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oberto/Dropbox/2. research/2021 TomorrowVille GIS/tomorrowville/data/"/>
    </mc:Choice>
  </mc:AlternateContent>
  <xr:revisionPtr revIDLastSave="0" documentId="13_ncr:1_{C7E892CE-2F4C-6A4F-B9EB-5F54E4B9E8C6}" xr6:coauthVersionLast="47" xr6:coauthVersionMax="47" xr10:uidLastSave="{00000000-0000-0000-0000-000000000000}"/>
  <bookViews>
    <workbookView xWindow="35900" yWindow="920" windowWidth="33600" windowHeight="20500" activeTab="1" xr2:uid="{801249E1-8F68-FA47-A065-8421FF46CC11}"/>
  </bookViews>
  <sheets>
    <sheet name="EQ - fragilities" sheetId="6" r:id="rId1"/>
    <sheet name="FL - vulnerabilities" sheetId="1" r:id="rId2"/>
    <sheet name="FL - baselineVuln" sheetId="2" r:id="rId3"/>
    <sheet name="FL - heightAdjuster" sheetId="3" r:id="rId4"/>
    <sheet name="FL - Plots" sheetId="5" r:id="rId5"/>
    <sheet name="polygonCoarseDist" sheetId="8" r:id="rId6"/>
    <sheet name="calcDistribution" sheetId="7" r:id="rId7"/>
    <sheet name="polygonRefinedDistr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5" i="7" l="1"/>
  <c r="AJ4" i="7"/>
  <c r="AK4" i="7"/>
  <c r="AL4" i="7"/>
  <c r="AM4" i="7"/>
  <c r="AN4" i="7"/>
  <c r="AO4" i="7"/>
  <c r="AP4" i="7"/>
  <c r="AQ4" i="7"/>
  <c r="AJ5" i="7"/>
  <c r="AK5" i="7"/>
  <c r="AL5" i="7"/>
  <c r="AM5" i="7"/>
  <c r="AN5" i="7"/>
  <c r="AO5" i="7"/>
  <c r="AP5" i="7"/>
  <c r="AQ5" i="7"/>
  <c r="AJ6" i="7"/>
  <c r="AK6" i="7"/>
  <c r="AL6" i="7"/>
  <c r="AM6" i="7"/>
  <c r="AN6" i="7"/>
  <c r="AO6" i="7"/>
  <c r="AP6" i="7"/>
  <c r="AQ6" i="7"/>
  <c r="AJ7" i="7"/>
  <c r="AK7" i="7"/>
  <c r="AL7" i="7"/>
  <c r="AM7" i="7"/>
  <c r="AN7" i="7"/>
  <c r="AO7" i="7"/>
  <c r="AP7" i="7"/>
  <c r="AQ7" i="7"/>
  <c r="AJ8" i="7"/>
  <c r="AK8" i="7"/>
  <c r="AL8" i="7"/>
  <c r="AM8" i="7"/>
  <c r="AN8" i="7"/>
  <c r="AO8" i="7"/>
  <c r="AP8" i="7"/>
  <c r="AQ8" i="7"/>
  <c r="AJ9" i="7"/>
  <c r="AK9" i="7"/>
  <c r="AL9" i="7"/>
  <c r="AM9" i="7"/>
  <c r="AN9" i="7"/>
  <c r="AO9" i="7"/>
  <c r="AP9" i="7"/>
  <c r="AQ9" i="7"/>
  <c r="AJ10" i="7"/>
  <c r="AK10" i="7"/>
  <c r="AL10" i="7"/>
  <c r="AM10" i="7"/>
  <c r="AN10" i="7"/>
  <c r="AO10" i="7"/>
  <c r="AP10" i="7"/>
  <c r="AQ10" i="7"/>
  <c r="AJ11" i="7"/>
  <c r="AK11" i="7"/>
  <c r="AL11" i="7"/>
  <c r="AM11" i="7"/>
  <c r="AN11" i="7"/>
  <c r="AO11" i="7"/>
  <c r="AP11" i="7"/>
  <c r="AQ11" i="7"/>
  <c r="AJ12" i="7"/>
  <c r="AK12" i="7"/>
  <c r="AL12" i="7"/>
  <c r="AM12" i="7"/>
  <c r="AN12" i="7"/>
  <c r="AO12" i="7"/>
  <c r="AP12" i="7"/>
  <c r="AQ12" i="7"/>
  <c r="AJ13" i="7"/>
  <c r="AK13" i="7"/>
  <c r="AL13" i="7"/>
  <c r="AM13" i="7"/>
  <c r="AN13" i="7"/>
  <c r="AO13" i="7"/>
  <c r="AP13" i="7"/>
  <c r="AQ13" i="7"/>
  <c r="AJ14" i="7"/>
  <c r="AK14" i="7"/>
  <c r="AL14" i="7"/>
  <c r="AM14" i="7"/>
  <c r="AN14" i="7"/>
  <c r="AO14" i="7"/>
  <c r="AP14" i="7"/>
  <c r="AQ14" i="7"/>
  <c r="AJ15" i="7"/>
  <c r="AK15" i="7"/>
  <c r="AL15" i="7"/>
  <c r="AM15" i="7"/>
  <c r="AN15" i="7"/>
  <c r="AO15" i="7"/>
  <c r="AP15" i="7"/>
  <c r="AQ15" i="7"/>
  <c r="AJ16" i="7"/>
  <c r="AK16" i="7"/>
  <c r="AL16" i="7"/>
  <c r="AM16" i="7"/>
  <c r="AN16" i="7"/>
  <c r="AO16" i="7"/>
  <c r="AP16" i="7"/>
  <c r="AQ16" i="7"/>
  <c r="AJ17" i="7"/>
  <c r="AK17" i="7"/>
  <c r="AL17" i="7"/>
  <c r="AM17" i="7"/>
  <c r="AN17" i="7"/>
  <c r="AO17" i="7"/>
  <c r="AP17" i="7"/>
  <c r="AQ17" i="7"/>
  <c r="AJ18" i="7"/>
  <c r="AK18" i="7"/>
  <c r="AL18" i="7"/>
  <c r="AM18" i="7"/>
  <c r="AN18" i="7"/>
  <c r="AO18" i="7"/>
  <c r="AP18" i="7"/>
  <c r="AQ18" i="7"/>
  <c r="AJ43" i="7"/>
  <c r="AK43" i="7"/>
  <c r="AL43" i="7"/>
  <c r="AM43" i="7"/>
  <c r="AN43" i="7"/>
  <c r="AO43" i="7"/>
  <c r="AP43" i="7"/>
  <c r="AQ43" i="7"/>
  <c r="AJ44" i="7"/>
  <c r="AK44" i="7"/>
  <c r="AL44" i="7"/>
  <c r="AM44" i="7"/>
  <c r="AN44" i="7"/>
  <c r="AO44" i="7"/>
  <c r="AP44" i="7"/>
  <c r="AQ44" i="7"/>
  <c r="AJ45" i="7"/>
  <c r="AK45" i="7"/>
  <c r="AL45" i="7"/>
  <c r="AM45" i="7"/>
  <c r="AN45" i="7"/>
  <c r="AO45" i="7"/>
  <c r="AP45" i="7"/>
  <c r="AQ45" i="7"/>
  <c r="AJ46" i="7"/>
  <c r="AK46" i="7"/>
  <c r="AL46" i="7"/>
  <c r="AM46" i="7"/>
  <c r="AN46" i="7"/>
  <c r="AO46" i="7"/>
  <c r="AP46" i="7"/>
  <c r="AQ46" i="7"/>
  <c r="AJ47" i="7"/>
  <c r="AK47" i="7"/>
  <c r="AL47" i="7"/>
  <c r="AM47" i="7"/>
  <c r="AN47" i="7"/>
  <c r="AO47" i="7"/>
  <c r="AP47" i="7"/>
  <c r="AQ47" i="7"/>
  <c r="AJ48" i="7"/>
  <c r="AK48" i="7"/>
  <c r="AL48" i="7"/>
  <c r="AM48" i="7"/>
  <c r="AN48" i="7"/>
  <c r="AO48" i="7"/>
  <c r="AP48" i="7"/>
  <c r="AQ48" i="7"/>
  <c r="AJ49" i="7"/>
  <c r="AK49" i="7"/>
  <c r="AL49" i="7"/>
  <c r="AM49" i="7"/>
  <c r="AN49" i="7"/>
  <c r="AO49" i="7"/>
  <c r="AP49" i="7"/>
  <c r="AQ49" i="7"/>
  <c r="AJ50" i="7"/>
  <c r="AK50" i="7"/>
  <c r="AL50" i="7"/>
  <c r="AM50" i="7"/>
  <c r="AN50" i="7"/>
  <c r="AO50" i="7"/>
  <c r="AP50" i="7"/>
  <c r="AQ50" i="7"/>
  <c r="AJ51" i="7"/>
  <c r="AK51" i="7"/>
  <c r="AL51" i="7"/>
  <c r="AM51" i="7"/>
  <c r="AN51" i="7"/>
  <c r="AO51" i="7"/>
  <c r="AP51" i="7"/>
  <c r="AQ51" i="7"/>
  <c r="AJ52" i="7"/>
  <c r="AK52" i="7"/>
  <c r="AL52" i="7"/>
  <c r="AM52" i="7"/>
  <c r="AN52" i="7"/>
  <c r="AO52" i="7"/>
  <c r="AP52" i="7"/>
  <c r="AQ52" i="7"/>
  <c r="AJ53" i="7"/>
  <c r="AK53" i="7"/>
  <c r="AL53" i="7"/>
  <c r="AM53" i="7"/>
  <c r="AN53" i="7"/>
  <c r="AO53" i="7"/>
  <c r="AP53" i="7"/>
  <c r="AQ53" i="7"/>
  <c r="AJ54" i="7"/>
  <c r="AK54" i="7"/>
  <c r="AL54" i="7"/>
  <c r="AM54" i="7"/>
  <c r="AN54" i="7"/>
  <c r="AO54" i="7"/>
  <c r="AP54" i="7"/>
  <c r="AQ54" i="7"/>
  <c r="AJ55" i="7"/>
  <c r="AK55" i="7"/>
  <c r="AL55" i="7"/>
  <c r="AM55" i="7"/>
  <c r="AN55" i="7"/>
  <c r="AO55" i="7"/>
  <c r="AP55" i="7"/>
  <c r="AQ55" i="7"/>
  <c r="AJ56" i="7"/>
  <c r="AK56" i="7"/>
  <c r="AL56" i="7"/>
  <c r="AM56" i="7"/>
  <c r="AN56" i="7"/>
  <c r="AO56" i="7"/>
  <c r="AP56" i="7"/>
  <c r="AQ56" i="7"/>
  <c r="AJ57" i="7"/>
  <c r="AK57" i="7"/>
  <c r="AL57" i="7"/>
  <c r="AM57" i="7"/>
  <c r="AN57" i="7"/>
  <c r="AO57" i="7"/>
  <c r="AP57" i="7"/>
  <c r="AQ57" i="7"/>
  <c r="AJ58" i="7"/>
  <c r="AK58" i="7"/>
  <c r="AL58" i="7"/>
  <c r="AM58" i="7"/>
  <c r="AN58" i="7"/>
  <c r="AO58" i="7"/>
  <c r="AP58" i="7"/>
  <c r="AQ58" i="7"/>
  <c r="AJ83" i="7"/>
  <c r="AK83" i="7"/>
  <c r="AL83" i="7"/>
  <c r="AM83" i="7"/>
  <c r="AN83" i="7"/>
  <c r="AO83" i="7"/>
  <c r="AP83" i="7"/>
  <c r="AQ83" i="7"/>
  <c r="AJ84" i="7"/>
  <c r="AK84" i="7"/>
  <c r="AL84" i="7"/>
  <c r="AM84" i="7"/>
  <c r="AN84" i="7"/>
  <c r="AO84" i="7"/>
  <c r="AP84" i="7"/>
  <c r="AQ84" i="7"/>
  <c r="AJ85" i="7"/>
  <c r="AK85" i="7"/>
  <c r="AL85" i="7"/>
  <c r="AM85" i="7"/>
  <c r="AN85" i="7"/>
  <c r="AO85" i="7"/>
  <c r="AP85" i="7"/>
  <c r="AQ85" i="7"/>
  <c r="AJ86" i="7"/>
  <c r="AK86" i="7"/>
  <c r="AL86" i="7"/>
  <c r="AM86" i="7"/>
  <c r="AN86" i="7"/>
  <c r="AO86" i="7"/>
  <c r="AP86" i="7"/>
  <c r="AQ86" i="7"/>
  <c r="AJ87" i="7"/>
  <c r="AK87" i="7"/>
  <c r="AL87" i="7"/>
  <c r="AM87" i="7"/>
  <c r="AN87" i="7"/>
  <c r="AO87" i="7"/>
  <c r="AP87" i="7"/>
  <c r="AQ87" i="7"/>
  <c r="AJ88" i="7"/>
  <c r="AK88" i="7"/>
  <c r="AL88" i="7"/>
  <c r="AM88" i="7"/>
  <c r="AN88" i="7"/>
  <c r="AO88" i="7"/>
  <c r="AP88" i="7"/>
  <c r="AQ88" i="7"/>
  <c r="AJ89" i="7"/>
  <c r="AK89" i="7"/>
  <c r="AL89" i="7"/>
  <c r="AM89" i="7"/>
  <c r="AN89" i="7"/>
  <c r="AO89" i="7"/>
  <c r="AP89" i="7"/>
  <c r="AQ89" i="7"/>
  <c r="AJ90" i="7"/>
  <c r="AK90" i="7"/>
  <c r="AL90" i="7"/>
  <c r="AM90" i="7"/>
  <c r="AN90" i="7"/>
  <c r="AO90" i="7"/>
  <c r="AP90" i="7"/>
  <c r="AQ90" i="7"/>
  <c r="AJ91" i="7"/>
  <c r="AK91" i="7"/>
  <c r="AL91" i="7"/>
  <c r="AM91" i="7"/>
  <c r="AN91" i="7"/>
  <c r="AO91" i="7"/>
  <c r="AP91" i="7"/>
  <c r="AQ91" i="7"/>
  <c r="AJ92" i="7"/>
  <c r="AK92" i="7"/>
  <c r="AL92" i="7"/>
  <c r="AM92" i="7"/>
  <c r="AN92" i="7"/>
  <c r="AO92" i="7"/>
  <c r="AP92" i="7"/>
  <c r="AQ92" i="7"/>
  <c r="AJ93" i="7"/>
  <c r="AK93" i="7"/>
  <c r="AL93" i="7"/>
  <c r="AM93" i="7"/>
  <c r="AN93" i="7"/>
  <c r="AO93" i="7"/>
  <c r="AP93" i="7"/>
  <c r="AQ93" i="7"/>
  <c r="AJ94" i="7"/>
  <c r="AK94" i="7"/>
  <c r="AL94" i="7"/>
  <c r="AM94" i="7"/>
  <c r="AN94" i="7"/>
  <c r="AO94" i="7"/>
  <c r="AP94" i="7"/>
  <c r="AQ94" i="7"/>
  <c r="AJ95" i="7"/>
  <c r="AK95" i="7"/>
  <c r="AL95" i="7"/>
  <c r="AM95" i="7"/>
  <c r="AN95" i="7"/>
  <c r="AO95" i="7"/>
  <c r="AP95" i="7"/>
  <c r="AQ95" i="7"/>
  <c r="AJ96" i="7"/>
  <c r="AK96" i="7"/>
  <c r="AL96" i="7"/>
  <c r="AM96" i="7"/>
  <c r="AN96" i="7"/>
  <c r="AO96" i="7"/>
  <c r="AP96" i="7"/>
  <c r="AQ96" i="7"/>
  <c r="AJ97" i="7"/>
  <c r="AK97" i="7"/>
  <c r="AL97" i="7"/>
  <c r="AM97" i="7"/>
  <c r="AN97" i="7"/>
  <c r="AO97" i="7"/>
  <c r="AP97" i="7"/>
  <c r="AQ97" i="7"/>
  <c r="AJ98" i="7"/>
  <c r="AK98" i="7"/>
  <c r="AL98" i="7"/>
  <c r="AM98" i="7"/>
  <c r="AN98" i="7"/>
  <c r="AO98" i="7"/>
  <c r="AP98" i="7"/>
  <c r="AQ98" i="7"/>
  <c r="AJ123" i="7"/>
  <c r="AK123" i="7"/>
  <c r="AL123" i="7"/>
  <c r="AM123" i="7"/>
  <c r="AN123" i="7"/>
  <c r="AO123" i="7"/>
  <c r="AP123" i="7"/>
  <c r="AQ123" i="7"/>
  <c r="AK3" i="7"/>
  <c r="AL3" i="7"/>
  <c r="AM3" i="7"/>
  <c r="AN3" i="7"/>
  <c r="AO3" i="7"/>
  <c r="AP3" i="7"/>
  <c r="AQ3" i="7"/>
  <c r="AJ3" i="7"/>
  <c r="A3" i="7"/>
  <c r="R2" i="7" a="1"/>
  <c r="T2" i="7" s="1"/>
  <c r="D3" i="7"/>
  <c r="A4" i="7"/>
  <c r="D4" i="7"/>
  <c r="A5" i="7"/>
  <c r="D5" i="7"/>
  <c r="A6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A19" i="7"/>
  <c r="D19" i="7"/>
  <c r="A20" i="7"/>
  <c r="D20" i="7"/>
  <c r="A21" i="7"/>
  <c r="D21" i="7"/>
  <c r="A22" i="7"/>
  <c r="D22" i="7"/>
  <c r="A23" i="7"/>
  <c r="D23" i="7"/>
  <c r="A24" i="7"/>
  <c r="D24" i="7"/>
  <c r="A25" i="7"/>
  <c r="D25" i="7"/>
  <c r="A26" i="7"/>
  <c r="D26" i="7"/>
  <c r="A27" i="7"/>
  <c r="D27" i="7"/>
  <c r="A28" i="7"/>
  <c r="D28" i="7"/>
  <c r="A29" i="7"/>
  <c r="D29" i="7"/>
  <c r="A30" i="7"/>
  <c r="D30" i="7"/>
  <c r="A31" i="7"/>
  <c r="D31" i="7"/>
  <c r="A32" i="7"/>
  <c r="D32" i="7"/>
  <c r="A33" i="7"/>
  <c r="D33" i="7"/>
  <c r="A34" i="7"/>
  <c r="D34" i="7"/>
  <c r="A35" i="7"/>
  <c r="D35" i="7"/>
  <c r="A36" i="7"/>
  <c r="D36" i="7"/>
  <c r="A37" i="7"/>
  <c r="D37" i="7"/>
  <c r="A38" i="7"/>
  <c r="D38" i="7"/>
  <c r="A39" i="7"/>
  <c r="D39" i="7"/>
  <c r="A40" i="7"/>
  <c r="D40" i="7"/>
  <c r="A41" i="7"/>
  <c r="D41" i="7"/>
  <c r="A42" i="7"/>
  <c r="D42" i="7"/>
  <c r="A43" i="7"/>
  <c r="D43" i="7"/>
  <c r="A44" i="7"/>
  <c r="D44" i="7"/>
  <c r="A45" i="7"/>
  <c r="D45" i="7"/>
  <c r="A46" i="7"/>
  <c r="D46" i="7"/>
  <c r="A47" i="7"/>
  <c r="D47" i="7"/>
  <c r="A48" i="7"/>
  <c r="D48" i="7"/>
  <c r="A49" i="7"/>
  <c r="D49" i="7"/>
  <c r="A50" i="7"/>
  <c r="D50" i="7"/>
  <c r="A51" i="7"/>
  <c r="D51" i="7"/>
  <c r="A52" i="7"/>
  <c r="D52" i="7"/>
  <c r="A53" i="7"/>
  <c r="D53" i="7"/>
  <c r="A54" i="7"/>
  <c r="D54" i="7"/>
  <c r="A55" i="7"/>
  <c r="D55" i="7"/>
  <c r="A56" i="7"/>
  <c r="D56" i="7"/>
  <c r="A57" i="7"/>
  <c r="D57" i="7"/>
  <c r="A58" i="7"/>
  <c r="D58" i="7"/>
  <c r="A59" i="7"/>
  <c r="D59" i="7"/>
  <c r="A60" i="7"/>
  <c r="D60" i="7"/>
  <c r="A61" i="7"/>
  <c r="D61" i="7"/>
  <c r="A62" i="7"/>
  <c r="D62" i="7"/>
  <c r="A63" i="7"/>
  <c r="D63" i="7"/>
  <c r="A64" i="7"/>
  <c r="D64" i="7"/>
  <c r="A65" i="7"/>
  <c r="D65" i="7"/>
  <c r="A66" i="7"/>
  <c r="D66" i="7"/>
  <c r="A67" i="7"/>
  <c r="D67" i="7"/>
  <c r="A68" i="7"/>
  <c r="D68" i="7"/>
  <c r="A69" i="7"/>
  <c r="D69" i="7"/>
  <c r="A70" i="7"/>
  <c r="D70" i="7"/>
  <c r="A71" i="7"/>
  <c r="D71" i="7"/>
  <c r="A72" i="7"/>
  <c r="D72" i="7"/>
  <c r="A73" i="7"/>
  <c r="D73" i="7"/>
  <c r="A74" i="7"/>
  <c r="D74" i="7"/>
  <c r="A75" i="7"/>
  <c r="D75" i="7"/>
  <c r="A76" i="7"/>
  <c r="D76" i="7"/>
  <c r="A77" i="7"/>
  <c r="D77" i="7"/>
  <c r="A78" i="7"/>
  <c r="D78" i="7"/>
  <c r="A79" i="7"/>
  <c r="D79" i="7"/>
  <c r="A80" i="7"/>
  <c r="D80" i="7"/>
  <c r="A81" i="7"/>
  <c r="D81" i="7"/>
  <c r="A82" i="7"/>
  <c r="D82" i="7"/>
  <c r="A83" i="7"/>
  <c r="D83" i="7"/>
  <c r="A84" i="7"/>
  <c r="D84" i="7"/>
  <c r="A85" i="7"/>
  <c r="D85" i="7"/>
  <c r="A86" i="7"/>
  <c r="D86" i="7"/>
  <c r="A87" i="7"/>
  <c r="D87" i="7"/>
  <c r="A88" i="7"/>
  <c r="D88" i="7"/>
  <c r="A89" i="7"/>
  <c r="D89" i="7"/>
  <c r="A90" i="7"/>
  <c r="D90" i="7"/>
  <c r="A91" i="7"/>
  <c r="D91" i="7"/>
  <c r="A92" i="7"/>
  <c r="D92" i="7"/>
  <c r="A93" i="7"/>
  <c r="D93" i="7"/>
  <c r="A94" i="7"/>
  <c r="D94" i="7"/>
  <c r="A95" i="7"/>
  <c r="D95" i="7"/>
  <c r="A96" i="7"/>
  <c r="D96" i="7"/>
  <c r="A97" i="7"/>
  <c r="D97" i="7"/>
  <c r="A98" i="7"/>
  <c r="D98" i="7"/>
  <c r="A106" i="7"/>
  <c r="D106" i="7"/>
  <c r="A107" i="7"/>
  <c r="D107" i="7"/>
  <c r="A108" i="7"/>
  <c r="D108" i="7"/>
  <c r="A109" i="7"/>
  <c r="D109" i="7"/>
  <c r="A110" i="7"/>
  <c r="D110" i="7"/>
  <c r="A111" i="7"/>
  <c r="D111" i="7"/>
  <c r="A112" i="7"/>
  <c r="D112" i="7"/>
  <c r="A113" i="7"/>
  <c r="D113" i="7"/>
  <c r="A114" i="7"/>
  <c r="D114" i="7"/>
  <c r="A115" i="7"/>
  <c r="D115" i="7"/>
  <c r="A116" i="7"/>
  <c r="D116" i="7"/>
  <c r="A117" i="7"/>
  <c r="D117" i="7"/>
  <c r="A118" i="7"/>
  <c r="D118" i="7"/>
  <c r="A119" i="7"/>
  <c r="D119" i="7"/>
  <c r="A120" i="7"/>
  <c r="D120" i="7"/>
  <c r="A121" i="7"/>
  <c r="D121" i="7"/>
  <c r="A122" i="7"/>
  <c r="D122" i="7"/>
  <c r="A105" i="7"/>
  <c r="D105" i="7"/>
  <c r="A104" i="7"/>
  <c r="D104" i="7"/>
  <c r="A103" i="7"/>
  <c r="D103" i="7"/>
  <c r="A102" i="7"/>
  <c r="D102" i="7"/>
  <c r="A99" i="7"/>
  <c r="D99" i="7"/>
  <c r="A100" i="7"/>
  <c r="D100" i="7"/>
  <c r="A101" i="7"/>
  <c r="D101" i="7"/>
  <c r="D123" i="7"/>
  <c r="A16" i="8"/>
  <c r="A18" i="8"/>
  <c r="A19" i="8"/>
  <c r="A20" i="8"/>
  <c r="A14" i="8"/>
  <c r="A15" i="8"/>
  <c r="A69" i="8"/>
  <c r="A63" i="8"/>
  <c r="A64" i="8"/>
  <c r="A65" i="8"/>
  <c r="A50" i="8"/>
  <c r="A51" i="8"/>
  <c r="A52" i="8"/>
  <c r="A17" i="8"/>
  <c r="A53" i="8" s="1"/>
  <c r="A13" i="8"/>
  <c r="A49" i="8"/>
  <c r="A54" i="8"/>
  <c r="A55" i="8"/>
  <c r="A56" i="8"/>
  <c r="A66" i="8"/>
  <c r="A62" i="8"/>
  <c r="A67" i="8"/>
  <c r="A68" i="8"/>
  <c r="F1" i="8"/>
  <c r="D3" i="8"/>
  <c r="D4" i="8"/>
  <c r="D5" i="8"/>
  <c r="D6" i="8"/>
  <c r="D7" i="8"/>
  <c r="D8" i="8"/>
  <c r="D9" i="8"/>
  <c r="D2" i="8"/>
  <c r="C3" i="8"/>
  <c r="C4" i="8"/>
  <c r="C5" i="8"/>
  <c r="C6" i="8"/>
  <c r="C7" i="8"/>
  <c r="C8" i="8"/>
  <c r="C9" i="8"/>
  <c r="C2" i="8"/>
  <c r="C29" i="8"/>
  <c r="D29" i="8"/>
  <c r="E29" i="8"/>
  <c r="B29" i="8"/>
  <c r="H2" i="8"/>
  <c r="E63" i="8"/>
  <c r="E64" i="8"/>
  <c r="E65" i="8"/>
  <c r="E66" i="8"/>
  <c r="E67" i="8"/>
  <c r="E68" i="8"/>
  <c r="E69" i="8"/>
  <c r="E62" i="8"/>
  <c r="J50" i="8"/>
  <c r="J51" i="8"/>
  <c r="J52" i="8"/>
  <c r="J53" i="8"/>
  <c r="J54" i="8"/>
  <c r="J55" i="8"/>
  <c r="J56" i="8"/>
  <c r="J49" i="8"/>
  <c r="D38" i="8"/>
  <c r="D39" i="8"/>
  <c r="D40" i="8"/>
  <c r="D41" i="8"/>
  <c r="D42" i="8"/>
  <c r="D43" i="8"/>
  <c r="D44" i="8"/>
  <c r="D37" i="8"/>
  <c r="F26" i="8"/>
  <c r="F27" i="8"/>
  <c r="F28" i="8"/>
  <c r="F29" i="8"/>
  <c r="F30" i="8"/>
  <c r="F31" i="8"/>
  <c r="F32" i="8"/>
  <c r="F25" i="8"/>
  <c r="E14" i="8"/>
  <c r="E15" i="8"/>
  <c r="E16" i="8"/>
  <c r="E17" i="8"/>
  <c r="E18" i="8"/>
  <c r="E19" i="8"/>
  <c r="E20" i="8"/>
  <c r="E13" i="8"/>
  <c r="H3" i="8"/>
  <c r="H4" i="8"/>
  <c r="H5" i="8"/>
  <c r="H6" i="8"/>
  <c r="H7" i="8"/>
  <c r="H8" i="8"/>
  <c r="H9" i="8"/>
  <c r="A25" i="8"/>
  <c r="A26" i="8"/>
  <c r="A27" i="8"/>
  <c r="A28" i="8"/>
  <c r="A29" i="8"/>
  <c r="A30" i="8"/>
  <c r="A31" i="8"/>
  <c r="A32" i="8"/>
  <c r="A37" i="8"/>
  <c r="A38" i="8"/>
  <c r="A39" i="8"/>
  <c r="A40" i="8"/>
  <c r="A41" i="8"/>
  <c r="A42" i="8"/>
  <c r="A43" i="8"/>
  <c r="A44" i="8"/>
  <c r="A4" i="9"/>
  <c r="A5" i="9"/>
  <c r="A6" i="9"/>
  <c r="A7" i="9"/>
  <c r="A8" i="9"/>
  <c r="A9" i="9"/>
  <c r="A3" i="9"/>
  <c r="G123" i="7"/>
  <c r="G100" i="7"/>
  <c r="G108" i="7"/>
  <c r="G116" i="7"/>
  <c r="G101" i="7"/>
  <c r="G109" i="7"/>
  <c r="G117" i="7"/>
  <c r="G102" i="7"/>
  <c r="G110" i="7"/>
  <c r="G118" i="7"/>
  <c r="G103" i="7"/>
  <c r="G111" i="7"/>
  <c r="G119" i="7"/>
  <c r="G104" i="7"/>
  <c r="G112" i="7"/>
  <c r="G120" i="7"/>
  <c r="G105" i="7"/>
  <c r="G113" i="7"/>
  <c r="G121" i="7"/>
  <c r="G106" i="7"/>
  <c r="G114" i="7"/>
  <c r="G122" i="7"/>
  <c r="G99" i="7"/>
  <c r="G107" i="7"/>
  <c r="G115" i="7"/>
  <c r="G88" i="7"/>
  <c r="G96" i="7"/>
  <c r="G89" i="7"/>
  <c r="G97" i="7"/>
  <c r="G90" i="7"/>
  <c r="G98" i="7"/>
  <c r="G87" i="7"/>
  <c r="G95" i="7"/>
  <c r="G92" i="7"/>
  <c r="G93" i="7"/>
  <c r="G94" i="7"/>
  <c r="G91" i="7"/>
  <c r="G84" i="7"/>
  <c r="G85" i="7"/>
  <c r="G86" i="7"/>
  <c r="G83" i="7"/>
  <c r="G60" i="7"/>
  <c r="G76" i="7"/>
  <c r="G61" i="7"/>
  <c r="G77" i="7"/>
  <c r="G62" i="7"/>
  <c r="G78" i="7"/>
  <c r="G63" i="7"/>
  <c r="G79" i="7"/>
  <c r="G64" i="7"/>
  <c r="G80" i="7"/>
  <c r="G65" i="7"/>
  <c r="G81" i="7"/>
  <c r="G66" i="7"/>
  <c r="G82" i="7"/>
  <c r="G59" i="7"/>
  <c r="G75" i="7"/>
  <c r="G68" i="7"/>
  <c r="G69" i="7"/>
  <c r="G70" i="7"/>
  <c r="G71" i="7"/>
  <c r="G72" i="7"/>
  <c r="G73" i="7"/>
  <c r="G74" i="7"/>
  <c r="G67" i="7"/>
  <c r="G48" i="7"/>
  <c r="G56" i="7"/>
  <c r="G49" i="7"/>
  <c r="G57" i="7"/>
  <c r="G50" i="7"/>
  <c r="G58" i="7"/>
  <c r="G47" i="7"/>
  <c r="G55" i="7"/>
  <c r="G52" i="7"/>
  <c r="G53" i="7"/>
  <c r="G54" i="7"/>
  <c r="G51" i="7"/>
  <c r="G44" i="7"/>
  <c r="G45" i="7"/>
  <c r="G46" i="7"/>
  <c r="G43" i="7"/>
  <c r="G20" i="7"/>
  <c r="G36" i="7"/>
  <c r="G21" i="7"/>
  <c r="G37" i="7"/>
  <c r="G22" i="7"/>
  <c r="G38" i="7"/>
  <c r="G23" i="7"/>
  <c r="G39" i="7"/>
  <c r="G24" i="7"/>
  <c r="G40" i="7"/>
  <c r="G25" i="7"/>
  <c r="G41" i="7"/>
  <c r="G26" i="7"/>
  <c r="G42" i="7"/>
  <c r="G19" i="7"/>
  <c r="G35" i="7"/>
  <c r="G28" i="7"/>
  <c r="G29" i="7"/>
  <c r="G30" i="7"/>
  <c r="G31" i="7"/>
  <c r="G32" i="7"/>
  <c r="G33" i="7"/>
  <c r="G34" i="7"/>
  <c r="G27" i="7"/>
  <c r="G8" i="7"/>
  <c r="G16" i="7"/>
  <c r="G9" i="7"/>
  <c r="G17" i="7"/>
  <c r="G10" i="7"/>
  <c r="G18" i="7"/>
  <c r="G7" i="7"/>
  <c r="G15" i="7"/>
  <c r="G12" i="7"/>
  <c r="G13" i="7"/>
  <c r="G14" i="7"/>
  <c r="G11" i="7"/>
  <c r="G4" i="7"/>
  <c r="G5" i="7"/>
  <c r="G6" i="7"/>
  <c r="G3" i="7"/>
  <c r="F123" i="7"/>
  <c r="F4" i="7"/>
  <c r="F84" i="7" s="1"/>
  <c r="F5" i="7"/>
  <c r="F85" i="7" s="1"/>
  <c r="F6" i="7"/>
  <c r="F86" i="7" s="1"/>
  <c r="F7" i="7"/>
  <c r="F87" i="7" s="1"/>
  <c r="F11" i="7"/>
  <c r="F91" i="7" s="1"/>
  <c r="F15" i="7"/>
  <c r="F55" i="7" s="1"/>
  <c r="F19" i="7"/>
  <c r="F99" i="7" s="1"/>
  <c r="F23" i="7"/>
  <c r="F103" i="7" s="1"/>
  <c r="F27" i="7"/>
  <c r="F67" i="7" s="1"/>
  <c r="F31" i="7"/>
  <c r="F111" i="7" s="1"/>
  <c r="F35" i="7"/>
  <c r="F115" i="7" s="1"/>
  <c r="F39" i="7"/>
  <c r="F79" i="7" s="1"/>
  <c r="F3" i="7"/>
  <c r="G2" i="7"/>
  <c r="B43" i="7"/>
  <c r="B83" i="7"/>
  <c r="C43" i="7"/>
  <c r="C83" i="7"/>
  <c r="B44" i="7"/>
  <c r="B84" i="7"/>
  <c r="C44" i="7"/>
  <c r="C84" i="7"/>
  <c r="B45" i="7"/>
  <c r="B85" i="7"/>
  <c r="C45" i="7"/>
  <c r="C85" i="7"/>
  <c r="B46" i="7"/>
  <c r="B86" i="7"/>
  <c r="C46" i="7"/>
  <c r="C86" i="7"/>
  <c r="B47" i="7"/>
  <c r="B87" i="7"/>
  <c r="C47" i="7"/>
  <c r="C87" i="7"/>
  <c r="B48" i="7"/>
  <c r="B88" i="7"/>
  <c r="C48" i="7"/>
  <c r="C88" i="7"/>
  <c r="B49" i="7"/>
  <c r="B89" i="7"/>
  <c r="C49" i="7"/>
  <c r="C89" i="7"/>
  <c r="B50" i="7"/>
  <c r="B90" i="7"/>
  <c r="C50" i="7"/>
  <c r="C90" i="7"/>
  <c r="B11" i="7"/>
  <c r="B51" i="7"/>
  <c r="B91" i="7"/>
  <c r="C11" i="7"/>
  <c r="C51" i="7"/>
  <c r="C91" i="7"/>
  <c r="B12" i="7"/>
  <c r="B52" i="7"/>
  <c r="B92" i="7"/>
  <c r="C12" i="7"/>
  <c r="C52" i="7"/>
  <c r="C92" i="7"/>
  <c r="B13" i="7"/>
  <c r="B53" i="7"/>
  <c r="B93" i="7"/>
  <c r="C13" i="7"/>
  <c r="C53" i="7"/>
  <c r="C93" i="7"/>
  <c r="B14" i="7"/>
  <c r="B54" i="7"/>
  <c r="B94" i="7"/>
  <c r="C14" i="7"/>
  <c r="C54" i="7"/>
  <c r="C94" i="7"/>
  <c r="B15" i="7"/>
  <c r="B55" i="7"/>
  <c r="B95" i="7"/>
  <c r="C15" i="7"/>
  <c r="C55" i="7"/>
  <c r="C95" i="7"/>
  <c r="B16" i="7"/>
  <c r="B56" i="7"/>
  <c r="B96" i="7"/>
  <c r="C16" i="7"/>
  <c r="C56" i="7"/>
  <c r="C96" i="7"/>
  <c r="B17" i="7"/>
  <c r="B57" i="7"/>
  <c r="B97" i="7"/>
  <c r="C17" i="7"/>
  <c r="C57" i="7"/>
  <c r="C97" i="7"/>
  <c r="B18" i="7"/>
  <c r="B58" i="7"/>
  <c r="B98" i="7"/>
  <c r="C18" i="7"/>
  <c r="C58" i="7"/>
  <c r="C98" i="7"/>
  <c r="B59" i="7"/>
  <c r="B99" i="7"/>
  <c r="C59" i="7"/>
  <c r="C99" i="7"/>
  <c r="B60" i="7"/>
  <c r="B100" i="7"/>
  <c r="C60" i="7"/>
  <c r="C100" i="7"/>
  <c r="B61" i="7"/>
  <c r="B101" i="7"/>
  <c r="C61" i="7"/>
  <c r="C101" i="7"/>
  <c r="B62" i="7"/>
  <c r="B102" i="7"/>
  <c r="C62" i="7"/>
  <c r="C102" i="7"/>
  <c r="B63" i="7"/>
  <c r="B103" i="7"/>
  <c r="C63" i="7"/>
  <c r="C103" i="7"/>
  <c r="B64" i="7"/>
  <c r="B104" i="7"/>
  <c r="C64" i="7"/>
  <c r="C104" i="7"/>
  <c r="B65" i="7"/>
  <c r="B105" i="7"/>
  <c r="C65" i="7"/>
  <c r="C105" i="7"/>
  <c r="B66" i="7"/>
  <c r="B106" i="7"/>
  <c r="C66" i="7"/>
  <c r="C106" i="7"/>
  <c r="B67" i="7"/>
  <c r="B107" i="7"/>
  <c r="C27" i="7"/>
  <c r="C67" i="7"/>
  <c r="C107" i="7"/>
  <c r="B68" i="7"/>
  <c r="B108" i="7"/>
  <c r="C28" i="7"/>
  <c r="C68" i="7"/>
  <c r="C108" i="7"/>
  <c r="B69" i="7"/>
  <c r="B109" i="7"/>
  <c r="C29" i="7"/>
  <c r="C69" i="7"/>
  <c r="C109" i="7"/>
  <c r="B70" i="7"/>
  <c r="B110" i="7"/>
  <c r="C30" i="7"/>
  <c r="C70" i="7"/>
  <c r="C110" i="7"/>
  <c r="B71" i="7"/>
  <c r="B111" i="7"/>
  <c r="C31" i="7"/>
  <c r="C71" i="7"/>
  <c r="C111" i="7"/>
  <c r="B72" i="7"/>
  <c r="B112" i="7"/>
  <c r="C32" i="7"/>
  <c r="C72" i="7"/>
  <c r="C112" i="7"/>
  <c r="B73" i="7"/>
  <c r="B113" i="7"/>
  <c r="C33" i="7"/>
  <c r="C73" i="7"/>
  <c r="C113" i="7"/>
  <c r="B74" i="7"/>
  <c r="B114" i="7"/>
  <c r="C34" i="7"/>
  <c r="C74" i="7"/>
  <c r="C114" i="7"/>
  <c r="B75" i="7"/>
  <c r="B115" i="7"/>
  <c r="C35" i="7"/>
  <c r="C75" i="7"/>
  <c r="C115" i="7"/>
  <c r="B76" i="7"/>
  <c r="B116" i="7"/>
  <c r="C36" i="7"/>
  <c r="C76" i="7"/>
  <c r="C116" i="7"/>
  <c r="B77" i="7"/>
  <c r="B117" i="7"/>
  <c r="C37" i="7"/>
  <c r="C77" i="7"/>
  <c r="C117" i="7"/>
  <c r="B78" i="7"/>
  <c r="B118" i="7"/>
  <c r="C38" i="7"/>
  <c r="C78" i="7"/>
  <c r="C118" i="7"/>
  <c r="B79" i="7"/>
  <c r="B119" i="7"/>
  <c r="C39" i="7"/>
  <c r="C79" i="7"/>
  <c r="C119" i="7"/>
  <c r="B80" i="7"/>
  <c r="B120" i="7"/>
  <c r="C40" i="7"/>
  <c r="C80" i="7"/>
  <c r="C120" i="7"/>
  <c r="B81" i="7"/>
  <c r="B121" i="7"/>
  <c r="C41" i="7"/>
  <c r="C81" i="7"/>
  <c r="C121" i="7"/>
  <c r="B82" i="7"/>
  <c r="B122" i="7"/>
  <c r="C42" i="7"/>
  <c r="C82" i="7"/>
  <c r="C122" i="7"/>
  <c r="F2" i="7"/>
  <c r="A2" i="7"/>
  <c r="E10" i="6"/>
  <c r="F10" i="6"/>
  <c r="E11" i="6"/>
  <c r="F11" i="6"/>
  <c r="E12" i="6"/>
  <c r="F12" i="6"/>
  <c r="G50" i="1"/>
  <c r="L50" i="1"/>
  <c r="M50" i="1"/>
  <c r="N50" i="1"/>
  <c r="O50" i="1"/>
  <c r="P50" i="1"/>
  <c r="Q50" i="1"/>
  <c r="R50" i="1"/>
  <c r="S50" i="1"/>
  <c r="K50" i="1"/>
  <c r="H3" i="1"/>
  <c r="K3" i="1"/>
  <c r="L3" i="1"/>
  <c r="M3" i="1"/>
  <c r="N3" i="1"/>
  <c r="O3" i="1"/>
  <c r="P3" i="1"/>
  <c r="Q3" i="1"/>
  <c r="R3" i="1"/>
  <c r="S3" i="1"/>
  <c r="H4" i="1"/>
  <c r="K4" i="1"/>
  <c r="L4" i="1"/>
  <c r="M4" i="1"/>
  <c r="N4" i="1"/>
  <c r="O4" i="1"/>
  <c r="P4" i="1"/>
  <c r="Q4" i="1"/>
  <c r="R4" i="1"/>
  <c r="S4" i="1"/>
  <c r="H5" i="1"/>
  <c r="K5" i="1"/>
  <c r="L5" i="1"/>
  <c r="M5" i="1"/>
  <c r="N5" i="1"/>
  <c r="O5" i="1"/>
  <c r="P5" i="1"/>
  <c r="Q5" i="1"/>
  <c r="R5" i="1"/>
  <c r="S5" i="1"/>
  <c r="H6" i="1"/>
  <c r="K6" i="1"/>
  <c r="L6" i="1"/>
  <c r="M6" i="1"/>
  <c r="N6" i="1"/>
  <c r="O6" i="1"/>
  <c r="P6" i="1"/>
  <c r="Q6" i="1"/>
  <c r="R6" i="1"/>
  <c r="S6" i="1"/>
  <c r="H7" i="1"/>
  <c r="K7" i="1"/>
  <c r="L7" i="1"/>
  <c r="M7" i="1"/>
  <c r="N7" i="1"/>
  <c r="O7" i="1"/>
  <c r="P7" i="1"/>
  <c r="Q7" i="1"/>
  <c r="R7" i="1"/>
  <c r="S7" i="1"/>
  <c r="H8" i="1"/>
  <c r="K8" i="1"/>
  <c r="L8" i="1"/>
  <c r="M8" i="1"/>
  <c r="N8" i="1"/>
  <c r="O8" i="1"/>
  <c r="P8" i="1"/>
  <c r="Q8" i="1"/>
  <c r="R8" i="1"/>
  <c r="S8" i="1"/>
  <c r="H9" i="1"/>
  <c r="K9" i="1"/>
  <c r="L9" i="1"/>
  <c r="M9" i="1"/>
  <c r="N9" i="1"/>
  <c r="O9" i="1"/>
  <c r="P9" i="1"/>
  <c r="Q9" i="1"/>
  <c r="R9" i="1"/>
  <c r="S9" i="1"/>
  <c r="H10" i="1"/>
  <c r="K10" i="1"/>
  <c r="L10" i="1"/>
  <c r="M10" i="1"/>
  <c r="N10" i="1"/>
  <c r="O10" i="1"/>
  <c r="P10" i="1"/>
  <c r="Q10" i="1"/>
  <c r="R10" i="1"/>
  <c r="S10" i="1"/>
  <c r="H11" i="1"/>
  <c r="K11" i="1"/>
  <c r="L11" i="1"/>
  <c r="M11" i="1"/>
  <c r="N11" i="1"/>
  <c r="O11" i="1"/>
  <c r="P11" i="1"/>
  <c r="Q11" i="1"/>
  <c r="R11" i="1"/>
  <c r="S11" i="1"/>
  <c r="H12" i="1"/>
  <c r="K12" i="1"/>
  <c r="L12" i="1"/>
  <c r="M12" i="1"/>
  <c r="N12" i="1"/>
  <c r="O12" i="1"/>
  <c r="P12" i="1"/>
  <c r="Q12" i="1"/>
  <c r="R12" i="1"/>
  <c r="S12" i="1"/>
  <c r="H13" i="1"/>
  <c r="K13" i="1"/>
  <c r="L13" i="1"/>
  <c r="M13" i="1"/>
  <c r="N13" i="1"/>
  <c r="O13" i="1"/>
  <c r="P13" i="1"/>
  <c r="Q13" i="1"/>
  <c r="R13" i="1"/>
  <c r="S13" i="1"/>
  <c r="H14" i="1"/>
  <c r="K14" i="1"/>
  <c r="L14" i="1"/>
  <c r="M14" i="1"/>
  <c r="N14" i="1"/>
  <c r="O14" i="1"/>
  <c r="P14" i="1"/>
  <c r="Q14" i="1"/>
  <c r="R14" i="1"/>
  <c r="S14" i="1"/>
  <c r="H15" i="1"/>
  <c r="K15" i="1"/>
  <c r="L15" i="1"/>
  <c r="M15" i="1"/>
  <c r="N15" i="1"/>
  <c r="O15" i="1"/>
  <c r="P15" i="1"/>
  <c r="Q15" i="1"/>
  <c r="R15" i="1"/>
  <c r="S15" i="1"/>
  <c r="H16" i="1"/>
  <c r="K16" i="1"/>
  <c r="L16" i="1"/>
  <c r="M16" i="1"/>
  <c r="N16" i="1"/>
  <c r="O16" i="1"/>
  <c r="P16" i="1"/>
  <c r="Q16" i="1"/>
  <c r="R16" i="1"/>
  <c r="S16" i="1"/>
  <c r="H17" i="1"/>
  <c r="K17" i="1"/>
  <c r="L17" i="1"/>
  <c r="M17" i="1"/>
  <c r="N17" i="1"/>
  <c r="O17" i="1"/>
  <c r="P17" i="1"/>
  <c r="Q17" i="1"/>
  <c r="R17" i="1"/>
  <c r="S17" i="1"/>
  <c r="G18" i="1"/>
  <c r="K18" i="1" s="1"/>
  <c r="H2" i="1"/>
  <c r="H18" i="1"/>
  <c r="P18" i="1"/>
  <c r="G19" i="1"/>
  <c r="K19" i="1" s="1"/>
  <c r="H19" i="1"/>
  <c r="L19" i="1"/>
  <c r="M19" i="1"/>
  <c r="N19" i="1"/>
  <c r="O19" i="1"/>
  <c r="P19" i="1"/>
  <c r="Q19" i="1"/>
  <c r="R19" i="1"/>
  <c r="S19" i="1"/>
  <c r="G20" i="1"/>
  <c r="K20" i="1" s="1"/>
  <c r="H20" i="1"/>
  <c r="L20" i="1"/>
  <c r="M20" i="1"/>
  <c r="N20" i="1"/>
  <c r="O20" i="1"/>
  <c r="P20" i="1"/>
  <c r="Q20" i="1"/>
  <c r="R20" i="1"/>
  <c r="S20" i="1"/>
  <c r="G21" i="1"/>
  <c r="K21" i="1" s="1"/>
  <c r="H21" i="1"/>
  <c r="L21" i="1"/>
  <c r="M21" i="1"/>
  <c r="N21" i="1"/>
  <c r="O21" i="1"/>
  <c r="P21" i="1"/>
  <c r="Q21" i="1"/>
  <c r="R21" i="1"/>
  <c r="S21" i="1"/>
  <c r="G22" i="1"/>
  <c r="H22" i="1"/>
  <c r="K22" i="1"/>
  <c r="L22" i="1"/>
  <c r="M22" i="1"/>
  <c r="N22" i="1"/>
  <c r="O22" i="1"/>
  <c r="P22" i="1"/>
  <c r="Q22" i="1"/>
  <c r="R22" i="1"/>
  <c r="S22" i="1"/>
  <c r="G23" i="1"/>
  <c r="H23" i="1"/>
  <c r="K23" i="1"/>
  <c r="L23" i="1"/>
  <c r="M23" i="1"/>
  <c r="N23" i="1"/>
  <c r="O23" i="1"/>
  <c r="P23" i="1"/>
  <c r="Q23" i="1"/>
  <c r="R23" i="1"/>
  <c r="S23" i="1"/>
  <c r="G24" i="1"/>
  <c r="H24" i="1"/>
  <c r="K24" i="1"/>
  <c r="L24" i="1"/>
  <c r="M24" i="1"/>
  <c r="N24" i="1"/>
  <c r="O24" i="1"/>
  <c r="P24" i="1"/>
  <c r="Q24" i="1"/>
  <c r="R24" i="1"/>
  <c r="S24" i="1"/>
  <c r="G25" i="1"/>
  <c r="H25" i="1"/>
  <c r="K25" i="1"/>
  <c r="L25" i="1"/>
  <c r="M25" i="1"/>
  <c r="N25" i="1"/>
  <c r="O25" i="1"/>
  <c r="P25" i="1"/>
  <c r="Q25" i="1"/>
  <c r="R25" i="1"/>
  <c r="S25" i="1"/>
  <c r="G26" i="1"/>
  <c r="H26" i="1"/>
  <c r="K26" i="1"/>
  <c r="L26" i="1"/>
  <c r="M26" i="1"/>
  <c r="N26" i="1"/>
  <c r="O26" i="1"/>
  <c r="P26" i="1"/>
  <c r="Q26" i="1"/>
  <c r="R26" i="1"/>
  <c r="S26" i="1"/>
  <c r="G27" i="1"/>
  <c r="H27" i="1"/>
  <c r="K27" i="1"/>
  <c r="L27" i="1"/>
  <c r="M27" i="1"/>
  <c r="N27" i="1"/>
  <c r="O27" i="1"/>
  <c r="P27" i="1"/>
  <c r="Q27" i="1"/>
  <c r="R27" i="1"/>
  <c r="S27" i="1"/>
  <c r="G28" i="1"/>
  <c r="H28" i="1"/>
  <c r="K28" i="1"/>
  <c r="L28" i="1"/>
  <c r="M28" i="1"/>
  <c r="N28" i="1"/>
  <c r="O28" i="1"/>
  <c r="P28" i="1"/>
  <c r="Q28" i="1"/>
  <c r="R28" i="1"/>
  <c r="S28" i="1"/>
  <c r="G29" i="1"/>
  <c r="H29" i="1"/>
  <c r="K29" i="1"/>
  <c r="L29" i="1"/>
  <c r="M29" i="1"/>
  <c r="N29" i="1"/>
  <c r="O29" i="1"/>
  <c r="P29" i="1"/>
  <c r="Q29" i="1"/>
  <c r="R29" i="1"/>
  <c r="S29" i="1"/>
  <c r="G30" i="1"/>
  <c r="H30" i="1"/>
  <c r="K30" i="1"/>
  <c r="L30" i="1"/>
  <c r="M30" i="1"/>
  <c r="N30" i="1"/>
  <c r="O30" i="1"/>
  <c r="P30" i="1"/>
  <c r="Q30" i="1"/>
  <c r="R30" i="1"/>
  <c r="S30" i="1"/>
  <c r="G31" i="1"/>
  <c r="H31" i="1"/>
  <c r="K31" i="1"/>
  <c r="L31" i="1"/>
  <c r="M31" i="1"/>
  <c r="N31" i="1"/>
  <c r="O31" i="1"/>
  <c r="P31" i="1"/>
  <c r="Q31" i="1"/>
  <c r="R31" i="1"/>
  <c r="S31" i="1"/>
  <c r="G32" i="1"/>
  <c r="H32" i="1"/>
  <c r="K32" i="1"/>
  <c r="L32" i="1"/>
  <c r="M32" i="1"/>
  <c r="N32" i="1"/>
  <c r="O32" i="1"/>
  <c r="P32" i="1"/>
  <c r="Q32" i="1"/>
  <c r="R32" i="1"/>
  <c r="S32" i="1"/>
  <c r="G33" i="1"/>
  <c r="H33" i="1"/>
  <c r="K33" i="1"/>
  <c r="L33" i="1"/>
  <c r="M33" i="1"/>
  <c r="N33" i="1"/>
  <c r="O33" i="1"/>
  <c r="P33" i="1"/>
  <c r="Q33" i="1"/>
  <c r="R33" i="1"/>
  <c r="S33" i="1"/>
  <c r="H34" i="1"/>
  <c r="G35" i="1"/>
  <c r="K35" i="1" s="1"/>
  <c r="H35" i="1"/>
  <c r="P35" i="1"/>
  <c r="Q35" i="1"/>
  <c r="R35" i="1"/>
  <c r="S35" i="1"/>
  <c r="G36" i="1"/>
  <c r="P36" i="1" s="1"/>
  <c r="H36" i="1"/>
  <c r="O36" i="1"/>
  <c r="G37" i="1"/>
  <c r="N37" i="1" s="1"/>
  <c r="H37" i="1"/>
  <c r="M37" i="1"/>
  <c r="G38" i="1"/>
  <c r="H38" i="1"/>
  <c r="K38" i="1"/>
  <c r="L38" i="1"/>
  <c r="M38" i="1"/>
  <c r="N38" i="1"/>
  <c r="O38" i="1"/>
  <c r="P38" i="1"/>
  <c r="Q38" i="1"/>
  <c r="R38" i="1"/>
  <c r="S38" i="1"/>
  <c r="G39" i="1"/>
  <c r="H39" i="1"/>
  <c r="K39" i="1"/>
  <c r="L39" i="1"/>
  <c r="M39" i="1"/>
  <c r="N39" i="1"/>
  <c r="O39" i="1"/>
  <c r="P39" i="1"/>
  <c r="Q39" i="1"/>
  <c r="R39" i="1"/>
  <c r="S39" i="1"/>
  <c r="G40" i="1"/>
  <c r="H40" i="1"/>
  <c r="K40" i="1"/>
  <c r="L40" i="1"/>
  <c r="M40" i="1"/>
  <c r="N40" i="1"/>
  <c r="O40" i="1"/>
  <c r="P40" i="1"/>
  <c r="Q40" i="1"/>
  <c r="R40" i="1"/>
  <c r="S40" i="1"/>
  <c r="G41" i="1"/>
  <c r="H41" i="1"/>
  <c r="K41" i="1"/>
  <c r="L41" i="1"/>
  <c r="M41" i="1"/>
  <c r="N41" i="1"/>
  <c r="O41" i="1"/>
  <c r="P41" i="1"/>
  <c r="Q41" i="1"/>
  <c r="R41" i="1"/>
  <c r="S41" i="1"/>
  <c r="G42" i="1"/>
  <c r="H42" i="1"/>
  <c r="K42" i="1"/>
  <c r="L42" i="1"/>
  <c r="M42" i="1"/>
  <c r="N42" i="1"/>
  <c r="O42" i="1"/>
  <c r="P42" i="1"/>
  <c r="Q42" i="1"/>
  <c r="R42" i="1"/>
  <c r="S42" i="1"/>
  <c r="G43" i="1"/>
  <c r="H43" i="1"/>
  <c r="K43" i="1"/>
  <c r="L43" i="1"/>
  <c r="M43" i="1"/>
  <c r="N43" i="1"/>
  <c r="O43" i="1"/>
  <c r="P43" i="1"/>
  <c r="Q43" i="1"/>
  <c r="R43" i="1"/>
  <c r="S43" i="1"/>
  <c r="G44" i="1"/>
  <c r="H44" i="1"/>
  <c r="K44" i="1"/>
  <c r="L44" i="1"/>
  <c r="M44" i="1"/>
  <c r="N44" i="1"/>
  <c r="O44" i="1"/>
  <c r="P44" i="1"/>
  <c r="Q44" i="1"/>
  <c r="R44" i="1"/>
  <c r="S44" i="1"/>
  <c r="G45" i="1"/>
  <c r="H45" i="1"/>
  <c r="K45" i="1"/>
  <c r="L45" i="1"/>
  <c r="M45" i="1"/>
  <c r="N45" i="1"/>
  <c r="O45" i="1"/>
  <c r="P45" i="1"/>
  <c r="Q45" i="1"/>
  <c r="R45" i="1"/>
  <c r="S45" i="1"/>
  <c r="G46" i="1"/>
  <c r="H46" i="1"/>
  <c r="K46" i="1"/>
  <c r="L46" i="1"/>
  <c r="M46" i="1"/>
  <c r="N46" i="1"/>
  <c r="O46" i="1"/>
  <c r="P46" i="1"/>
  <c r="Q46" i="1"/>
  <c r="R46" i="1"/>
  <c r="S46" i="1"/>
  <c r="G47" i="1"/>
  <c r="H47" i="1"/>
  <c r="K47" i="1"/>
  <c r="L47" i="1"/>
  <c r="M47" i="1"/>
  <c r="N47" i="1"/>
  <c r="O47" i="1"/>
  <c r="P47" i="1"/>
  <c r="Q47" i="1"/>
  <c r="R47" i="1"/>
  <c r="S47" i="1"/>
  <c r="G48" i="1"/>
  <c r="H48" i="1"/>
  <c r="K48" i="1"/>
  <c r="L48" i="1"/>
  <c r="M48" i="1"/>
  <c r="N48" i="1"/>
  <c r="O48" i="1"/>
  <c r="P48" i="1"/>
  <c r="Q48" i="1"/>
  <c r="R48" i="1"/>
  <c r="S48" i="1"/>
  <c r="G49" i="1"/>
  <c r="H49" i="1"/>
  <c r="K49" i="1"/>
  <c r="L49" i="1"/>
  <c r="M49" i="1"/>
  <c r="N49" i="1"/>
  <c r="O49" i="1"/>
  <c r="P49" i="1"/>
  <c r="Q49" i="1"/>
  <c r="R49" i="1"/>
  <c r="S49" i="1"/>
  <c r="K51" i="1"/>
  <c r="L51" i="1"/>
  <c r="M51" i="1"/>
  <c r="N51" i="1"/>
  <c r="O51" i="1"/>
  <c r="P51" i="1"/>
  <c r="Q51" i="1"/>
  <c r="R51" i="1"/>
  <c r="S51" i="1"/>
  <c r="L2" i="1"/>
  <c r="M2" i="1"/>
  <c r="N2" i="1"/>
  <c r="O2" i="1"/>
  <c r="P2" i="1"/>
  <c r="Q2" i="1"/>
  <c r="R2" i="1"/>
  <c r="S2" i="1"/>
  <c r="K2" i="1"/>
  <c r="B11" i="3"/>
  <c r="L7" i="5"/>
  <c r="M7" i="5"/>
  <c r="N7" i="5"/>
  <c r="O7" i="5"/>
  <c r="E30" i="3"/>
  <c r="E29" i="3"/>
  <c r="E28" i="3"/>
  <c r="E35" i="3"/>
  <c r="F35" i="3"/>
  <c r="G35" i="3"/>
  <c r="H35" i="3"/>
  <c r="I35" i="3"/>
  <c r="J35" i="3"/>
  <c r="K35" i="3"/>
  <c r="E36" i="3"/>
  <c r="F36" i="3"/>
  <c r="G36" i="3"/>
  <c r="H36" i="3"/>
  <c r="I36" i="3"/>
  <c r="J36" i="3"/>
  <c r="K36" i="3"/>
  <c r="E37" i="3"/>
  <c r="F37" i="3"/>
  <c r="G37" i="3"/>
  <c r="H37" i="3"/>
  <c r="I37" i="3"/>
  <c r="J37" i="3"/>
  <c r="K37" i="3"/>
  <c r="E38" i="3"/>
  <c r="F38" i="3"/>
  <c r="G38" i="3"/>
  <c r="H38" i="3"/>
  <c r="I38" i="3"/>
  <c r="J38" i="3"/>
  <c r="K38" i="3"/>
  <c r="E39" i="3"/>
  <c r="F39" i="3"/>
  <c r="G39" i="3"/>
  <c r="H39" i="3"/>
  <c r="I39" i="3"/>
  <c r="J39" i="3"/>
  <c r="K39" i="3"/>
  <c r="E40" i="3"/>
  <c r="F40" i="3"/>
  <c r="G40" i="3"/>
  <c r="H40" i="3"/>
  <c r="I40" i="3"/>
  <c r="J40" i="3"/>
  <c r="K40" i="3"/>
  <c r="E41" i="3"/>
  <c r="F41" i="3"/>
  <c r="G41" i="3"/>
  <c r="H41" i="3"/>
  <c r="I41" i="3"/>
  <c r="J41" i="3"/>
  <c r="K41" i="3"/>
  <c r="E42" i="3"/>
  <c r="F42" i="3"/>
  <c r="G42" i="3"/>
  <c r="H42" i="3"/>
  <c r="I42" i="3"/>
  <c r="J42" i="3"/>
  <c r="K42" i="3"/>
  <c r="E43" i="3"/>
  <c r="F43" i="3"/>
  <c r="G43" i="3"/>
  <c r="H43" i="3"/>
  <c r="I43" i="3"/>
  <c r="J43" i="3"/>
  <c r="K43" i="3"/>
  <c r="E44" i="3"/>
  <c r="F44" i="3"/>
  <c r="G44" i="3"/>
  <c r="H44" i="3"/>
  <c r="I44" i="3"/>
  <c r="J44" i="3"/>
  <c r="K44" i="3"/>
  <c r="E45" i="3"/>
  <c r="F45" i="3"/>
  <c r="G45" i="3"/>
  <c r="H45" i="3"/>
  <c r="I45" i="3"/>
  <c r="J45" i="3"/>
  <c r="K45" i="3"/>
  <c r="E46" i="3"/>
  <c r="F46" i="3"/>
  <c r="G46" i="3"/>
  <c r="H46" i="3"/>
  <c r="I46" i="3"/>
  <c r="J46" i="3"/>
  <c r="K46" i="3"/>
  <c r="E47" i="3"/>
  <c r="F47" i="3"/>
  <c r="G47" i="3"/>
  <c r="H47" i="3"/>
  <c r="I47" i="3"/>
  <c r="J47" i="3"/>
  <c r="K47" i="3"/>
  <c r="E48" i="3"/>
  <c r="F48" i="3"/>
  <c r="G48" i="3"/>
  <c r="H48" i="3"/>
  <c r="I48" i="3"/>
  <c r="J48" i="3"/>
  <c r="K48" i="3"/>
  <c r="E49" i="3"/>
  <c r="F49" i="3"/>
  <c r="G49" i="3"/>
  <c r="H49" i="3"/>
  <c r="I49" i="3"/>
  <c r="J49" i="3"/>
  <c r="K49" i="3"/>
  <c r="E50" i="3"/>
  <c r="F50" i="3"/>
  <c r="G50" i="3"/>
  <c r="H50" i="3"/>
  <c r="I50" i="3"/>
  <c r="J50" i="3"/>
  <c r="K50" i="3"/>
  <c r="E51" i="3"/>
  <c r="F51" i="3"/>
  <c r="G51" i="3"/>
  <c r="H51" i="3"/>
  <c r="I51" i="3"/>
  <c r="J51" i="3"/>
  <c r="K51" i="3"/>
  <c r="E52" i="3"/>
  <c r="F52" i="3"/>
  <c r="G52" i="3"/>
  <c r="H52" i="3"/>
  <c r="I52" i="3"/>
  <c r="J52" i="3"/>
  <c r="K52" i="3"/>
  <c r="E53" i="3"/>
  <c r="F53" i="3"/>
  <c r="G53" i="3"/>
  <c r="H53" i="3"/>
  <c r="I53" i="3"/>
  <c r="J53" i="3"/>
  <c r="K53" i="3"/>
  <c r="E54" i="3"/>
  <c r="F54" i="3"/>
  <c r="G54" i="3"/>
  <c r="H54" i="3"/>
  <c r="I54" i="3"/>
  <c r="J54" i="3"/>
  <c r="K54" i="3"/>
  <c r="E55" i="3"/>
  <c r="F55" i="3"/>
  <c r="G55" i="3"/>
  <c r="H55" i="3"/>
  <c r="I55" i="3"/>
  <c r="J55" i="3"/>
  <c r="K55" i="3"/>
  <c r="E56" i="3"/>
  <c r="F56" i="3"/>
  <c r="G56" i="3"/>
  <c r="H56" i="3"/>
  <c r="I56" i="3"/>
  <c r="J56" i="3"/>
  <c r="K56" i="3"/>
  <c r="E57" i="3"/>
  <c r="F57" i="3"/>
  <c r="G57" i="3"/>
  <c r="H57" i="3"/>
  <c r="I57" i="3"/>
  <c r="J57" i="3"/>
  <c r="K57" i="3"/>
  <c r="E58" i="3"/>
  <c r="F58" i="3"/>
  <c r="G58" i="3"/>
  <c r="H58" i="3"/>
  <c r="I58" i="3"/>
  <c r="J58" i="3"/>
  <c r="K58" i="3"/>
  <c r="E34" i="3"/>
  <c r="F34" i="3"/>
  <c r="G34" i="3"/>
  <c r="H34" i="3"/>
  <c r="B12" i="3"/>
  <c r="G8" i="5"/>
  <c r="H8" i="5"/>
  <c r="I8" i="5"/>
  <c r="J8" i="5"/>
  <c r="K8" i="5"/>
  <c r="L8" i="5"/>
  <c r="M8" i="5"/>
  <c r="N8" i="5"/>
  <c r="O8" i="5"/>
  <c r="B13" i="3"/>
  <c r="G9" i="5"/>
  <c r="H9" i="5"/>
  <c r="I9" i="5"/>
  <c r="J9" i="5"/>
  <c r="K9" i="5"/>
  <c r="L9" i="5"/>
  <c r="M9" i="5"/>
  <c r="N9" i="5"/>
  <c r="O9" i="5"/>
  <c r="B14" i="3"/>
  <c r="G10" i="5"/>
  <c r="H10" i="5"/>
  <c r="I10" i="5"/>
  <c r="J10" i="5"/>
  <c r="K10" i="5"/>
  <c r="L10" i="5"/>
  <c r="M10" i="5"/>
  <c r="N10" i="5"/>
  <c r="O10" i="5"/>
  <c r="B15" i="3"/>
  <c r="G11" i="5"/>
  <c r="H11" i="5"/>
  <c r="I11" i="5"/>
  <c r="J11" i="5"/>
  <c r="K11" i="5"/>
  <c r="L11" i="5"/>
  <c r="M11" i="5"/>
  <c r="N11" i="5"/>
  <c r="O11" i="5"/>
  <c r="B16" i="3"/>
  <c r="G12" i="5"/>
  <c r="H12" i="5"/>
  <c r="I12" i="5"/>
  <c r="J12" i="5"/>
  <c r="K12" i="5"/>
  <c r="L12" i="5"/>
  <c r="M12" i="5"/>
  <c r="N12" i="5"/>
  <c r="O12" i="5"/>
  <c r="B17" i="3"/>
  <c r="G13" i="5"/>
  <c r="H13" i="5"/>
  <c r="I13" i="5"/>
  <c r="J13" i="5"/>
  <c r="K13" i="5"/>
  <c r="L13" i="5"/>
  <c r="M13" i="5"/>
  <c r="N13" i="5"/>
  <c r="O13" i="5"/>
  <c r="B18" i="3"/>
  <c r="G14" i="5"/>
  <c r="H14" i="5"/>
  <c r="I14" i="5"/>
  <c r="J14" i="5"/>
  <c r="K14" i="5"/>
  <c r="L14" i="5"/>
  <c r="M14" i="5"/>
  <c r="N14" i="5"/>
  <c r="O14" i="5"/>
  <c r="H7" i="5"/>
  <c r="I7" i="5"/>
  <c r="J7" i="5"/>
  <c r="K7" i="5"/>
  <c r="G7" i="5"/>
  <c r="H6" i="5"/>
  <c r="I6" i="5"/>
  <c r="J6" i="5"/>
  <c r="K6" i="5"/>
  <c r="L6" i="5"/>
  <c r="M6" i="5"/>
  <c r="N6" i="5"/>
  <c r="O6" i="5"/>
  <c r="G6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E7" i="5"/>
  <c r="C7" i="5"/>
  <c r="D7" i="5"/>
  <c r="B7" i="5"/>
  <c r="B18" i="2" a="1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B19" i="3"/>
  <c r="B20" i="3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18" i="1"/>
  <c r="C34" i="1"/>
  <c r="D18" i="1"/>
  <c r="D34" i="1"/>
  <c r="E18" i="1"/>
  <c r="E34" i="1"/>
  <c r="F18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L37" i="1" l="1"/>
  <c r="K37" i="1"/>
  <c r="S37" i="1"/>
  <c r="R37" i="1"/>
  <c r="Q37" i="1"/>
  <c r="P37" i="1"/>
  <c r="O37" i="1"/>
  <c r="N36" i="1"/>
  <c r="M36" i="1"/>
  <c r="L36" i="1"/>
  <c r="K36" i="1"/>
  <c r="S36" i="1"/>
  <c r="R36" i="1"/>
  <c r="Q36" i="1"/>
  <c r="O35" i="1"/>
  <c r="N35" i="1"/>
  <c r="M35" i="1"/>
  <c r="L35" i="1"/>
  <c r="S18" i="1"/>
  <c r="R18" i="1"/>
  <c r="G34" i="1"/>
  <c r="Q18" i="1"/>
  <c r="O18" i="1"/>
  <c r="N18" i="1"/>
  <c r="M18" i="1"/>
  <c r="L18" i="1"/>
  <c r="F45" i="7"/>
  <c r="F44" i="7"/>
  <c r="F32" i="7"/>
  <c r="F20" i="7"/>
  <c r="F8" i="7"/>
  <c r="F40" i="7"/>
  <c r="F28" i="7"/>
  <c r="F16" i="7"/>
  <c r="F43" i="7"/>
  <c r="F71" i="7"/>
  <c r="F59" i="7"/>
  <c r="F47" i="7"/>
  <c r="F119" i="7"/>
  <c r="F107" i="7"/>
  <c r="F95" i="7"/>
  <c r="F46" i="7"/>
  <c r="F83" i="7"/>
  <c r="F36" i="7"/>
  <c r="F24" i="7"/>
  <c r="F12" i="7"/>
  <c r="F75" i="7"/>
  <c r="F63" i="7"/>
  <c r="F51" i="7"/>
  <c r="X2" i="7"/>
  <c r="O2" i="7" s="1"/>
  <c r="BH2" i="7" s="1"/>
  <c r="U2" i="7"/>
  <c r="L2" i="7" s="1"/>
  <c r="BN2" i="7" s="1"/>
  <c r="Y2" i="7"/>
  <c r="V2" i="7"/>
  <c r="R2" i="7"/>
  <c r="X10" i="7"/>
  <c r="X31" i="7"/>
  <c r="X42" i="7"/>
  <c r="X54" i="7"/>
  <c r="X66" i="7"/>
  <c r="X76" i="7"/>
  <c r="X87" i="7"/>
  <c r="X98" i="7"/>
  <c r="X20" i="7"/>
  <c r="X43" i="7"/>
  <c r="X55" i="7"/>
  <c r="X77" i="7"/>
  <c r="X88" i="7"/>
  <c r="X99" i="7"/>
  <c r="X111" i="7"/>
  <c r="X122" i="7"/>
  <c r="X44" i="7"/>
  <c r="X56" i="7"/>
  <c r="X67" i="7"/>
  <c r="X78" i="7"/>
  <c r="X89" i="7"/>
  <c r="X100" i="7"/>
  <c r="X112" i="7"/>
  <c r="X123" i="7"/>
  <c r="X13" i="7"/>
  <c r="X57" i="7"/>
  <c r="X68" i="7"/>
  <c r="X79" i="7"/>
  <c r="X90" i="7"/>
  <c r="X101" i="7"/>
  <c r="X113" i="7"/>
  <c r="X27" i="7"/>
  <c r="X46" i="7"/>
  <c r="X62" i="7"/>
  <c r="X28" i="7"/>
  <c r="X47" i="7"/>
  <c r="X63" i="7"/>
  <c r="X81" i="7"/>
  <c r="X114" i="7"/>
  <c r="X15" i="7"/>
  <c r="X29" i="7"/>
  <c r="X48" i="7"/>
  <c r="X64" i="7"/>
  <c r="X82" i="7"/>
  <c r="X16" i="7"/>
  <c r="X30" i="7"/>
  <c r="X49" i="7"/>
  <c r="X65" i="7"/>
  <c r="X83" i="7"/>
  <c r="X97" i="7"/>
  <c r="X116" i="7"/>
  <c r="X3" i="7"/>
  <c r="X17" i="7"/>
  <c r="X50" i="7"/>
  <c r="X102" i="7"/>
  <c r="X117" i="7"/>
  <c r="X4" i="7"/>
  <c r="X18" i="7"/>
  <c r="X35" i="7"/>
  <c r="X51" i="7"/>
  <c r="X70" i="7"/>
  <c r="X103" i="7"/>
  <c r="X118" i="7"/>
  <c r="X5" i="7"/>
  <c r="X71" i="7"/>
  <c r="X85" i="7"/>
  <c r="X104" i="7"/>
  <c r="X119" i="7"/>
  <c r="X6" i="7"/>
  <c r="X19" i="7"/>
  <c r="X37" i="7"/>
  <c r="X53" i="7"/>
  <c r="X72" i="7"/>
  <c r="X86" i="7"/>
  <c r="X105" i="7"/>
  <c r="X120" i="7"/>
  <c r="X7" i="7"/>
  <c r="X23" i="7"/>
  <c r="X38" i="7"/>
  <c r="X58" i="7"/>
  <c r="X73" i="7"/>
  <c r="X91" i="7"/>
  <c r="X106" i="7"/>
  <c r="X8" i="7"/>
  <c r="X24" i="7"/>
  <c r="X39" i="7"/>
  <c r="X59" i="7"/>
  <c r="X74" i="7"/>
  <c r="X92" i="7"/>
  <c r="X107" i="7"/>
  <c r="X25" i="7"/>
  <c r="X40" i="7"/>
  <c r="X60" i="7"/>
  <c r="X93" i="7"/>
  <c r="X108" i="7"/>
  <c r="X9" i="7"/>
  <c r="X26" i="7"/>
  <c r="X41" i="7"/>
  <c r="X61" i="7"/>
  <c r="X75" i="7"/>
  <c r="X94" i="7"/>
  <c r="X109" i="7"/>
  <c r="U4" i="7"/>
  <c r="U16" i="7"/>
  <c r="U28" i="7"/>
  <c r="U39" i="7"/>
  <c r="U49" i="7"/>
  <c r="U60" i="7"/>
  <c r="U72" i="7"/>
  <c r="U83" i="7"/>
  <c r="U93" i="7"/>
  <c r="U105" i="7"/>
  <c r="U117" i="7"/>
  <c r="U5" i="7"/>
  <c r="U17" i="7"/>
  <c r="U50" i="7"/>
  <c r="U61" i="7"/>
  <c r="U73" i="7"/>
  <c r="U84" i="7"/>
  <c r="U94" i="7"/>
  <c r="U106" i="7"/>
  <c r="U118" i="7"/>
  <c r="U6" i="7"/>
  <c r="U18" i="7"/>
  <c r="U29" i="7"/>
  <c r="U40" i="7"/>
  <c r="U51" i="7"/>
  <c r="U62" i="7"/>
  <c r="U74" i="7"/>
  <c r="U85" i="7"/>
  <c r="U95" i="7"/>
  <c r="U107" i="7"/>
  <c r="U119" i="7"/>
  <c r="U7" i="7"/>
  <c r="U19" i="7"/>
  <c r="U30" i="7"/>
  <c r="U41" i="7"/>
  <c r="U52" i="7"/>
  <c r="U63" i="7"/>
  <c r="U75" i="7"/>
  <c r="U86" i="7"/>
  <c r="U96" i="7"/>
  <c r="U108" i="7"/>
  <c r="U120" i="7"/>
  <c r="U8" i="7"/>
  <c r="U20" i="7"/>
  <c r="U31" i="7"/>
  <c r="U42" i="7"/>
  <c r="U53" i="7"/>
  <c r="U64" i="7"/>
  <c r="U76" i="7"/>
  <c r="U97" i="7"/>
  <c r="U109" i="7"/>
  <c r="U121" i="7"/>
  <c r="U9" i="7"/>
  <c r="U21" i="7"/>
  <c r="U32" i="7"/>
  <c r="U43" i="7"/>
  <c r="U54" i="7"/>
  <c r="U65" i="7"/>
  <c r="U77" i="7"/>
  <c r="U87" i="7"/>
  <c r="U98" i="7"/>
  <c r="U110" i="7"/>
  <c r="U122" i="7"/>
  <c r="U10" i="7"/>
  <c r="U22" i="7"/>
  <c r="U33" i="7"/>
  <c r="U44" i="7"/>
  <c r="U55" i="7"/>
  <c r="U66" i="7"/>
  <c r="U78" i="7"/>
  <c r="U11" i="7"/>
  <c r="U23" i="7"/>
  <c r="U34" i="7"/>
  <c r="U45" i="7"/>
  <c r="U56" i="7"/>
  <c r="U67" i="7"/>
  <c r="U12" i="7"/>
  <c r="U24" i="7"/>
  <c r="U35" i="7"/>
  <c r="U13" i="7"/>
  <c r="U25" i="7"/>
  <c r="U36" i="7"/>
  <c r="U14" i="7"/>
  <c r="U3" i="7"/>
  <c r="U15" i="7"/>
  <c r="U59" i="7"/>
  <c r="U90" i="7"/>
  <c r="U113" i="7"/>
  <c r="U26" i="7"/>
  <c r="U68" i="7"/>
  <c r="U91" i="7"/>
  <c r="U114" i="7"/>
  <c r="U27" i="7"/>
  <c r="U69" i="7"/>
  <c r="U92" i="7"/>
  <c r="U115" i="7"/>
  <c r="U37" i="7"/>
  <c r="U70" i="7"/>
  <c r="U116" i="7"/>
  <c r="U38" i="7"/>
  <c r="U71" i="7"/>
  <c r="U99" i="7"/>
  <c r="U123" i="7"/>
  <c r="U46" i="7"/>
  <c r="U79" i="7"/>
  <c r="U100" i="7"/>
  <c r="U47" i="7"/>
  <c r="U80" i="7"/>
  <c r="U101" i="7"/>
  <c r="U48" i="7"/>
  <c r="U81" i="7"/>
  <c r="U102" i="7"/>
  <c r="U82" i="7"/>
  <c r="U103" i="7"/>
  <c r="U57" i="7"/>
  <c r="U104" i="7"/>
  <c r="U58" i="7"/>
  <c r="U88" i="7"/>
  <c r="U111" i="7"/>
  <c r="U89" i="7"/>
  <c r="U112" i="7"/>
  <c r="T10" i="7"/>
  <c r="T22" i="7"/>
  <c r="T34" i="7"/>
  <c r="T46" i="7"/>
  <c r="T58" i="7"/>
  <c r="T69" i="7"/>
  <c r="T80" i="7"/>
  <c r="T91" i="7"/>
  <c r="T103" i="7"/>
  <c r="T114" i="7"/>
  <c r="T11" i="7"/>
  <c r="T23" i="7"/>
  <c r="T35" i="7"/>
  <c r="T47" i="7"/>
  <c r="T59" i="7"/>
  <c r="T70" i="7"/>
  <c r="T81" i="7"/>
  <c r="T92" i="7"/>
  <c r="T104" i="7"/>
  <c r="T115" i="7"/>
  <c r="T12" i="7"/>
  <c r="T24" i="7"/>
  <c r="T36" i="7"/>
  <c r="T48" i="7"/>
  <c r="T60" i="7"/>
  <c r="T71" i="7"/>
  <c r="T82" i="7"/>
  <c r="T93" i="7"/>
  <c r="T116" i="7"/>
  <c r="T13" i="7"/>
  <c r="T25" i="7"/>
  <c r="T37" i="7"/>
  <c r="T49" i="7"/>
  <c r="T72" i="7"/>
  <c r="T83" i="7"/>
  <c r="T94" i="7"/>
  <c r="T105" i="7"/>
  <c r="T14" i="7"/>
  <c r="T26" i="7"/>
  <c r="T38" i="7"/>
  <c r="T50" i="7"/>
  <c r="T61" i="7"/>
  <c r="T84" i="7"/>
  <c r="T95" i="7"/>
  <c r="T106" i="7"/>
  <c r="T117" i="7"/>
  <c r="T3" i="7"/>
  <c r="T15" i="7"/>
  <c r="T27" i="7"/>
  <c r="T39" i="7"/>
  <c r="T51" i="7"/>
  <c r="T62" i="7"/>
  <c r="T73" i="7"/>
  <c r="T85" i="7"/>
  <c r="T96" i="7"/>
  <c r="T107" i="7"/>
  <c r="T118" i="7"/>
  <c r="T4" i="7"/>
  <c r="T16" i="7"/>
  <c r="T28" i="7"/>
  <c r="T40" i="7"/>
  <c r="T52" i="7"/>
  <c r="T63" i="7"/>
  <c r="T74" i="7"/>
  <c r="T86" i="7"/>
  <c r="T97" i="7"/>
  <c r="T108" i="7"/>
  <c r="T119" i="7"/>
  <c r="T5" i="7"/>
  <c r="T17" i="7"/>
  <c r="T29" i="7"/>
  <c r="T41" i="7"/>
  <c r="T53" i="7"/>
  <c r="T64" i="7"/>
  <c r="T75" i="7"/>
  <c r="T87" i="7"/>
  <c r="T98" i="7"/>
  <c r="T109" i="7"/>
  <c r="T120" i="7"/>
  <c r="T6" i="7"/>
  <c r="T18" i="7"/>
  <c r="T30" i="7"/>
  <c r="T42" i="7"/>
  <c r="T54" i="7"/>
  <c r="T65" i="7"/>
  <c r="T76" i="7"/>
  <c r="T88" i="7"/>
  <c r="T99" i="7"/>
  <c r="T110" i="7"/>
  <c r="T121" i="7"/>
  <c r="T7" i="7"/>
  <c r="T19" i="7"/>
  <c r="T31" i="7"/>
  <c r="T43" i="7"/>
  <c r="T55" i="7"/>
  <c r="T66" i="7"/>
  <c r="T77" i="7"/>
  <c r="T89" i="7"/>
  <c r="T100" i="7"/>
  <c r="T111" i="7"/>
  <c r="T122" i="7"/>
  <c r="T8" i="7"/>
  <c r="T20" i="7"/>
  <c r="T32" i="7"/>
  <c r="T44" i="7"/>
  <c r="T56" i="7"/>
  <c r="T67" i="7"/>
  <c r="T78" i="7"/>
  <c r="T90" i="7"/>
  <c r="T101" i="7"/>
  <c r="T112" i="7"/>
  <c r="T123" i="7"/>
  <c r="T9" i="7"/>
  <c r="T21" i="7"/>
  <c r="T33" i="7"/>
  <c r="T45" i="7"/>
  <c r="T57" i="7"/>
  <c r="T68" i="7"/>
  <c r="T79" i="7"/>
  <c r="T102" i="7"/>
  <c r="T113" i="7"/>
  <c r="K2" i="7"/>
  <c r="W2" i="7"/>
  <c r="S2" i="7"/>
  <c r="N34" i="1" l="1"/>
  <c r="O34" i="1"/>
  <c r="P34" i="1"/>
  <c r="Q34" i="1"/>
  <c r="R34" i="1"/>
  <c r="S34" i="1"/>
  <c r="K34" i="1"/>
  <c r="M34" i="1"/>
  <c r="L34" i="1"/>
  <c r="F52" i="7"/>
  <c r="F92" i="7"/>
  <c r="F13" i="7"/>
  <c r="F96" i="7"/>
  <c r="F17" i="7"/>
  <c r="F56" i="7"/>
  <c r="F64" i="7"/>
  <c r="F104" i="7"/>
  <c r="F25" i="7"/>
  <c r="F108" i="7"/>
  <c r="F29" i="7"/>
  <c r="F68" i="7"/>
  <c r="F120" i="7"/>
  <c r="F41" i="7"/>
  <c r="F80" i="7"/>
  <c r="F48" i="7"/>
  <c r="F88" i="7"/>
  <c r="F9" i="7"/>
  <c r="F60" i="7"/>
  <c r="F100" i="7"/>
  <c r="F21" i="7"/>
  <c r="F33" i="7"/>
  <c r="F72" i="7"/>
  <c r="F112" i="7"/>
  <c r="F76" i="7"/>
  <c r="F116" i="7"/>
  <c r="F37" i="7"/>
  <c r="X32" i="7"/>
  <c r="X52" i="7"/>
  <c r="X84" i="7"/>
  <c r="X115" i="7"/>
  <c r="X14" i="7"/>
  <c r="X45" i="7"/>
  <c r="X33" i="7"/>
  <c r="X11" i="7"/>
  <c r="X36" i="7"/>
  <c r="X69" i="7"/>
  <c r="X96" i="7"/>
  <c r="X95" i="7"/>
  <c r="X34" i="7"/>
  <c r="X21" i="7"/>
  <c r="X121" i="7"/>
  <c r="X80" i="7"/>
  <c r="X22" i="7"/>
  <c r="X12" i="7"/>
  <c r="X110" i="7"/>
  <c r="AG2" i="7"/>
  <c r="AD2" i="7"/>
  <c r="BQ2" i="7"/>
  <c r="BE2" i="7"/>
  <c r="AV2" i="7"/>
  <c r="AY2" i="7"/>
  <c r="AM2" i="7"/>
  <c r="L46" i="7"/>
  <c r="L52" i="7"/>
  <c r="L58" i="7"/>
  <c r="L64" i="7"/>
  <c r="L70" i="7"/>
  <c r="L76" i="7"/>
  <c r="L82" i="7"/>
  <c r="L88" i="7"/>
  <c r="L94" i="7"/>
  <c r="L100" i="7"/>
  <c r="L106" i="7"/>
  <c r="L112" i="7"/>
  <c r="L118" i="7"/>
  <c r="L4" i="7"/>
  <c r="L10" i="7"/>
  <c r="L16" i="7"/>
  <c r="L22" i="7"/>
  <c r="L28" i="7"/>
  <c r="L34" i="7"/>
  <c r="L40" i="7"/>
  <c r="L47" i="7"/>
  <c r="L53" i="7"/>
  <c r="L59" i="7"/>
  <c r="L65" i="7"/>
  <c r="L71" i="7"/>
  <c r="L77" i="7"/>
  <c r="L83" i="7"/>
  <c r="L89" i="7"/>
  <c r="L95" i="7"/>
  <c r="L101" i="7"/>
  <c r="L107" i="7"/>
  <c r="L113" i="7"/>
  <c r="L119" i="7"/>
  <c r="L5" i="7"/>
  <c r="L11" i="7"/>
  <c r="L17" i="7"/>
  <c r="L23" i="7"/>
  <c r="L29" i="7"/>
  <c r="L35" i="7"/>
  <c r="L41" i="7"/>
  <c r="L48" i="7"/>
  <c r="L54" i="7"/>
  <c r="L60" i="7"/>
  <c r="L66" i="7"/>
  <c r="L72" i="7"/>
  <c r="L78" i="7"/>
  <c r="L84" i="7"/>
  <c r="L90" i="7"/>
  <c r="L96" i="7"/>
  <c r="L102" i="7"/>
  <c r="L108" i="7"/>
  <c r="L114" i="7"/>
  <c r="L120" i="7"/>
  <c r="L6" i="7"/>
  <c r="L12" i="7"/>
  <c r="L18" i="7"/>
  <c r="L24" i="7"/>
  <c r="L30" i="7"/>
  <c r="L36" i="7"/>
  <c r="L42" i="7"/>
  <c r="L43" i="7"/>
  <c r="L49" i="7"/>
  <c r="L55" i="7"/>
  <c r="L61" i="7"/>
  <c r="L67" i="7"/>
  <c r="L73" i="7"/>
  <c r="L79" i="7"/>
  <c r="L85" i="7"/>
  <c r="L91" i="7"/>
  <c r="L97" i="7"/>
  <c r="L103" i="7"/>
  <c r="L109" i="7"/>
  <c r="L115" i="7"/>
  <c r="L121" i="7"/>
  <c r="L7" i="7"/>
  <c r="L13" i="7"/>
  <c r="L19" i="7"/>
  <c r="L25" i="7"/>
  <c r="L31" i="7"/>
  <c r="L37" i="7"/>
  <c r="L3" i="7"/>
  <c r="L44" i="7"/>
  <c r="L50" i="7"/>
  <c r="L56" i="7"/>
  <c r="L62" i="7"/>
  <c r="L68" i="7"/>
  <c r="L74" i="7"/>
  <c r="L80" i="7"/>
  <c r="L86" i="7"/>
  <c r="L92" i="7"/>
  <c r="L98" i="7"/>
  <c r="L104" i="7"/>
  <c r="L110" i="7"/>
  <c r="L116" i="7"/>
  <c r="L122" i="7"/>
  <c r="L8" i="7"/>
  <c r="L14" i="7"/>
  <c r="L20" i="7"/>
  <c r="L26" i="7"/>
  <c r="L32" i="7"/>
  <c r="L38" i="7"/>
  <c r="L45" i="7"/>
  <c r="L51" i="7"/>
  <c r="L57" i="7"/>
  <c r="L63" i="7"/>
  <c r="L69" i="7"/>
  <c r="L75" i="7"/>
  <c r="L81" i="7"/>
  <c r="L87" i="7"/>
  <c r="L93" i="7"/>
  <c r="L99" i="7"/>
  <c r="L105" i="7"/>
  <c r="L111" i="7"/>
  <c r="L117" i="7"/>
  <c r="L123" i="7"/>
  <c r="L9" i="7"/>
  <c r="L15" i="7"/>
  <c r="L21" i="7"/>
  <c r="L27" i="7"/>
  <c r="L33" i="7"/>
  <c r="L39" i="7"/>
  <c r="O93" i="7"/>
  <c r="O27" i="7"/>
  <c r="O46" i="7"/>
  <c r="O52" i="7"/>
  <c r="O58" i="7"/>
  <c r="O64" i="7"/>
  <c r="O70" i="7"/>
  <c r="O76" i="7"/>
  <c r="O82" i="7"/>
  <c r="O88" i="7"/>
  <c r="O94" i="7"/>
  <c r="O100" i="7"/>
  <c r="O106" i="7"/>
  <c r="O112" i="7"/>
  <c r="O118" i="7"/>
  <c r="O4" i="7"/>
  <c r="O10" i="7"/>
  <c r="O16" i="7"/>
  <c r="O22" i="7"/>
  <c r="O28" i="7"/>
  <c r="O34" i="7"/>
  <c r="O40" i="7"/>
  <c r="O57" i="7"/>
  <c r="O111" i="7"/>
  <c r="O75" i="7"/>
  <c r="O15" i="7"/>
  <c r="O47" i="7"/>
  <c r="O53" i="7"/>
  <c r="O59" i="7"/>
  <c r="O65" i="7"/>
  <c r="O71" i="7"/>
  <c r="O77" i="7"/>
  <c r="O83" i="7"/>
  <c r="O89" i="7"/>
  <c r="O95" i="7"/>
  <c r="O101" i="7"/>
  <c r="O107" i="7"/>
  <c r="O113" i="7"/>
  <c r="O119" i="7"/>
  <c r="O5" i="7"/>
  <c r="O11" i="7"/>
  <c r="O17" i="7"/>
  <c r="O23" i="7"/>
  <c r="O29" i="7"/>
  <c r="O35" i="7"/>
  <c r="O41" i="7"/>
  <c r="O81" i="7"/>
  <c r="O21" i="7"/>
  <c r="O63" i="7"/>
  <c r="O117" i="7"/>
  <c r="AP2" i="7"/>
  <c r="O48" i="7"/>
  <c r="O54" i="7"/>
  <c r="O60" i="7"/>
  <c r="O66" i="7"/>
  <c r="O72" i="7"/>
  <c r="O78" i="7"/>
  <c r="O84" i="7"/>
  <c r="O90" i="7"/>
  <c r="O96" i="7"/>
  <c r="O102" i="7"/>
  <c r="O108" i="7"/>
  <c r="O114" i="7"/>
  <c r="O120" i="7"/>
  <c r="O6" i="7"/>
  <c r="O12" i="7"/>
  <c r="O18" i="7"/>
  <c r="O24" i="7"/>
  <c r="O30" i="7"/>
  <c r="O36" i="7"/>
  <c r="O42" i="7"/>
  <c r="O45" i="7"/>
  <c r="O105" i="7"/>
  <c r="O39" i="7"/>
  <c r="O51" i="7"/>
  <c r="O123" i="7"/>
  <c r="O43" i="7"/>
  <c r="O49" i="7"/>
  <c r="O55" i="7"/>
  <c r="O61" i="7"/>
  <c r="O67" i="7"/>
  <c r="O73" i="7"/>
  <c r="O79" i="7"/>
  <c r="O85" i="7"/>
  <c r="O91" i="7"/>
  <c r="O97" i="7"/>
  <c r="O103" i="7"/>
  <c r="O109" i="7"/>
  <c r="O115" i="7"/>
  <c r="O121" i="7"/>
  <c r="O7" i="7"/>
  <c r="O13" i="7"/>
  <c r="O19" i="7"/>
  <c r="O25" i="7"/>
  <c r="O31" i="7"/>
  <c r="O37" i="7"/>
  <c r="O3" i="7"/>
  <c r="O69" i="7"/>
  <c r="O9" i="7"/>
  <c r="O99" i="7"/>
  <c r="O44" i="7"/>
  <c r="O50" i="7"/>
  <c r="O56" i="7"/>
  <c r="O62" i="7"/>
  <c r="O68" i="7"/>
  <c r="O74" i="7"/>
  <c r="O80" i="7"/>
  <c r="O86" i="7"/>
  <c r="O92" i="7"/>
  <c r="O98" i="7"/>
  <c r="O104" i="7"/>
  <c r="O110" i="7"/>
  <c r="O116" i="7"/>
  <c r="O122" i="7"/>
  <c r="O8" i="7"/>
  <c r="O14" i="7"/>
  <c r="O20" i="7"/>
  <c r="O26" i="7"/>
  <c r="O32" i="7"/>
  <c r="O38" i="7"/>
  <c r="O87" i="7"/>
  <c r="O33" i="7"/>
  <c r="AD20" i="7"/>
  <c r="AD26" i="7"/>
  <c r="AD32" i="7"/>
  <c r="AD38" i="7"/>
  <c r="AD44" i="7"/>
  <c r="AD50" i="7"/>
  <c r="AD56" i="7"/>
  <c r="AD62" i="7"/>
  <c r="AD68" i="7"/>
  <c r="AD74" i="7"/>
  <c r="AD80" i="7"/>
  <c r="AD86" i="7"/>
  <c r="AV86" i="7" s="1"/>
  <c r="AD92" i="7"/>
  <c r="AD98" i="7"/>
  <c r="AD111" i="7"/>
  <c r="AD117" i="7"/>
  <c r="AD105" i="7"/>
  <c r="AD7" i="7"/>
  <c r="AD11" i="7"/>
  <c r="AD15" i="7"/>
  <c r="AD19" i="7"/>
  <c r="AD25" i="7"/>
  <c r="AD31" i="7"/>
  <c r="AD37" i="7"/>
  <c r="AD43" i="7"/>
  <c r="AD49" i="7"/>
  <c r="AV49" i="7" s="1"/>
  <c r="AD55" i="7"/>
  <c r="AD61" i="7"/>
  <c r="AD67" i="7"/>
  <c r="AD73" i="7"/>
  <c r="AD79" i="7"/>
  <c r="AD85" i="7"/>
  <c r="AD6" i="7"/>
  <c r="AD10" i="7"/>
  <c r="AV10" i="7" s="1"/>
  <c r="AD14" i="7"/>
  <c r="AD18" i="7"/>
  <c r="AD24" i="7"/>
  <c r="AD30" i="7"/>
  <c r="AD36" i="7"/>
  <c r="AD42" i="7"/>
  <c r="AD48" i="7"/>
  <c r="AD54" i="7"/>
  <c r="AD60" i="7"/>
  <c r="AD5" i="7"/>
  <c r="AD23" i="7"/>
  <c r="AD29" i="7"/>
  <c r="AD35" i="7"/>
  <c r="AD41" i="7"/>
  <c r="AD47" i="7"/>
  <c r="AD53" i="7"/>
  <c r="AD59" i="7"/>
  <c r="AD9" i="7"/>
  <c r="AD13" i="7"/>
  <c r="AV13" i="7" s="1"/>
  <c r="AD17" i="7"/>
  <c r="AV17" i="7" s="1"/>
  <c r="AD4" i="7"/>
  <c r="AV4" i="7" s="1"/>
  <c r="AD22" i="7"/>
  <c r="AD28" i="7"/>
  <c r="AD34" i="7"/>
  <c r="AD40" i="7"/>
  <c r="AD46" i="7"/>
  <c r="AD52" i="7"/>
  <c r="AD3" i="7"/>
  <c r="AD8" i="7"/>
  <c r="AV8" i="7" s="1"/>
  <c r="AD12" i="7"/>
  <c r="AV12" i="7" s="1"/>
  <c r="AD16" i="7"/>
  <c r="AV16" i="7" s="1"/>
  <c r="AD21" i="7"/>
  <c r="AD27" i="7"/>
  <c r="AD33" i="7"/>
  <c r="AD39" i="7"/>
  <c r="AD45" i="7"/>
  <c r="AD51" i="7"/>
  <c r="AD71" i="7"/>
  <c r="AD76" i="7"/>
  <c r="AD89" i="7"/>
  <c r="AV89" i="7" s="1"/>
  <c r="AD100" i="7"/>
  <c r="AD81" i="7"/>
  <c r="AD106" i="7"/>
  <c r="AD113" i="7"/>
  <c r="AD104" i="7"/>
  <c r="AD63" i="7"/>
  <c r="AD95" i="7"/>
  <c r="AD120" i="7"/>
  <c r="AD78" i="7"/>
  <c r="AD91" i="7"/>
  <c r="AD109" i="7"/>
  <c r="AD116" i="7"/>
  <c r="AD99" i="7"/>
  <c r="AD65" i="7"/>
  <c r="AD70" i="7"/>
  <c r="AD83" i="7"/>
  <c r="AV83" i="7" s="1"/>
  <c r="AD88" i="7"/>
  <c r="AD75" i="7"/>
  <c r="AD94" i="7"/>
  <c r="AD112" i="7"/>
  <c r="AD119" i="7"/>
  <c r="AD57" i="7"/>
  <c r="AD108" i="7"/>
  <c r="AD72" i="7"/>
  <c r="AD90" i="7"/>
  <c r="AV90" i="7" s="1"/>
  <c r="AD97" i="7"/>
  <c r="AD115" i="7"/>
  <c r="AD64" i="7"/>
  <c r="AD77" i="7"/>
  <c r="AD82" i="7"/>
  <c r="AD123" i="7"/>
  <c r="AD69" i="7"/>
  <c r="AD87" i="7"/>
  <c r="AD93" i="7"/>
  <c r="AD107" i="7"/>
  <c r="AD118" i="7"/>
  <c r="AD103" i="7"/>
  <c r="AD101" i="7"/>
  <c r="AD114" i="7"/>
  <c r="AD58" i="7"/>
  <c r="AV58" i="7" s="1"/>
  <c r="AD66" i="7"/>
  <c r="AD84" i="7"/>
  <c r="AD96" i="7"/>
  <c r="AD110" i="7"/>
  <c r="AD102" i="7"/>
  <c r="AD121" i="7"/>
  <c r="AD122" i="7"/>
  <c r="S12" i="7"/>
  <c r="S24" i="7"/>
  <c r="S36" i="7"/>
  <c r="S48" i="7"/>
  <c r="S60" i="7"/>
  <c r="S72" i="7"/>
  <c r="S84" i="7"/>
  <c r="S96" i="7"/>
  <c r="S108" i="7"/>
  <c r="S119" i="7"/>
  <c r="S13" i="7"/>
  <c r="S25" i="7"/>
  <c r="S37" i="7"/>
  <c r="S49" i="7"/>
  <c r="S61" i="7"/>
  <c r="S73" i="7"/>
  <c r="S85" i="7"/>
  <c r="S97" i="7"/>
  <c r="S109" i="7"/>
  <c r="S120" i="7"/>
  <c r="S14" i="7"/>
  <c r="S26" i="7"/>
  <c r="S38" i="7"/>
  <c r="S50" i="7"/>
  <c r="S62" i="7"/>
  <c r="S74" i="7"/>
  <c r="S86" i="7"/>
  <c r="S98" i="7"/>
  <c r="S110" i="7"/>
  <c r="S121" i="7"/>
  <c r="S3" i="7"/>
  <c r="S15" i="7"/>
  <c r="S27" i="7"/>
  <c r="S39" i="7"/>
  <c r="S51" i="7"/>
  <c r="S63" i="7"/>
  <c r="S75" i="7"/>
  <c r="S87" i="7"/>
  <c r="S99" i="7"/>
  <c r="S111" i="7"/>
  <c r="S122" i="7"/>
  <c r="S4" i="7"/>
  <c r="S16" i="7"/>
  <c r="S28" i="7"/>
  <c r="S40" i="7"/>
  <c r="S52" i="7"/>
  <c r="S64" i="7"/>
  <c r="S76" i="7"/>
  <c r="S88" i="7"/>
  <c r="S100" i="7"/>
  <c r="S112" i="7"/>
  <c r="S123" i="7"/>
  <c r="S5" i="7"/>
  <c r="S17" i="7"/>
  <c r="S29" i="7"/>
  <c r="S41" i="7"/>
  <c r="S53" i="7"/>
  <c r="S65" i="7"/>
  <c r="S77" i="7"/>
  <c r="S89" i="7"/>
  <c r="S101" i="7"/>
  <c r="S6" i="7"/>
  <c r="S18" i="7"/>
  <c r="S30" i="7"/>
  <c r="S42" i="7"/>
  <c r="S54" i="7"/>
  <c r="S66" i="7"/>
  <c r="S78" i="7"/>
  <c r="S90" i="7"/>
  <c r="S102" i="7"/>
  <c r="S113" i="7"/>
  <c r="S7" i="7"/>
  <c r="S19" i="7"/>
  <c r="S31" i="7"/>
  <c r="S43" i="7"/>
  <c r="S55" i="7"/>
  <c r="S67" i="7"/>
  <c r="S79" i="7"/>
  <c r="S91" i="7"/>
  <c r="S103" i="7"/>
  <c r="S114" i="7"/>
  <c r="S8" i="7"/>
  <c r="S20" i="7"/>
  <c r="S32" i="7"/>
  <c r="S44" i="7"/>
  <c r="S56" i="7"/>
  <c r="S68" i="7"/>
  <c r="S80" i="7"/>
  <c r="S92" i="7"/>
  <c r="S104" i="7"/>
  <c r="S115" i="7"/>
  <c r="S9" i="7"/>
  <c r="S21" i="7"/>
  <c r="S33" i="7"/>
  <c r="S45" i="7"/>
  <c r="S57" i="7"/>
  <c r="S69" i="7"/>
  <c r="S81" i="7"/>
  <c r="S93" i="7"/>
  <c r="S105" i="7"/>
  <c r="S116" i="7"/>
  <c r="S10" i="7"/>
  <c r="S22" i="7"/>
  <c r="S34" i="7"/>
  <c r="S46" i="7"/>
  <c r="S58" i="7"/>
  <c r="S70" i="7"/>
  <c r="S82" i="7"/>
  <c r="S94" i="7"/>
  <c r="S106" i="7"/>
  <c r="S117" i="7"/>
  <c r="S11" i="7"/>
  <c r="S23" i="7"/>
  <c r="S35" i="7"/>
  <c r="S47" i="7"/>
  <c r="S59" i="7"/>
  <c r="S71" i="7"/>
  <c r="S83" i="7"/>
  <c r="S95" i="7"/>
  <c r="S107" i="7"/>
  <c r="S118" i="7"/>
  <c r="J2" i="7"/>
  <c r="AG8" i="7"/>
  <c r="AY8" i="7" s="1"/>
  <c r="AG12" i="7"/>
  <c r="AG16" i="7"/>
  <c r="AG21" i="7"/>
  <c r="AG27" i="7"/>
  <c r="AG33" i="7"/>
  <c r="AG39" i="7"/>
  <c r="AG45" i="7"/>
  <c r="AG51" i="7"/>
  <c r="AY51" i="7" s="1"/>
  <c r="AG57" i="7"/>
  <c r="AY57" i="7" s="1"/>
  <c r="AG63" i="7"/>
  <c r="AG69" i="7"/>
  <c r="AG75" i="7"/>
  <c r="AG81" i="7"/>
  <c r="AG87" i="7"/>
  <c r="AG93" i="7"/>
  <c r="AY93" i="7" s="1"/>
  <c r="AG106" i="7"/>
  <c r="AG112" i="7"/>
  <c r="AG118" i="7"/>
  <c r="AG104" i="7"/>
  <c r="AG20" i="7"/>
  <c r="AG26" i="7"/>
  <c r="AG32" i="7"/>
  <c r="AG38" i="7"/>
  <c r="AG44" i="7"/>
  <c r="AG50" i="7"/>
  <c r="AG56" i="7"/>
  <c r="AG62" i="7"/>
  <c r="AG68" i="7"/>
  <c r="AG74" i="7"/>
  <c r="AG80" i="7"/>
  <c r="AG86" i="7"/>
  <c r="AG7" i="7"/>
  <c r="AG11" i="7"/>
  <c r="AY11" i="7" s="1"/>
  <c r="AG15" i="7"/>
  <c r="AY15" i="7" s="1"/>
  <c r="AG19" i="7"/>
  <c r="AG25" i="7"/>
  <c r="AG31" i="7"/>
  <c r="AG37" i="7"/>
  <c r="AG43" i="7"/>
  <c r="AY43" i="7" s="1"/>
  <c r="AG49" i="7"/>
  <c r="AG55" i="7"/>
  <c r="AG61" i="7"/>
  <c r="AG6" i="7"/>
  <c r="AY6" i="7" s="1"/>
  <c r="AG10" i="7"/>
  <c r="AY10" i="7" s="1"/>
  <c r="AG14" i="7"/>
  <c r="AG18" i="7"/>
  <c r="AG24" i="7"/>
  <c r="AG30" i="7"/>
  <c r="AG36" i="7"/>
  <c r="AG42" i="7"/>
  <c r="AG5" i="7"/>
  <c r="AG23" i="7"/>
  <c r="AG29" i="7"/>
  <c r="AG35" i="7"/>
  <c r="AG41" i="7"/>
  <c r="AG47" i="7"/>
  <c r="AY47" i="7" s="1"/>
  <c r="AG53" i="7"/>
  <c r="AY53" i="7" s="1"/>
  <c r="AG59" i="7"/>
  <c r="AG3" i="7"/>
  <c r="AY3" i="7" s="1"/>
  <c r="AG9" i="7"/>
  <c r="AY9" i="7" s="1"/>
  <c r="AG13" i="7"/>
  <c r="AG17" i="7"/>
  <c r="AG4" i="7"/>
  <c r="AY4" i="7" s="1"/>
  <c r="AG22" i="7"/>
  <c r="AG28" i="7"/>
  <c r="AG34" i="7"/>
  <c r="AG40" i="7"/>
  <c r="AG46" i="7"/>
  <c r="AY46" i="7" s="1"/>
  <c r="AG52" i="7"/>
  <c r="AY52" i="7" s="1"/>
  <c r="AG79" i="7"/>
  <c r="AG107" i="7"/>
  <c r="AG103" i="7"/>
  <c r="AG101" i="7"/>
  <c r="AG58" i="7"/>
  <c r="AY58" i="7" s="1"/>
  <c r="AG114" i="7"/>
  <c r="AG48" i="7"/>
  <c r="AY48" i="7" s="1"/>
  <c r="AG66" i="7"/>
  <c r="AG84" i="7"/>
  <c r="AG92" i="7"/>
  <c r="AG96" i="7"/>
  <c r="AG110" i="7"/>
  <c r="AG117" i="7"/>
  <c r="AG121" i="7"/>
  <c r="AG71" i="7"/>
  <c r="AG76" i="7"/>
  <c r="AG89" i="7"/>
  <c r="AG100" i="7"/>
  <c r="AG73" i="7"/>
  <c r="AG113" i="7"/>
  <c r="AG95" i="7"/>
  <c r="AG120" i="7"/>
  <c r="AG54" i="7"/>
  <c r="AY54" i="7" s="1"/>
  <c r="AG78" i="7"/>
  <c r="AG91" i="7"/>
  <c r="AY91" i="7" s="1"/>
  <c r="AG98" i="7"/>
  <c r="AY98" i="7" s="1"/>
  <c r="AG109" i="7"/>
  <c r="AG116" i="7"/>
  <c r="AG65" i="7"/>
  <c r="AG70" i="7"/>
  <c r="AG83" i="7"/>
  <c r="AG88" i="7"/>
  <c r="AG67" i="7"/>
  <c r="AG85" i="7"/>
  <c r="AG94" i="7"/>
  <c r="AY94" i="7" s="1"/>
  <c r="AG119" i="7"/>
  <c r="AG108" i="7"/>
  <c r="AG102" i="7"/>
  <c r="AG60" i="7"/>
  <c r="AG72" i="7"/>
  <c r="AG90" i="7"/>
  <c r="AY90" i="7" s="1"/>
  <c r="AG97" i="7"/>
  <c r="AY97" i="7" s="1"/>
  <c r="AG111" i="7"/>
  <c r="AG115" i="7"/>
  <c r="AG64" i="7"/>
  <c r="AG77" i="7"/>
  <c r="AG82" i="7"/>
  <c r="AG105" i="7"/>
  <c r="AG99" i="7"/>
  <c r="AG122" i="7"/>
  <c r="AG123" i="7"/>
  <c r="AY123" i="7" s="1"/>
  <c r="BM2" i="7"/>
  <c r="BD2" i="7"/>
  <c r="AU2" i="7"/>
  <c r="AC2" i="7"/>
  <c r="AL2" i="7"/>
  <c r="K43" i="7"/>
  <c r="K46" i="7"/>
  <c r="K49" i="7"/>
  <c r="K52" i="7"/>
  <c r="K55" i="7"/>
  <c r="K58" i="7"/>
  <c r="K61" i="7"/>
  <c r="K44" i="7"/>
  <c r="K64" i="7"/>
  <c r="K113" i="7"/>
  <c r="K11" i="7"/>
  <c r="K29" i="7"/>
  <c r="K68" i="7"/>
  <c r="K72" i="7"/>
  <c r="K83" i="7"/>
  <c r="K92" i="7"/>
  <c r="K101" i="7"/>
  <c r="K118" i="7"/>
  <c r="K123" i="7"/>
  <c r="K16" i="7"/>
  <c r="K21" i="7"/>
  <c r="K34" i="7"/>
  <c r="K39" i="7"/>
  <c r="K38" i="7"/>
  <c r="K70" i="7"/>
  <c r="K110" i="7"/>
  <c r="K8" i="7"/>
  <c r="K26" i="7"/>
  <c r="K74" i="7"/>
  <c r="K78" i="7"/>
  <c r="K85" i="7"/>
  <c r="K87" i="7"/>
  <c r="K94" i="7"/>
  <c r="K96" i="7"/>
  <c r="K103" i="7"/>
  <c r="K105" i="7"/>
  <c r="K115" i="7"/>
  <c r="K120" i="7"/>
  <c r="K13" i="7"/>
  <c r="K18" i="7"/>
  <c r="K31" i="7"/>
  <c r="K36" i="7"/>
  <c r="K41" i="7"/>
  <c r="K45" i="7"/>
  <c r="K51" i="7"/>
  <c r="K57" i="7"/>
  <c r="K63" i="7"/>
  <c r="K76" i="7"/>
  <c r="K5" i="7"/>
  <c r="K23" i="7"/>
  <c r="K3" i="7"/>
  <c r="K47" i="7"/>
  <c r="K53" i="7"/>
  <c r="K59" i="7"/>
  <c r="K80" i="7"/>
  <c r="K89" i="7"/>
  <c r="K98" i="7"/>
  <c r="K107" i="7"/>
  <c r="K112" i="7"/>
  <c r="K117" i="7"/>
  <c r="K10" i="7"/>
  <c r="K15" i="7"/>
  <c r="K28" i="7"/>
  <c r="K33" i="7"/>
  <c r="K65" i="7"/>
  <c r="K69" i="7"/>
  <c r="K122" i="7"/>
  <c r="K20" i="7"/>
  <c r="K67" i="7"/>
  <c r="K82" i="7"/>
  <c r="K84" i="7"/>
  <c r="K91" i="7"/>
  <c r="K93" i="7"/>
  <c r="K100" i="7"/>
  <c r="K102" i="7"/>
  <c r="K109" i="7"/>
  <c r="K114" i="7"/>
  <c r="K7" i="7"/>
  <c r="K12" i="7"/>
  <c r="K25" i="7"/>
  <c r="K30" i="7"/>
  <c r="K71" i="7"/>
  <c r="K75" i="7"/>
  <c r="K119" i="7"/>
  <c r="K17" i="7"/>
  <c r="K35" i="7"/>
  <c r="K73" i="7"/>
  <c r="K86" i="7"/>
  <c r="K95" i="7"/>
  <c r="K104" i="7"/>
  <c r="K111" i="7"/>
  <c r="K4" i="7"/>
  <c r="K9" i="7"/>
  <c r="K22" i="7"/>
  <c r="K27" i="7"/>
  <c r="K40" i="7"/>
  <c r="K48" i="7"/>
  <c r="K54" i="7"/>
  <c r="K60" i="7"/>
  <c r="K77" i="7"/>
  <c r="K116" i="7"/>
  <c r="K14" i="7"/>
  <c r="K32" i="7"/>
  <c r="K50" i="7"/>
  <c r="K56" i="7"/>
  <c r="K62" i="7"/>
  <c r="K66" i="7"/>
  <c r="K79" i="7"/>
  <c r="K81" i="7"/>
  <c r="K88" i="7"/>
  <c r="K90" i="7"/>
  <c r="K97" i="7"/>
  <c r="K99" i="7"/>
  <c r="K106" i="7"/>
  <c r="K108" i="7"/>
  <c r="K121" i="7"/>
  <c r="K6" i="7"/>
  <c r="K19" i="7"/>
  <c r="K24" i="7"/>
  <c r="K37" i="7"/>
  <c r="K42" i="7"/>
  <c r="AV45" i="7"/>
  <c r="AV57" i="7"/>
  <c r="AV87" i="7"/>
  <c r="AV52" i="7"/>
  <c r="AY85" i="7"/>
  <c r="AV95" i="7"/>
  <c r="W8" i="7"/>
  <c r="W19" i="7"/>
  <c r="W29" i="7"/>
  <c r="W40" i="7"/>
  <c r="W52" i="7"/>
  <c r="W64" i="7"/>
  <c r="W75" i="7"/>
  <c r="W86" i="7"/>
  <c r="W97" i="7"/>
  <c r="W108" i="7"/>
  <c r="W120" i="7"/>
  <c r="W9" i="7"/>
  <c r="W20" i="7"/>
  <c r="W41" i="7"/>
  <c r="W53" i="7"/>
  <c r="W65" i="7"/>
  <c r="W76" i="7"/>
  <c r="W87" i="7"/>
  <c r="W98" i="7"/>
  <c r="W109" i="7"/>
  <c r="W121" i="7"/>
  <c r="W10" i="7"/>
  <c r="W30" i="7"/>
  <c r="W42" i="7"/>
  <c r="W54" i="7"/>
  <c r="W66" i="7"/>
  <c r="W77" i="7"/>
  <c r="W88" i="7"/>
  <c r="W99" i="7"/>
  <c r="W110" i="7"/>
  <c r="W122" i="7"/>
  <c r="W11" i="7"/>
  <c r="W21" i="7"/>
  <c r="W31" i="7"/>
  <c r="W43" i="7"/>
  <c r="W55" i="7"/>
  <c r="W67" i="7"/>
  <c r="W78" i="7"/>
  <c r="W89" i="7"/>
  <c r="W100" i="7"/>
  <c r="W111" i="7"/>
  <c r="W123" i="7"/>
  <c r="W16" i="7"/>
  <c r="W32" i="7"/>
  <c r="W48" i="7"/>
  <c r="W68" i="7"/>
  <c r="W82" i="7"/>
  <c r="W101" i="7"/>
  <c r="W116" i="7"/>
  <c r="W33" i="7"/>
  <c r="W49" i="7"/>
  <c r="W83" i="7"/>
  <c r="W102" i="7"/>
  <c r="W117" i="7"/>
  <c r="W17" i="7"/>
  <c r="W34" i="7"/>
  <c r="W50" i="7"/>
  <c r="W69" i="7"/>
  <c r="W84" i="7"/>
  <c r="W103" i="7"/>
  <c r="W118" i="7"/>
  <c r="W3" i="7"/>
  <c r="W18" i="7"/>
  <c r="W35" i="7"/>
  <c r="W51" i="7"/>
  <c r="W70" i="7"/>
  <c r="W85" i="7"/>
  <c r="W104" i="7"/>
  <c r="W119" i="7"/>
  <c r="W4" i="7"/>
  <c r="W22" i="7"/>
  <c r="W36" i="7"/>
  <c r="W56" i="7"/>
  <c r="W71" i="7"/>
  <c r="W90" i="7"/>
  <c r="W105" i="7"/>
  <c r="W5" i="7"/>
  <c r="W23" i="7"/>
  <c r="W37" i="7"/>
  <c r="W57" i="7"/>
  <c r="W72" i="7"/>
  <c r="W91" i="7"/>
  <c r="W106" i="7"/>
  <c r="W6" i="7"/>
  <c r="W24" i="7"/>
  <c r="W38" i="7"/>
  <c r="W58" i="7"/>
  <c r="W73" i="7"/>
  <c r="W7" i="7"/>
  <c r="W25" i="7"/>
  <c r="W39" i="7"/>
  <c r="W59" i="7"/>
  <c r="W74" i="7"/>
  <c r="W92" i="7"/>
  <c r="W107" i="7"/>
  <c r="W12" i="7"/>
  <c r="W26" i="7"/>
  <c r="W44" i="7"/>
  <c r="W60" i="7"/>
  <c r="W93" i="7"/>
  <c r="W112" i="7"/>
  <c r="W13" i="7"/>
  <c r="W27" i="7"/>
  <c r="W45" i="7"/>
  <c r="W61" i="7"/>
  <c r="W79" i="7"/>
  <c r="W94" i="7"/>
  <c r="W113" i="7"/>
  <c r="W14" i="7"/>
  <c r="W28" i="7"/>
  <c r="W46" i="7"/>
  <c r="W62" i="7"/>
  <c r="W80" i="7"/>
  <c r="W95" i="7"/>
  <c r="W114" i="7"/>
  <c r="W15" i="7"/>
  <c r="W47" i="7"/>
  <c r="W63" i="7"/>
  <c r="W81" i="7"/>
  <c r="W96" i="7"/>
  <c r="W115" i="7"/>
  <c r="N2" i="7"/>
  <c r="AV14" i="7"/>
  <c r="AY92" i="7"/>
  <c r="AY16" i="7"/>
  <c r="R3" i="7"/>
  <c r="R15" i="7"/>
  <c r="R27" i="7"/>
  <c r="R39" i="7"/>
  <c r="R51" i="7"/>
  <c r="R63" i="7"/>
  <c r="R75" i="7"/>
  <c r="R87" i="7"/>
  <c r="R99" i="7"/>
  <c r="R111" i="7"/>
  <c r="R123" i="7"/>
  <c r="R4" i="7"/>
  <c r="R16" i="7"/>
  <c r="R28" i="7"/>
  <c r="R40" i="7"/>
  <c r="R52" i="7"/>
  <c r="R64" i="7"/>
  <c r="R76" i="7"/>
  <c r="R88" i="7"/>
  <c r="R100" i="7"/>
  <c r="R112" i="7"/>
  <c r="R5" i="7"/>
  <c r="R17" i="7"/>
  <c r="R29" i="7"/>
  <c r="R41" i="7"/>
  <c r="R53" i="7"/>
  <c r="R65" i="7"/>
  <c r="R77" i="7"/>
  <c r="R89" i="7"/>
  <c r="R101" i="7"/>
  <c r="R113" i="7"/>
  <c r="R6" i="7"/>
  <c r="R18" i="7"/>
  <c r="R30" i="7"/>
  <c r="R42" i="7"/>
  <c r="R54" i="7"/>
  <c r="R66" i="7"/>
  <c r="R78" i="7"/>
  <c r="R90" i="7"/>
  <c r="R102" i="7"/>
  <c r="R114" i="7"/>
  <c r="R7" i="7"/>
  <c r="R19" i="7"/>
  <c r="R31" i="7"/>
  <c r="R43" i="7"/>
  <c r="R55" i="7"/>
  <c r="R67" i="7"/>
  <c r="R79" i="7"/>
  <c r="R91" i="7"/>
  <c r="R103" i="7"/>
  <c r="R115" i="7"/>
  <c r="R8" i="7"/>
  <c r="R20" i="7"/>
  <c r="R32" i="7"/>
  <c r="R44" i="7"/>
  <c r="R56" i="7"/>
  <c r="R68" i="7"/>
  <c r="R80" i="7"/>
  <c r="R92" i="7"/>
  <c r="R104" i="7"/>
  <c r="R116" i="7"/>
  <c r="R9" i="7"/>
  <c r="R21" i="7"/>
  <c r="R33" i="7"/>
  <c r="R45" i="7"/>
  <c r="R57" i="7"/>
  <c r="R69" i="7"/>
  <c r="R81" i="7"/>
  <c r="R93" i="7"/>
  <c r="R105" i="7"/>
  <c r="R117" i="7"/>
  <c r="R10" i="7"/>
  <c r="R22" i="7"/>
  <c r="R34" i="7"/>
  <c r="R46" i="7"/>
  <c r="R58" i="7"/>
  <c r="R70" i="7"/>
  <c r="R82" i="7"/>
  <c r="R94" i="7"/>
  <c r="R106" i="7"/>
  <c r="R118" i="7"/>
  <c r="R11" i="7"/>
  <c r="R23" i="7"/>
  <c r="R35" i="7"/>
  <c r="R47" i="7"/>
  <c r="R59" i="7"/>
  <c r="R71" i="7"/>
  <c r="R83" i="7"/>
  <c r="R95" i="7"/>
  <c r="R107" i="7"/>
  <c r="R119" i="7"/>
  <c r="R12" i="7"/>
  <c r="R24" i="7"/>
  <c r="R36" i="7"/>
  <c r="R48" i="7"/>
  <c r="R60" i="7"/>
  <c r="R72" i="7"/>
  <c r="R84" i="7"/>
  <c r="R96" i="7"/>
  <c r="R108" i="7"/>
  <c r="R120" i="7"/>
  <c r="R13" i="7"/>
  <c r="R25" i="7"/>
  <c r="R37" i="7"/>
  <c r="R49" i="7"/>
  <c r="R61" i="7"/>
  <c r="R73" i="7"/>
  <c r="R85" i="7"/>
  <c r="R97" i="7"/>
  <c r="R109" i="7"/>
  <c r="R121" i="7"/>
  <c r="R14" i="7"/>
  <c r="R26" i="7"/>
  <c r="R38" i="7"/>
  <c r="R50" i="7"/>
  <c r="R62" i="7"/>
  <c r="R74" i="7"/>
  <c r="R86" i="7"/>
  <c r="R98" i="7"/>
  <c r="R110" i="7"/>
  <c r="R122" i="7"/>
  <c r="I2" i="7"/>
  <c r="AY45" i="7"/>
  <c r="V8" i="7"/>
  <c r="V20" i="7"/>
  <c r="V32" i="7"/>
  <c r="V44" i="7"/>
  <c r="V52" i="7"/>
  <c r="V63" i="7"/>
  <c r="V74" i="7"/>
  <c r="V83" i="7"/>
  <c r="V95" i="7"/>
  <c r="V107" i="7"/>
  <c r="V118" i="7"/>
  <c r="V42" i="7"/>
  <c r="V9" i="7"/>
  <c r="V21" i="7"/>
  <c r="V33" i="7"/>
  <c r="V53" i="7"/>
  <c r="V64" i="7"/>
  <c r="V84" i="7"/>
  <c r="V96" i="7"/>
  <c r="V108" i="7"/>
  <c r="V10" i="7"/>
  <c r="V22" i="7"/>
  <c r="V34" i="7"/>
  <c r="V45" i="7"/>
  <c r="V54" i="7"/>
  <c r="V65" i="7"/>
  <c r="V75" i="7"/>
  <c r="V85" i="7"/>
  <c r="V97" i="7"/>
  <c r="V109" i="7"/>
  <c r="V119" i="7"/>
  <c r="V11" i="7"/>
  <c r="V23" i="7"/>
  <c r="V35" i="7"/>
  <c r="V55" i="7"/>
  <c r="V66" i="7"/>
  <c r="V86" i="7"/>
  <c r="V98" i="7"/>
  <c r="V110" i="7"/>
  <c r="V120" i="7"/>
  <c r="V12" i="7"/>
  <c r="V24" i="7"/>
  <c r="V36" i="7"/>
  <c r="V13" i="7"/>
  <c r="V25" i="7"/>
  <c r="V37" i="7"/>
  <c r="V16" i="7"/>
  <c r="V40" i="7"/>
  <c r="V56" i="7"/>
  <c r="V70" i="7"/>
  <c r="V87" i="7"/>
  <c r="V103" i="7"/>
  <c r="V121" i="7"/>
  <c r="V17" i="7"/>
  <c r="V41" i="7"/>
  <c r="V57" i="7"/>
  <c r="V71" i="7"/>
  <c r="V88" i="7"/>
  <c r="V104" i="7"/>
  <c r="V122" i="7"/>
  <c r="V18" i="7"/>
  <c r="V58" i="7"/>
  <c r="V72" i="7"/>
  <c r="V89" i="7"/>
  <c r="V105" i="7"/>
  <c r="V123" i="7"/>
  <c r="V19" i="7"/>
  <c r="V43" i="7"/>
  <c r="V73" i="7"/>
  <c r="V90" i="7"/>
  <c r="V106" i="7"/>
  <c r="V26" i="7"/>
  <c r="V46" i="7"/>
  <c r="V59" i="7"/>
  <c r="V76" i="7"/>
  <c r="V91" i="7"/>
  <c r="V3" i="7"/>
  <c r="V27" i="7"/>
  <c r="V60" i="7"/>
  <c r="V77" i="7"/>
  <c r="V92" i="7"/>
  <c r="V111" i="7"/>
  <c r="V4" i="7"/>
  <c r="V28" i="7"/>
  <c r="V47" i="7"/>
  <c r="V61" i="7"/>
  <c r="V78" i="7"/>
  <c r="V93" i="7"/>
  <c r="V112" i="7"/>
  <c r="V5" i="7"/>
  <c r="V29" i="7"/>
  <c r="V62" i="7"/>
  <c r="V79" i="7"/>
  <c r="V94" i="7"/>
  <c r="V113" i="7"/>
  <c r="V6" i="7"/>
  <c r="V30" i="7"/>
  <c r="V48" i="7"/>
  <c r="V67" i="7"/>
  <c r="V80" i="7"/>
  <c r="V99" i="7"/>
  <c r="V114" i="7"/>
  <c r="V7" i="7"/>
  <c r="V31" i="7"/>
  <c r="V49" i="7"/>
  <c r="V68" i="7"/>
  <c r="V81" i="7"/>
  <c r="V100" i="7"/>
  <c r="V115" i="7"/>
  <c r="V14" i="7"/>
  <c r="V38" i="7"/>
  <c r="V50" i="7"/>
  <c r="V82" i="7"/>
  <c r="V101" i="7"/>
  <c r="V116" i="7"/>
  <c r="V15" i="7"/>
  <c r="V39" i="7"/>
  <c r="V51" i="7"/>
  <c r="V69" i="7"/>
  <c r="V102" i="7"/>
  <c r="V117" i="7"/>
  <c r="M2" i="7"/>
  <c r="AV54" i="7"/>
  <c r="AV6" i="7"/>
  <c r="AV93" i="7"/>
  <c r="Y12" i="7"/>
  <c r="Y24" i="7"/>
  <c r="Y36" i="7"/>
  <c r="Y13" i="7"/>
  <c r="Y25" i="7"/>
  <c r="Y37" i="7"/>
  <c r="Y14" i="7"/>
  <c r="Y26" i="7"/>
  <c r="Y38" i="7"/>
  <c r="Y3" i="7"/>
  <c r="Y15" i="7"/>
  <c r="Y27" i="7"/>
  <c r="Y39" i="7"/>
  <c r="Y8" i="7"/>
  <c r="Y28" i="7"/>
  <c r="Y44" i="7"/>
  <c r="Y55" i="7"/>
  <c r="Y67" i="7"/>
  <c r="Y78" i="7"/>
  <c r="Y89" i="7"/>
  <c r="Y101" i="7"/>
  <c r="Y113" i="7"/>
  <c r="Y9" i="7"/>
  <c r="Y29" i="7"/>
  <c r="Y45" i="7"/>
  <c r="Y56" i="7"/>
  <c r="Y68" i="7"/>
  <c r="Y79" i="7"/>
  <c r="Y90" i="7"/>
  <c r="Y102" i="7"/>
  <c r="Y114" i="7"/>
  <c r="Y10" i="7"/>
  <c r="Y30" i="7"/>
  <c r="Y46" i="7"/>
  <c r="Y57" i="7"/>
  <c r="Y69" i="7"/>
  <c r="Y80" i="7"/>
  <c r="Y91" i="7"/>
  <c r="Y103" i="7"/>
  <c r="Y115" i="7"/>
  <c r="Y11" i="7"/>
  <c r="Y31" i="7"/>
  <c r="Y47" i="7"/>
  <c r="Y58" i="7"/>
  <c r="Y70" i="7"/>
  <c r="Y81" i="7"/>
  <c r="Y92" i="7"/>
  <c r="Y104" i="7"/>
  <c r="Y116" i="7"/>
  <c r="Y16" i="7"/>
  <c r="Y32" i="7"/>
  <c r="Y48" i="7"/>
  <c r="Y59" i="7"/>
  <c r="Y71" i="7"/>
  <c r="Y82" i="7"/>
  <c r="Y93" i="7"/>
  <c r="Y105" i="7"/>
  <c r="Y117" i="7"/>
  <c r="Y17" i="7"/>
  <c r="Y33" i="7"/>
  <c r="Y49" i="7"/>
  <c r="Y60" i="7"/>
  <c r="Y72" i="7"/>
  <c r="Y83" i="7"/>
  <c r="Y94" i="7"/>
  <c r="Y106" i="7"/>
  <c r="Y118" i="7"/>
  <c r="Y18" i="7"/>
  <c r="Y34" i="7"/>
  <c r="Y50" i="7"/>
  <c r="Y61" i="7"/>
  <c r="Y73" i="7"/>
  <c r="Y84" i="7"/>
  <c r="Y95" i="7"/>
  <c r="Y107" i="7"/>
  <c r="Y119" i="7"/>
  <c r="Y19" i="7"/>
  <c r="Y35" i="7"/>
  <c r="Y51" i="7"/>
  <c r="Y62" i="7"/>
  <c r="Y74" i="7"/>
  <c r="Y85" i="7"/>
  <c r="Y96" i="7"/>
  <c r="Y108" i="7"/>
  <c r="Y120" i="7"/>
  <c r="Y4" i="7"/>
  <c r="Y20" i="7"/>
  <c r="Y40" i="7"/>
  <c r="Y52" i="7"/>
  <c r="Y63" i="7"/>
  <c r="Y75" i="7"/>
  <c r="Y86" i="7"/>
  <c r="Y97" i="7"/>
  <c r="Y109" i="7"/>
  <c r="Y121" i="7"/>
  <c r="Y5" i="7"/>
  <c r="Y21" i="7"/>
  <c r="Y41" i="7"/>
  <c r="Y53" i="7"/>
  <c r="Y64" i="7"/>
  <c r="Y98" i="7"/>
  <c r="Y110" i="7"/>
  <c r="Y122" i="7"/>
  <c r="Y6" i="7"/>
  <c r="Y22" i="7"/>
  <c r="Y42" i="7"/>
  <c r="Y54" i="7"/>
  <c r="Y65" i="7"/>
  <c r="Y76" i="7"/>
  <c r="Y87" i="7"/>
  <c r="Y99" i="7"/>
  <c r="Y111" i="7"/>
  <c r="Y123" i="7"/>
  <c r="Y7" i="7"/>
  <c r="Y23" i="7"/>
  <c r="Y43" i="7"/>
  <c r="Y66" i="7"/>
  <c r="Y77" i="7"/>
  <c r="Y88" i="7"/>
  <c r="Y100" i="7"/>
  <c r="Y112" i="7"/>
  <c r="P2" i="7"/>
  <c r="AV96" i="7"/>
  <c r="AV46" i="7"/>
  <c r="AV55" i="7"/>
  <c r="AV43" i="7"/>
  <c r="AY86" i="7"/>
  <c r="AY5" i="7"/>
  <c r="F109" i="7" l="1"/>
  <c r="F30" i="7"/>
  <c r="F69" i="7"/>
  <c r="F73" i="7"/>
  <c r="F113" i="7"/>
  <c r="F34" i="7"/>
  <c r="F65" i="7"/>
  <c r="F105" i="7"/>
  <c r="F26" i="7"/>
  <c r="F49" i="7"/>
  <c r="F89" i="7"/>
  <c r="F10" i="7"/>
  <c r="F61" i="7"/>
  <c r="F101" i="7"/>
  <c r="F22" i="7"/>
  <c r="F97" i="7"/>
  <c r="F18" i="7"/>
  <c r="F57" i="7"/>
  <c r="F77" i="7"/>
  <c r="F117" i="7"/>
  <c r="F38" i="7"/>
  <c r="F53" i="7"/>
  <c r="F93" i="7"/>
  <c r="F14" i="7"/>
  <c r="F121" i="7"/>
  <c r="F42" i="7"/>
  <c r="F81" i="7"/>
  <c r="AY96" i="7"/>
  <c r="AY95" i="7"/>
  <c r="AY87" i="7"/>
  <c r="AV11" i="7"/>
  <c r="AV56" i="7"/>
  <c r="AV7" i="7"/>
  <c r="AV92" i="7"/>
  <c r="AY44" i="7"/>
  <c r="AV48" i="7"/>
  <c r="AY56" i="7"/>
  <c r="AY7" i="7"/>
  <c r="AY55" i="7"/>
  <c r="AV85" i="7"/>
  <c r="AV18" i="7"/>
  <c r="AY50" i="7"/>
  <c r="AY49" i="7"/>
  <c r="AY12" i="7"/>
  <c r="AV123" i="7"/>
  <c r="AV51" i="7"/>
  <c r="AV98" i="7"/>
  <c r="AY18" i="7"/>
  <c r="AV88" i="7"/>
  <c r="AY83" i="7"/>
  <c r="AV97" i="7"/>
  <c r="AV5" i="7"/>
  <c r="AV53" i="7"/>
  <c r="AY14" i="7"/>
  <c r="AV15" i="7"/>
  <c r="AV3" i="7"/>
  <c r="AV91" i="7"/>
  <c r="AV47" i="7"/>
  <c r="AV94" i="7"/>
  <c r="AV9" i="7"/>
  <c r="AY17" i="7"/>
  <c r="AV44" i="7"/>
  <c r="AY13" i="7"/>
  <c r="AV50" i="7"/>
  <c r="AV84" i="7"/>
  <c r="AY84" i="7"/>
  <c r="AY88" i="7"/>
  <c r="AP65" i="7"/>
  <c r="AY65" i="7" s="1"/>
  <c r="AP119" i="7"/>
  <c r="AY119" i="7" s="1"/>
  <c r="AP67" i="7"/>
  <c r="AY67" i="7" s="1"/>
  <c r="AP121" i="7"/>
  <c r="AY121" i="7" s="1"/>
  <c r="AP70" i="7"/>
  <c r="AY70" i="7" s="1"/>
  <c r="AP108" i="7"/>
  <c r="AY108" i="7" s="1"/>
  <c r="AP68" i="7"/>
  <c r="AY68" i="7" s="1"/>
  <c r="AP122" i="7"/>
  <c r="AY122" i="7" s="1"/>
  <c r="AP21" i="7"/>
  <c r="AY21" i="7" s="1"/>
  <c r="AP63" i="7"/>
  <c r="AY63" i="7" s="1"/>
  <c r="AP72" i="7"/>
  <c r="AY72" i="7" s="1"/>
  <c r="AP117" i="7"/>
  <c r="AY117" i="7" s="1"/>
  <c r="AP20" i="7"/>
  <c r="AY20" i="7" s="1"/>
  <c r="AP71" i="7"/>
  <c r="AY71" i="7" s="1"/>
  <c r="AP19" i="7"/>
  <c r="AY19" i="7" s="1"/>
  <c r="AP24" i="7"/>
  <c r="AY24" i="7" s="1"/>
  <c r="AP66" i="7"/>
  <c r="AY66" i="7" s="1"/>
  <c r="AP82" i="7"/>
  <c r="AY82" i="7" s="1"/>
  <c r="AP62" i="7"/>
  <c r="AY62" i="7" s="1"/>
  <c r="AP23" i="7"/>
  <c r="AY23" i="7" s="1"/>
  <c r="AP74" i="7"/>
  <c r="AY74" i="7" s="1"/>
  <c r="AP22" i="7"/>
  <c r="AY22" i="7" s="1"/>
  <c r="AP27" i="7"/>
  <c r="AY27" i="7" s="1"/>
  <c r="AP69" i="7"/>
  <c r="AY69" i="7" s="1"/>
  <c r="AP102" i="7"/>
  <c r="AY102" i="7" s="1"/>
  <c r="AP26" i="7"/>
  <c r="AY26" i="7" s="1"/>
  <c r="AP77" i="7"/>
  <c r="AY77" i="7" s="1"/>
  <c r="AP25" i="7"/>
  <c r="AY25" i="7" s="1"/>
  <c r="AP30" i="7"/>
  <c r="AY30" i="7" s="1"/>
  <c r="AP76" i="7"/>
  <c r="AY76" i="7" s="1"/>
  <c r="AP111" i="7"/>
  <c r="AY111" i="7" s="1"/>
  <c r="AP99" i="7"/>
  <c r="AY99" i="7" s="1"/>
  <c r="AP29" i="7"/>
  <c r="AY29" i="7" s="1"/>
  <c r="AP80" i="7"/>
  <c r="AY80" i="7" s="1"/>
  <c r="AP28" i="7"/>
  <c r="AY28" i="7" s="1"/>
  <c r="AP33" i="7"/>
  <c r="AY33" i="7" s="1"/>
  <c r="AP105" i="7"/>
  <c r="AY105" i="7" s="1"/>
  <c r="AP120" i="7"/>
  <c r="AY120" i="7" s="1"/>
  <c r="AP118" i="7"/>
  <c r="AY118" i="7" s="1"/>
  <c r="AP32" i="7"/>
  <c r="AY32" i="7" s="1"/>
  <c r="AP101" i="7"/>
  <c r="AY101" i="7" s="1"/>
  <c r="AP31" i="7"/>
  <c r="AY31" i="7" s="1"/>
  <c r="AP36" i="7"/>
  <c r="AY36" i="7" s="1"/>
  <c r="AP114" i="7"/>
  <c r="AY114" i="7" s="1"/>
  <c r="AP106" i="7"/>
  <c r="AY106" i="7" s="1"/>
  <c r="AP112" i="7"/>
  <c r="AY112" i="7" s="1"/>
  <c r="AP35" i="7"/>
  <c r="AY35" i="7" s="1"/>
  <c r="AP104" i="7"/>
  <c r="AY104" i="7" s="1"/>
  <c r="AP34" i="7"/>
  <c r="AY34" i="7" s="1"/>
  <c r="AP39" i="7"/>
  <c r="AY39" i="7" s="1"/>
  <c r="AP60" i="7"/>
  <c r="AY60" i="7" s="1"/>
  <c r="AP115" i="7"/>
  <c r="AY115" i="7" s="1"/>
  <c r="AP38" i="7"/>
  <c r="AY38" i="7" s="1"/>
  <c r="AP107" i="7"/>
  <c r="AY107" i="7" s="1"/>
  <c r="AP37" i="7"/>
  <c r="AY37" i="7" s="1"/>
  <c r="AP42" i="7"/>
  <c r="AY42" i="7" s="1"/>
  <c r="AP78" i="7"/>
  <c r="AY78" i="7" s="1"/>
  <c r="AP73" i="7"/>
  <c r="AY73" i="7" s="1"/>
  <c r="AP41" i="7"/>
  <c r="AY41" i="7" s="1"/>
  <c r="AP110" i="7"/>
  <c r="AY110" i="7" s="1"/>
  <c r="AP40" i="7"/>
  <c r="AY40" i="7" s="1"/>
  <c r="AP81" i="7"/>
  <c r="AY81" i="7" s="1"/>
  <c r="AP100" i="7"/>
  <c r="AY100" i="7" s="1"/>
  <c r="AP75" i="7"/>
  <c r="AY75" i="7" s="1"/>
  <c r="AP116" i="7"/>
  <c r="AY116" i="7" s="1"/>
  <c r="AP59" i="7"/>
  <c r="AY59" i="7" s="1"/>
  <c r="AP113" i="7"/>
  <c r="AY113" i="7" s="1"/>
  <c r="AP61" i="7"/>
  <c r="AY61" i="7" s="1"/>
  <c r="AP103" i="7"/>
  <c r="AY103" i="7" s="1"/>
  <c r="AP109" i="7"/>
  <c r="AY109" i="7" s="1"/>
  <c r="AP79" i="7"/>
  <c r="AY79" i="7" s="1"/>
  <c r="AP64" i="7"/>
  <c r="AY64" i="7" s="1"/>
  <c r="AY89" i="7"/>
  <c r="AM25" i="7"/>
  <c r="AV25" i="7" s="1"/>
  <c r="AM79" i="7"/>
  <c r="AV79" i="7" s="1"/>
  <c r="AM27" i="7"/>
  <c r="AV27" i="7" s="1"/>
  <c r="AM26" i="7"/>
  <c r="AV26" i="7" s="1"/>
  <c r="AM80" i="7"/>
  <c r="AV80" i="7" s="1"/>
  <c r="AM62" i="7"/>
  <c r="AV62" i="7" s="1"/>
  <c r="AM22" i="7"/>
  <c r="AV22" i="7" s="1"/>
  <c r="AM28" i="7"/>
  <c r="AV28" i="7" s="1"/>
  <c r="AM82" i="7"/>
  <c r="AV82" i="7" s="1"/>
  <c r="AM30" i="7"/>
  <c r="AV30" i="7" s="1"/>
  <c r="AM29" i="7"/>
  <c r="AV29" i="7" s="1"/>
  <c r="AM102" i="7"/>
  <c r="AV102" i="7" s="1"/>
  <c r="AM65" i="7"/>
  <c r="AV65" i="7" s="1"/>
  <c r="AM76" i="7"/>
  <c r="AV76" i="7" s="1"/>
  <c r="AM31" i="7"/>
  <c r="AV31" i="7" s="1"/>
  <c r="AM100" i="7"/>
  <c r="AV100" i="7" s="1"/>
  <c r="AM33" i="7"/>
  <c r="AV33" i="7" s="1"/>
  <c r="AM32" i="7"/>
  <c r="AV32" i="7" s="1"/>
  <c r="AM111" i="7"/>
  <c r="AV111" i="7" s="1"/>
  <c r="AM68" i="7"/>
  <c r="AV68" i="7" s="1"/>
  <c r="AM34" i="7"/>
  <c r="AV34" i="7" s="1"/>
  <c r="AM103" i="7"/>
  <c r="AV103" i="7" s="1"/>
  <c r="AM36" i="7"/>
  <c r="AV36" i="7" s="1"/>
  <c r="AM35" i="7"/>
  <c r="AV35" i="7" s="1"/>
  <c r="AM120" i="7"/>
  <c r="AV120" i="7" s="1"/>
  <c r="AM81" i="7"/>
  <c r="AV81" i="7" s="1"/>
  <c r="AM74" i="7"/>
  <c r="AV74" i="7" s="1"/>
  <c r="AM37" i="7"/>
  <c r="AV37" i="7" s="1"/>
  <c r="AM106" i="7"/>
  <c r="AV106" i="7" s="1"/>
  <c r="AM39" i="7"/>
  <c r="AV39" i="7" s="1"/>
  <c r="AM38" i="7"/>
  <c r="AV38" i="7" s="1"/>
  <c r="AM104" i="7"/>
  <c r="AV104" i="7" s="1"/>
  <c r="AM101" i="7"/>
  <c r="AV101" i="7" s="1"/>
  <c r="AM40" i="7"/>
  <c r="AV40" i="7" s="1"/>
  <c r="AM109" i="7"/>
  <c r="AV109" i="7" s="1"/>
  <c r="AM42" i="7"/>
  <c r="AV42" i="7" s="1"/>
  <c r="AM41" i="7"/>
  <c r="AV41" i="7" s="1"/>
  <c r="AM113" i="7"/>
  <c r="AV113" i="7" s="1"/>
  <c r="AM110" i="7"/>
  <c r="AV110" i="7" s="1"/>
  <c r="AM61" i="7"/>
  <c r="AV61" i="7" s="1"/>
  <c r="AM112" i="7"/>
  <c r="AV112" i="7" s="1"/>
  <c r="AM60" i="7"/>
  <c r="AV60" i="7" s="1"/>
  <c r="AM59" i="7"/>
  <c r="AV59" i="7" s="1"/>
  <c r="AM122" i="7"/>
  <c r="AV122" i="7" s="1"/>
  <c r="AM119" i="7"/>
  <c r="AV119" i="7" s="1"/>
  <c r="AM64" i="7"/>
  <c r="AV64" i="7" s="1"/>
  <c r="AM115" i="7"/>
  <c r="AV115" i="7" s="1"/>
  <c r="AM63" i="7"/>
  <c r="AV63" i="7" s="1"/>
  <c r="AM78" i="7"/>
  <c r="AV78" i="7" s="1"/>
  <c r="AM75" i="7"/>
  <c r="AV75" i="7" s="1"/>
  <c r="AM71" i="7"/>
  <c r="AV71" i="7" s="1"/>
  <c r="AM23" i="7"/>
  <c r="AV23" i="7" s="1"/>
  <c r="AM67" i="7"/>
  <c r="AV67" i="7" s="1"/>
  <c r="AM118" i="7"/>
  <c r="AV118" i="7" s="1"/>
  <c r="AM66" i="7"/>
  <c r="AV66" i="7" s="1"/>
  <c r="AM107" i="7"/>
  <c r="AV107" i="7" s="1"/>
  <c r="AM77" i="7"/>
  <c r="AV77" i="7" s="1"/>
  <c r="AM105" i="7"/>
  <c r="AV105" i="7" s="1"/>
  <c r="AM24" i="7"/>
  <c r="AV24" i="7" s="1"/>
  <c r="AM70" i="7"/>
  <c r="AV70" i="7" s="1"/>
  <c r="AM121" i="7"/>
  <c r="AV121" i="7" s="1"/>
  <c r="AM69" i="7"/>
  <c r="AV69" i="7" s="1"/>
  <c r="AM116" i="7"/>
  <c r="AV116" i="7" s="1"/>
  <c r="AM99" i="7"/>
  <c r="AV99" i="7" s="1"/>
  <c r="AM114" i="7"/>
  <c r="AV114" i="7" s="1"/>
  <c r="AM19" i="7"/>
  <c r="AV19" i="7" s="1"/>
  <c r="AM73" i="7"/>
  <c r="AV73" i="7" s="1"/>
  <c r="AM21" i="7"/>
  <c r="AV21" i="7" s="1"/>
  <c r="AM20" i="7"/>
  <c r="AV20" i="7" s="1"/>
  <c r="AM72" i="7"/>
  <c r="AV72" i="7" s="1"/>
  <c r="AM108" i="7"/>
  <c r="AV108" i="7" s="1"/>
  <c r="AM117" i="7"/>
  <c r="AV117" i="7" s="1"/>
  <c r="BR2" i="7"/>
  <c r="BI2" i="7"/>
  <c r="AH2" i="7"/>
  <c r="AZ2" i="7"/>
  <c r="P44" i="7"/>
  <c r="P47" i="7"/>
  <c r="P50" i="7"/>
  <c r="P53" i="7"/>
  <c r="P56" i="7"/>
  <c r="P59" i="7"/>
  <c r="P62" i="7"/>
  <c r="P65" i="7"/>
  <c r="P68" i="7"/>
  <c r="P71" i="7"/>
  <c r="P74" i="7"/>
  <c r="P77" i="7"/>
  <c r="AQ2" i="7"/>
  <c r="P73" i="7"/>
  <c r="P84" i="7"/>
  <c r="P93" i="7"/>
  <c r="P102" i="7"/>
  <c r="P114" i="7"/>
  <c r="P12" i="7"/>
  <c r="P30" i="7"/>
  <c r="P42" i="7"/>
  <c r="P75" i="7"/>
  <c r="P119" i="7"/>
  <c r="P4" i="7"/>
  <c r="P17" i="7"/>
  <c r="P22" i="7"/>
  <c r="P35" i="7"/>
  <c r="P40" i="7"/>
  <c r="P46" i="7"/>
  <c r="P52" i="7"/>
  <c r="P58" i="7"/>
  <c r="P79" i="7"/>
  <c r="P86" i="7"/>
  <c r="P88" i="7"/>
  <c r="P95" i="7"/>
  <c r="P97" i="7"/>
  <c r="P104" i="7"/>
  <c r="P106" i="7"/>
  <c r="P111" i="7"/>
  <c r="P9" i="7"/>
  <c r="P27" i="7"/>
  <c r="P39" i="7"/>
  <c r="P48" i="7"/>
  <c r="P54" i="7"/>
  <c r="P60" i="7"/>
  <c r="P64" i="7"/>
  <c r="P116" i="7"/>
  <c r="P121" i="7"/>
  <c r="P14" i="7"/>
  <c r="P19" i="7"/>
  <c r="P32" i="7"/>
  <c r="P37" i="7"/>
  <c r="P66" i="7"/>
  <c r="P81" i="7"/>
  <c r="P90" i="7"/>
  <c r="P99" i="7"/>
  <c r="P108" i="7"/>
  <c r="P6" i="7"/>
  <c r="P24" i="7"/>
  <c r="P70" i="7"/>
  <c r="P113" i="7"/>
  <c r="P118" i="7"/>
  <c r="P11" i="7"/>
  <c r="P16" i="7"/>
  <c r="P29" i="7"/>
  <c r="P34" i="7"/>
  <c r="P72" i="7"/>
  <c r="P83" i="7"/>
  <c r="P85" i="7"/>
  <c r="P92" i="7"/>
  <c r="P94" i="7"/>
  <c r="P101" i="7"/>
  <c r="P103" i="7"/>
  <c r="P123" i="7"/>
  <c r="P21" i="7"/>
  <c r="P76" i="7"/>
  <c r="P110" i="7"/>
  <c r="P115" i="7"/>
  <c r="P8" i="7"/>
  <c r="P13" i="7"/>
  <c r="P26" i="7"/>
  <c r="P31" i="7"/>
  <c r="P49" i="7"/>
  <c r="P55" i="7"/>
  <c r="P61" i="7"/>
  <c r="P78" i="7"/>
  <c r="P87" i="7"/>
  <c r="P96" i="7"/>
  <c r="P105" i="7"/>
  <c r="P120" i="7"/>
  <c r="P18" i="7"/>
  <c r="P36" i="7"/>
  <c r="P43" i="7"/>
  <c r="P45" i="7"/>
  <c r="P51" i="7"/>
  <c r="P57" i="7"/>
  <c r="P63" i="7"/>
  <c r="P112" i="7"/>
  <c r="P5" i="7"/>
  <c r="P10" i="7"/>
  <c r="P23" i="7"/>
  <c r="P28" i="7"/>
  <c r="P41" i="7"/>
  <c r="P67" i="7"/>
  <c r="P80" i="7"/>
  <c r="P82" i="7"/>
  <c r="P89" i="7"/>
  <c r="P91" i="7"/>
  <c r="P98" i="7"/>
  <c r="P100" i="7"/>
  <c r="P107" i="7"/>
  <c r="P117" i="7"/>
  <c r="P15" i="7"/>
  <c r="P33" i="7"/>
  <c r="P3" i="7"/>
  <c r="P69" i="7"/>
  <c r="P109" i="7"/>
  <c r="P122" i="7"/>
  <c r="P7" i="7"/>
  <c r="P20" i="7"/>
  <c r="P25" i="7"/>
  <c r="P38" i="7"/>
  <c r="BK2" i="7"/>
  <c r="AS2" i="7"/>
  <c r="BB2" i="7"/>
  <c r="AA2" i="7"/>
  <c r="I45" i="7"/>
  <c r="I48" i="7"/>
  <c r="I51" i="7"/>
  <c r="I54" i="7"/>
  <c r="I57" i="7"/>
  <c r="I60" i="7"/>
  <c r="I63" i="7"/>
  <c r="I66" i="7"/>
  <c r="I69" i="7"/>
  <c r="I72" i="7"/>
  <c r="I75" i="7"/>
  <c r="I78" i="7"/>
  <c r="I81" i="7"/>
  <c r="I84" i="7"/>
  <c r="I87" i="7"/>
  <c r="I90" i="7"/>
  <c r="I93" i="7"/>
  <c r="I96" i="7"/>
  <c r="I99" i="7"/>
  <c r="I102" i="7"/>
  <c r="I105" i="7"/>
  <c r="I108" i="7"/>
  <c r="I111" i="7"/>
  <c r="I114" i="7"/>
  <c r="I117" i="7"/>
  <c r="I120" i="7"/>
  <c r="I123" i="7"/>
  <c r="I6" i="7"/>
  <c r="I9" i="7"/>
  <c r="I12" i="7"/>
  <c r="I15" i="7"/>
  <c r="I18" i="7"/>
  <c r="I21" i="7"/>
  <c r="I24" i="7"/>
  <c r="I27" i="7"/>
  <c r="I30" i="7"/>
  <c r="I33" i="7"/>
  <c r="I36" i="7"/>
  <c r="I39" i="7"/>
  <c r="I42" i="7"/>
  <c r="I70" i="7"/>
  <c r="I110" i="7"/>
  <c r="I8" i="7"/>
  <c r="I26" i="7"/>
  <c r="I74" i="7"/>
  <c r="I85" i="7"/>
  <c r="I94" i="7"/>
  <c r="I103" i="7"/>
  <c r="I115" i="7"/>
  <c r="I13" i="7"/>
  <c r="I31" i="7"/>
  <c r="I76" i="7"/>
  <c r="I5" i="7"/>
  <c r="I23" i="7"/>
  <c r="I41" i="7"/>
  <c r="I38" i="7"/>
  <c r="I47" i="7"/>
  <c r="I53" i="7"/>
  <c r="I59" i="7"/>
  <c r="I80" i="7"/>
  <c r="I89" i="7"/>
  <c r="I98" i="7"/>
  <c r="I107" i="7"/>
  <c r="I112" i="7"/>
  <c r="I10" i="7"/>
  <c r="I28" i="7"/>
  <c r="AJ2" i="7"/>
  <c r="I49" i="7"/>
  <c r="I55" i="7"/>
  <c r="I61" i="7"/>
  <c r="I65" i="7"/>
  <c r="I122" i="7"/>
  <c r="I20" i="7"/>
  <c r="I43" i="7"/>
  <c r="I67" i="7"/>
  <c r="I82" i="7"/>
  <c r="I91" i="7"/>
  <c r="I100" i="7"/>
  <c r="I109" i="7"/>
  <c r="I7" i="7"/>
  <c r="I25" i="7"/>
  <c r="I17" i="7"/>
  <c r="I35" i="7"/>
  <c r="I71" i="7"/>
  <c r="I119" i="7"/>
  <c r="I73" i="7"/>
  <c r="I86" i="7"/>
  <c r="I95" i="7"/>
  <c r="I104" i="7"/>
  <c r="I4" i="7"/>
  <c r="I22" i="7"/>
  <c r="I40" i="7"/>
  <c r="I77" i="7"/>
  <c r="I116" i="7"/>
  <c r="I14" i="7"/>
  <c r="I32" i="7"/>
  <c r="I50" i="7"/>
  <c r="I56" i="7"/>
  <c r="I62" i="7"/>
  <c r="I79" i="7"/>
  <c r="I88" i="7"/>
  <c r="I97" i="7"/>
  <c r="I106" i="7"/>
  <c r="I121" i="7"/>
  <c r="I19" i="7"/>
  <c r="I37" i="7"/>
  <c r="I44" i="7"/>
  <c r="I46" i="7"/>
  <c r="I52" i="7"/>
  <c r="I58" i="7"/>
  <c r="I64" i="7"/>
  <c r="I113" i="7"/>
  <c r="I11" i="7"/>
  <c r="I29" i="7"/>
  <c r="I68" i="7"/>
  <c r="I83" i="7"/>
  <c r="I92" i="7"/>
  <c r="I101" i="7"/>
  <c r="I118" i="7"/>
  <c r="I16" i="7"/>
  <c r="I34" i="7"/>
  <c r="I3" i="7"/>
  <c r="AL19" i="7"/>
  <c r="AL22" i="7"/>
  <c r="AL25" i="7"/>
  <c r="AL28" i="7"/>
  <c r="AL31" i="7"/>
  <c r="AL34" i="7"/>
  <c r="AL37" i="7"/>
  <c r="AL40" i="7"/>
  <c r="AL61" i="7"/>
  <c r="AL64" i="7"/>
  <c r="AL67" i="7"/>
  <c r="AL70" i="7"/>
  <c r="AL73" i="7"/>
  <c r="AL76" i="7"/>
  <c r="AL79" i="7"/>
  <c r="AL82" i="7"/>
  <c r="AL100" i="7"/>
  <c r="AL103" i="7"/>
  <c r="AL106" i="7"/>
  <c r="AL109" i="7"/>
  <c r="AL112" i="7"/>
  <c r="AL115" i="7"/>
  <c r="AL118" i="7"/>
  <c r="AL121" i="7"/>
  <c r="AL21" i="7"/>
  <c r="AL24" i="7"/>
  <c r="AL27" i="7"/>
  <c r="AL30" i="7"/>
  <c r="AL33" i="7"/>
  <c r="AL36" i="7"/>
  <c r="AL39" i="7"/>
  <c r="AL42" i="7"/>
  <c r="AL60" i="7"/>
  <c r="AL63" i="7"/>
  <c r="AL66" i="7"/>
  <c r="AL69" i="7"/>
  <c r="AL20" i="7"/>
  <c r="AL23" i="7"/>
  <c r="AL26" i="7"/>
  <c r="AL29" i="7"/>
  <c r="AL32" i="7"/>
  <c r="AL35" i="7"/>
  <c r="AL38" i="7"/>
  <c r="AL41" i="7"/>
  <c r="AL59" i="7"/>
  <c r="AL78" i="7"/>
  <c r="AL107" i="7"/>
  <c r="AL116" i="7"/>
  <c r="AL72" i="7"/>
  <c r="AL74" i="7"/>
  <c r="AL80" i="7"/>
  <c r="AL102" i="7"/>
  <c r="AL111" i="7"/>
  <c r="AL120" i="7"/>
  <c r="AL104" i="7"/>
  <c r="AL113" i="7"/>
  <c r="AL122" i="7"/>
  <c r="AL75" i="7"/>
  <c r="AL77" i="7"/>
  <c r="AL99" i="7"/>
  <c r="AL108" i="7"/>
  <c r="AL117" i="7"/>
  <c r="AL62" i="7"/>
  <c r="AL65" i="7"/>
  <c r="AL68" i="7"/>
  <c r="AL81" i="7"/>
  <c r="AL101" i="7"/>
  <c r="AL110" i="7"/>
  <c r="AL119" i="7"/>
  <c r="AL71" i="7"/>
  <c r="AL105" i="7"/>
  <c r="AL114" i="7"/>
  <c r="AC7" i="7"/>
  <c r="AU7" i="7" s="1"/>
  <c r="AC11" i="7"/>
  <c r="AU11" i="7" s="1"/>
  <c r="AC15" i="7"/>
  <c r="AU15" i="7" s="1"/>
  <c r="AC19" i="7"/>
  <c r="AC25" i="7"/>
  <c r="AC31" i="7"/>
  <c r="AC37" i="7"/>
  <c r="AC43" i="7"/>
  <c r="AU43" i="7" s="1"/>
  <c r="AC49" i="7"/>
  <c r="AU49" i="7" s="1"/>
  <c r="AC55" i="7"/>
  <c r="AU55" i="7" s="1"/>
  <c r="AC61" i="7"/>
  <c r="AC67" i="7"/>
  <c r="AC73" i="7"/>
  <c r="AU73" i="7" s="1"/>
  <c r="AC79" i="7"/>
  <c r="AC85" i="7"/>
  <c r="AU85" i="7" s="1"/>
  <c r="AC91" i="7"/>
  <c r="AU91" i="7" s="1"/>
  <c r="AC97" i="7"/>
  <c r="AU97" i="7" s="1"/>
  <c r="AC110" i="7"/>
  <c r="AC116" i="7"/>
  <c r="AC122" i="7"/>
  <c r="AC6" i="7"/>
  <c r="AU6" i="7" s="1"/>
  <c r="AC10" i="7"/>
  <c r="AU10" i="7" s="1"/>
  <c r="AC14" i="7"/>
  <c r="AU14" i="7" s="1"/>
  <c r="AC18" i="7"/>
  <c r="AU18" i="7" s="1"/>
  <c r="AC24" i="7"/>
  <c r="AC30" i="7"/>
  <c r="AC36" i="7"/>
  <c r="AC42" i="7"/>
  <c r="AC48" i="7"/>
  <c r="AU48" i="7" s="1"/>
  <c r="AC54" i="7"/>
  <c r="AU54" i="7" s="1"/>
  <c r="AC60" i="7"/>
  <c r="AC66" i="7"/>
  <c r="AC72" i="7"/>
  <c r="AC78" i="7"/>
  <c r="AC84" i="7"/>
  <c r="AU84" i="7" s="1"/>
  <c r="AC90" i="7"/>
  <c r="AU90" i="7" s="1"/>
  <c r="AC5" i="7"/>
  <c r="AU5" i="7" s="1"/>
  <c r="AC23" i="7"/>
  <c r="AU23" i="7" s="1"/>
  <c r="AC29" i="7"/>
  <c r="AC35" i="7"/>
  <c r="AC41" i="7"/>
  <c r="AC47" i="7"/>
  <c r="AU47" i="7" s="1"/>
  <c r="AC53" i="7"/>
  <c r="AU53" i="7" s="1"/>
  <c r="AC59" i="7"/>
  <c r="AC3" i="7"/>
  <c r="AU3" i="7" s="1"/>
  <c r="AC9" i="7"/>
  <c r="AU9" i="7" s="1"/>
  <c r="AC13" i="7"/>
  <c r="AU13" i="7" s="1"/>
  <c r="AC17" i="7"/>
  <c r="AU17" i="7" s="1"/>
  <c r="AC4" i="7"/>
  <c r="AU4" i="7" s="1"/>
  <c r="AC22" i="7"/>
  <c r="AU22" i="7" s="1"/>
  <c r="AC28" i="7"/>
  <c r="AC34" i="7"/>
  <c r="AC40" i="7"/>
  <c r="AC8" i="7"/>
  <c r="AU8" i="7" s="1"/>
  <c r="AC12" i="7"/>
  <c r="AU12" i="7" s="1"/>
  <c r="AC16" i="7"/>
  <c r="AU16" i="7" s="1"/>
  <c r="AC21" i="7"/>
  <c r="AC27" i="7"/>
  <c r="AC33" i="7"/>
  <c r="AC39" i="7"/>
  <c r="AC45" i="7"/>
  <c r="AU45" i="7" s="1"/>
  <c r="AC51" i="7"/>
  <c r="AU51" i="7" s="1"/>
  <c r="AC57" i="7"/>
  <c r="AU57" i="7" s="1"/>
  <c r="AC20" i="7"/>
  <c r="AC26" i="7"/>
  <c r="AC32" i="7"/>
  <c r="AC38" i="7"/>
  <c r="AU38" i="7" s="1"/>
  <c r="AC44" i="7"/>
  <c r="AU44" i="7" s="1"/>
  <c r="AC50" i="7"/>
  <c r="AU50" i="7" s="1"/>
  <c r="AC52" i="7"/>
  <c r="AU52" i="7" s="1"/>
  <c r="AC81" i="7"/>
  <c r="AC92" i="7"/>
  <c r="AU92" i="7" s="1"/>
  <c r="AC106" i="7"/>
  <c r="AC113" i="7"/>
  <c r="AC117" i="7"/>
  <c r="AU117" i="7" s="1"/>
  <c r="AC104" i="7"/>
  <c r="AC56" i="7"/>
  <c r="AU56" i="7" s="1"/>
  <c r="AC63" i="7"/>
  <c r="AC95" i="7"/>
  <c r="AU95" i="7" s="1"/>
  <c r="AC120" i="7"/>
  <c r="AC68" i="7"/>
  <c r="AC86" i="7"/>
  <c r="AU86" i="7" s="1"/>
  <c r="AC109" i="7"/>
  <c r="AC99" i="7"/>
  <c r="AU99" i="7" s="1"/>
  <c r="AC65" i="7"/>
  <c r="AC70" i="7"/>
  <c r="AC83" i="7"/>
  <c r="AU83" i="7" s="1"/>
  <c r="AC88" i="7"/>
  <c r="AU88" i="7" s="1"/>
  <c r="AC75" i="7"/>
  <c r="AC94" i="7"/>
  <c r="AU94" i="7" s="1"/>
  <c r="AC98" i="7"/>
  <c r="AU98" i="7" s="1"/>
  <c r="AC112" i="7"/>
  <c r="AC119" i="7"/>
  <c r="AU119" i="7" s="1"/>
  <c r="AC105" i="7"/>
  <c r="AC108" i="7"/>
  <c r="AC102" i="7"/>
  <c r="AC80" i="7"/>
  <c r="AC115" i="7"/>
  <c r="AC64" i="7"/>
  <c r="AC77" i="7"/>
  <c r="AC82" i="7"/>
  <c r="AU82" i="7" s="1"/>
  <c r="AC46" i="7"/>
  <c r="AU46" i="7" s="1"/>
  <c r="AC62" i="7"/>
  <c r="AC69" i="7"/>
  <c r="AC87" i="7"/>
  <c r="AU87" i="7" s="1"/>
  <c r="AC93" i="7"/>
  <c r="AU93" i="7" s="1"/>
  <c r="AC107" i="7"/>
  <c r="AU107" i="7" s="1"/>
  <c r="AC111" i="7"/>
  <c r="AC118" i="7"/>
  <c r="AC103" i="7"/>
  <c r="AC101" i="7"/>
  <c r="AC114" i="7"/>
  <c r="AC58" i="7"/>
  <c r="AU58" i="7" s="1"/>
  <c r="AC74" i="7"/>
  <c r="AU74" i="7" s="1"/>
  <c r="AC96" i="7"/>
  <c r="AU96" i="7" s="1"/>
  <c r="AC71" i="7"/>
  <c r="AC76" i="7"/>
  <c r="AC89" i="7"/>
  <c r="AU89" i="7" s="1"/>
  <c r="AC100" i="7"/>
  <c r="AC121" i="7"/>
  <c r="AU121" i="7" s="1"/>
  <c r="AC123" i="7"/>
  <c r="AU123" i="7" s="1"/>
  <c r="BL2" i="7"/>
  <c r="BC2" i="7"/>
  <c r="AB2" i="7"/>
  <c r="AT2" i="7"/>
  <c r="J45" i="7"/>
  <c r="J48" i="7"/>
  <c r="J51" i="7"/>
  <c r="J54" i="7"/>
  <c r="J57" i="7"/>
  <c r="J60" i="7"/>
  <c r="J63" i="7"/>
  <c r="J66" i="7"/>
  <c r="J69" i="7"/>
  <c r="J72" i="7"/>
  <c r="J75" i="7"/>
  <c r="J78" i="7"/>
  <c r="J81" i="7"/>
  <c r="J84" i="7"/>
  <c r="J87" i="7"/>
  <c r="J90" i="7"/>
  <c r="J93" i="7"/>
  <c r="J96" i="7"/>
  <c r="J99" i="7"/>
  <c r="J102" i="7"/>
  <c r="J105" i="7"/>
  <c r="J108" i="7"/>
  <c r="J68" i="7"/>
  <c r="J83" i="7"/>
  <c r="J92" i="7"/>
  <c r="J101" i="7"/>
  <c r="J118" i="7"/>
  <c r="J123" i="7"/>
  <c r="J16" i="7"/>
  <c r="J21" i="7"/>
  <c r="J34" i="7"/>
  <c r="J39" i="7"/>
  <c r="J70" i="7"/>
  <c r="J110" i="7"/>
  <c r="J8" i="7"/>
  <c r="J26" i="7"/>
  <c r="J25" i="7"/>
  <c r="J74" i="7"/>
  <c r="J85" i="7"/>
  <c r="J94" i="7"/>
  <c r="J103" i="7"/>
  <c r="J115" i="7"/>
  <c r="J120" i="7"/>
  <c r="J13" i="7"/>
  <c r="J18" i="7"/>
  <c r="J31" i="7"/>
  <c r="J36" i="7"/>
  <c r="J76" i="7"/>
  <c r="J5" i="7"/>
  <c r="J23" i="7"/>
  <c r="J41" i="7"/>
  <c r="J33" i="7"/>
  <c r="J47" i="7"/>
  <c r="J53" i="7"/>
  <c r="J59" i="7"/>
  <c r="J80" i="7"/>
  <c r="J89" i="7"/>
  <c r="J98" i="7"/>
  <c r="J107" i="7"/>
  <c r="J112" i="7"/>
  <c r="J117" i="7"/>
  <c r="J10" i="7"/>
  <c r="J15" i="7"/>
  <c r="J28" i="7"/>
  <c r="J49" i="7"/>
  <c r="J55" i="7"/>
  <c r="J61" i="7"/>
  <c r="J65" i="7"/>
  <c r="J122" i="7"/>
  <c r="J20" i="7"/>
  <c r="J38" i="7"/>
  <c r="J3" i="7"/>
  <c r="J43" i="7"/>
  <c r="J67" i="7"/>
  <c r="J82" i="7"/>
  <c r="J91" i="7"/>
  <c r="J100" i="7"/>
  <c r="J109" i="7"/>
  <c r="J114" i="7"/>
  <c r="J7" i="7"/>
  <c r="J12" i="7"/>
  <c r="J30" i="7"/>
  <c r="J71" i="7"/>
  <c r="J119" i="7"/>
  <c r="J17" i="7"/>
  <c r="J35" i="7"/>
  <c r="AK2" i="7"/>
  <c r="J73" i="7"/>
  <c r="J86" i="7"/>
  <c r="J95" i="7"/>
  <c r="J104" i="7"/>
  <c r="J111" i="7"/>
  <c r="J4" i="7"/>
  <c r="J9" i="7"/>
  <c r="J22" i="7"/>
  <c r="J27" i="7"/>
  <c r="J40" i="7"/>
  <c r="J77" i="7"/>
  <c r="J116" i="7"/>
  <c r="J14" i="7"/>
  <c r="J32" i="7"/>
  <c r="J50" i="7"/>
  <c r="J56" i="7"/>
  <c r="J62" i="7"/>
  <c r="J79" i="7"/>
  <c r="J88" i="7"/>
  <c r="J97" i="7"/>
  <c r="J106" i="7"/>
  <c r="J121" i="7"/>
  <c r="J6" i="7"/>
  <c r="J19" i="7"/>
  <c r="J24" i="7"/>
  <c r="J37" i="7"/>
  <c r="J42" i="7"/>
  <c r="J44" i="7"/>
  <c r="J46" i="7"/>
  <c r="J52" i="7"/>
  <c r="J58" i="7"/>
  <c r="J64" i="7"/>
  <c r="J113" i="7"/>
  <c r="J11" i="7"/>
  <c r="J29" i="7"/>
  <c r="BO2" i="7"/>
  <c r="BF2" i="7"/>
  <c r="AW2" i="7"/>
  <c r="AE2" i="7"/>
  <c r="M43" i="7"/>
  <c r="M46" i="7"/>
  <c r="M49" i="7"/>
  <c r="M52" i="7"/>
  <c r="M55" i="7"/>
  <c r="M58" i="7"/>
  <c r="M61" i="7"/>
  <c r="M64" i="7"/>
  <c r="M67" i="7"/>
  <c r="M70" i="7"/>
  <c r="M73" i="7"/>
  <c r="M76" i="7"/>
  <c r="M79" i="7"/>
  <c r="M82" i="7"/>
  <c r="M85" i="7"/>
  <c r="M88" i="7"/>
  <c r="M91" i="7"/>
  <c r="M94" i="7"/>
  <c r="M97" i="7"/>
  <c r="M100" i="7"/>
  <c r="M103" i="7"/>
  <c r="M106" i="7"/>
  <c r="M109" i="7"/>
  <c r="M112" i="7"/>
  <c r="M115" i="7"/>
  <c r="M118" i="7"/>
  <c r="M121" i="7"/>
  <c r="M4" i="7"/>
  <c r="M7" i="7"/>
  <c r="M10" i="7"/>
  <c r="M13" i="7"/>
  <c r="M16" i="7"/>
  <c r="M19" i="7"/>
  <c r="M22" i="7"/>
  <c r="M25" i="7"/>
  <c r="M28" i="7"/>
  <c r="M31" i="7"/>
  <c r="M34" i="7"/>
  <c r="M37" i="7"/>
  <c r="M40" i="7"/>
  <c r="AN2" i="7"/>
  <c r="M48" i="7"/>
  <c r="M54" i="7"/>
  <c r="M60" i="7"/>
  <c r="M77" i="7"/>
  <c r="M116" i="7"/>
  <c r="M14" i="7"/>
  <c r="M32" i="7"/>
  <c r="M44" i="7"/>
  <c r="M50" i="7"/>
  <c r="M56" i="7"/>
  <c r="M62" i="7"/>
  <c r="M66" i="7"/>
  <c r="M81" i="7"/>
  <c r="M90" i="7"/>
  <c r="M99" i="7"/>
  <c r="M108" i="7"/>
  <c r="M6" i="7"/>
  <c r="M24" i="7"/>
  <c r="M42" i="7"/>
  <c r="M113" i="7"/>
  <c r="M11" i="7"/>
  <c r="M29" i="7"/>
  <c r="M23" i="7"/>
  <c r="M68" i="7"/>
  <c r="M72" i="7"/>
  <c r="M83" i="7"/>
  <c r="M92" i="7"/>
  <c r="M101" i="7"/>
  <c r="M123" i="7"/>
  <c r="M21" i="7"/>
  <c r="M39" i="7"/>
  <c r="M110" i="7"/>
  <c r="M8" i="7"/>
  <c r="M26" i="7"/>
  <c r="M74" i="7"/>
  <c r="M78" i="7"/>
  <c r="M87" i="7"/>
  <c r="M96" i="7"/>
  <c r="M105" i="7"/>
  <c r="M120" i="7"/>
  <c r="M18" i="7"/>
  <c r="M36" i="7"/>
  <c r="M41" i="7"/>
  <c r="M45" i="7"/>
  <c r="M51" i="7"/>
  <c r="M57" i="7"/>
  <c r="M63" i="7"/>
  <c r="M5" i="7"/>
  <c r="M47" i="7"/>
  <c r="M53" i="7"/>
  <c r="M59" i="7"/>
  <c r="M80" i="7"/>
  <c r="M89" i="7"/>
  <c r="M98" i="7"/>
  <c r="M107" i="7"/>
  <c r="M117" i="7"/>
  <c r="M15" i="7"/>
  <c r="M33" i="7"/>
  <c r="M65" i="7"/>
  <c r="M69" i="7"/>
  <c r="M122" i="7"/>
  <c r="M20" i="7"/>
  <c r="M38" i="7"/>
  <c r="M3" i="7"/>
  <c r="M84" i="7"/>
  <c r="M93" i="7"/>
  <c r="M102" i="7"/>
  <c r="M114" i="7"/>
  <c r="M12" i="7"/>
  <c r="M30" i="7"/>
  <c r="M71" i="7"/>
  <c r="M75" i="7"/>
  <c r="M119" i="7"/>
  <c r="M17" i="7"/>
  <c r="M35" i="7"/>
  <c r="M86" i="7"/>
  <c r="M95" i="7"/>
  <c r="M104" i="7"/>
  <c r="M111" i="7"/>
  <c r="M9" i="7"/>
  <c r="M27" i="7"/>
  <c r="BP2" i="7"/>
  <c r="BG2" i="7"/>
  <c r="AX2" i="7"/>
  <c r="AF2" i="7"/>
  <c r="N3" i="7"/>
  <c r="N43" i="7"/>
  <c r="N46" i="7"/>
  <c r="N49" i="7"/>
  <c r="N52" i="7"/>
  <c r="N55" i="7"/>
  <c r="N58" i="7"/>
  <c r="N61" i="7"/>
  <c r="N64" i="7"/>
  <c r="N67" i="7"/>
  <c r="N70" i="7"/>
  <c r="N73" i="7"/>
  <c r="N76" i="7"/>
  <c r="N79" i="7"/>
  <c r="N82" i="7"/>
  <c r="N85" i="7"/>
  <c r="N88" i="7"/>
  <c r="N91" i="7"/>
  <c r="N94" i="7"/>
  <c r="N97" i="7"/>
  <c r="N100" i="7"/>
  <c r="N103" i="7"/>
  <c r="N106" i="7"/>
  <c r="AO2" i="7"/>
  <c r="N86" i="7"/>
  <c r="N95" i="7"/>
  <c r="N104" i="7"/>
  <c r="N111" i="7"/>
  <c r="N9" i="7"/>
  <c r="N27" i="7"/>
  <c r="N48" i="7"/>
  <c r="N54" i="7"/>
  <c r="N60" i="7"/>
  <c r="N77" i="7"/>
  <c r="N116" i="7"/>
  <c r="N121" i="7"/>
  <c r="N14" i="7"/>
  <c r="N19" i="7"/>
  <c r="N32" i="7"/>
  <c r="N37" i="7"/>
  <c r="N39" i="7"/>
  <c r="N44" i="7"/>
  <c r="N50" i="7"/>
  <c r="N56" i="7"/>
  <c r="N62" i="7"/>
  <c r="N66" i="7"/>
  <c r="N81" i="7"/>
  <c r="N90" i="7"/>
  <c r="N99" i="7"/>
  <c r="N108" i="7"/>
  <c r="N6" i="7"/>
  <c r="N24" i="7"/>
  <c r="N42" i="7"/>
  <c r="N113" i="7"/>
  <c r="N118" i="7"/>
  <c r="N11" i="7"/>
  <c r="N16" i="7"/>
  <c r="N29" i="7"/>
  <c r="N34" i="7"/>
  <c r="N68" i="7"/>
  <c r="N72" i="7"/>
  <c r="N83" i="7"/>
  <c r="N92" i="7"/>
  <c r="N101" i="7"/>
  <c r="N123" i="7"/>
  <c r="N21" i="7"/>
  <c r="N18" i="7"/>
  <c r="N36" i="7"/>
  <c r="N110" i="7"/>
  <c r="N115" i="7"/>
  <c r="N8" i="7"/>
  <c r="N13" i="7"/>
  <c r="N26" i="7"/>
  <c r="N31" i="7"/>
  <c r="N74" i="7"/>
  <c r="N78" i="7"/>
  <c r="N87" i="7"/>
  <c r="N96" i="7"/>
  <c r="N105" i="7"/>
  <c r="N120" i="7"/>
  <c r="N45" i="7"/>
  <c r="N51" i="7"/>
  <c r="N57" i="7"/>
  <c r="N63" i="7"/>
  <c r="N112" i="7"/>
  <c r="N5" i="7"/>
  <c r="N10" i="7"/>
  <c r="N23" i="7"/>
  <c r="N28" i="7"/>
  <c r="N41" i="7"/>
  <c r="N47" i="7"/>
  <c r="N53" i="7"/>
  <c r="N59" i="7"/>
  <c r="N80" i="7"/>
  <c r="N89" i="7"/>
  <c r="N98" i="7"/>
  <c r="N107" i="7"/>
  <c r="N117" i="7"/>
  <c r="N15" i="7"/>
  <c r="N33" i="7"/>
  <c r="N65" i="7"/>
  <c r="N69" i="7"/>
  <c r="N109" i="7"/>
  <c r="N122" i="7"/>
  <c r="N7" i="7"/>
  <c r="N20" i="7"/>
  <c r="N25" i="7"/>
  <c r="N38" i="7"/>
  <c r="N84" i="7"/>
  <c r="N93" i="7"/>
  <c r="N102" i="7"/>
  <c r="N114" i="7"/>
  <c r="N12" i="7"/>
  <c r="N30" i="7"/>
  <c r="N71" i="7"/>
  <c r="N75" i="7"/>
  <c r="N119" i="7"/>
  <c r="N4" i="7"/>
  <c r="N17" i="7"/>
  <c r="N22" i="7"/>
  <c r="N35" i="7"/>
  <c r="N40" i="7"/>
  <c r="F90" i="7" l="1"/>
  <c r="F50" i="7"/>
  <c r="F66" i="7"/>
  <c r="F106" i="7"/>
  <c r="F54" i="7"/>
  <c r="F94" i="7"/>
  <c r="F114" i="7"/>
  <c r="F74" i="7"/>
  <c r="F98" i="7"/>
  <c r="F58" i="7"/>
  <c r="F102" i="7"/>
  <c r="F62" i="7"/>
  <c r="F78" i="7"/>
  <c r="F118" i="7"/>
  <c r="F122" i="7"/>
  <c r="F82" i="7"/>
  <c r="F110" i="7"/>
  <c r="F70" i="7"/>
  <c r="AU28" i="7"/>
  <c r="AU29" i="7"/>
  <c r="AU76" i="7"/>
  <c r="AU21" i="7"/>
  <c r="AU72" i="7"/>
  <c r="AU69" i="7"/>
  <c r="AU120" i="7"/>
  <c r="AU105" i="7"/>
  <c r="AU66" i="7"/>
  <c r="AU118" i="7"/>
  <c r="AU106" i="7"/>
  <c r="AU67" i="7"/>
  <c r="AU116" i="7"/>
  <c r="AU40" i="7"/>
  <c r="AU104" i="7"/>
  <c r="AU101" i="7"/>
  <c r="AU36" i="7"/>
  <c r="AU103" i="7"/>
  <c r="AU70" i="7"/>
  <c r="AU80" i="7"/>
  <c r="AU65" i="7"/>
  <c r="AU24" i="7"/>
  <c r="AU62" i="7"/>
  <c r="AU71" i="7"/>
  <c r="AU78" i="7"/>
  <c r="AU60" i="7"/>
  <c r="AU64" i="7"/>
  <c r="AU113" i="7"/>
  <c r="AU26" i="7"/>
  <c r="AU25" i="7"/>
  <c r="AU114" i="7"/>
  <c r="AU77" i="7"/>
  <c r="AU20" i="7"/>
  <c r="AU42" i="7"/>
  <c r="AU19" i="7"/>
  <c r="AY124" i="7"/>
  <c r="BH67" i="7" s="1"/>
  <c r="BQ67" i="7" s="1"/>
  <c r="AV124" i="7"/>
  <c r="BE111" i="7" s="1"/>
  <c r="BN111" i="7" s="1"/>
  <c r="AU30" i="7"/>
  <c r="AU79" i="7"/>
  <c r="AU111" i="7"/>
  <c r="AU102" i="7"/>
  <c r="AU39" i="7"/>
  <c r="AU100" i="7"/>
  <c r="AU108" i="7"/>
  <c r="AU109" i="7"/>
  <c r="AU81" i="7"/>
  <c r="AU33" i="7"/>
  <c r="AU27" i="7"/>
  <c r="AU68" i="7"/>
  <c r="AU115" i="7"/>
  <c r="AQ20" i="7"/>
  <c r="AQ23" i="7"/>
  <c r="AQ26" i="7"/>
  <c r="AQ29" i="7"/>
  <c r="AQ32" i="7"/>
  <c r="AQ35" i="7"/>
  <c r="AQ38" i="7"/>
  <c r="AQ41" i="7"/>
  <c r="AQ59" i="7"/>
  <c r="AQ62" i="7"/>
  <c r="AQ65" i="7"/>
  <c r="AQ68" i="7"/>
  <c r="AQ71" i="7"/>
  <c r="AQ74" i="7"/>
  <c r="AQ77" i="7"/>
  <c r="AQ80" i="7"/>
  <c r="AQ101" i="7"/>
  <c r="AQ104" i="7"/>
  <c r="AQ107" i="7"/>
  <c r="AQ110" i="7"/>
  <c r="AQ113" i="7"/>
  <c r="AQ116" i="7"/>
  <c r="AQ119" i="7"/>
  <c r="AQ122" i="7"/>
  <c r="AQ19" i="7"/>
  <c r="AQ22" i="7"/>
  <c r="AQ25" i="7"/>
  <c r="AQ28" i="7"/>
  <c r="AQ31" i="7"/>
  <c r="AQ34" i="7"/>
  <c r="AQ37" i="7"/>
  <c r="AQ40" i="7"/>
  <c r="AQ61" i="7"/>
  <c r="AQ64" i="7"/>
  <c r="AQ67" i="7"/>
  <c r="AQ21" i="7"/>
  <c r="AQ24" i="7"/>
  <c r="AQ27" i="7"/>
  <c r="AQ30" i="7"/>
  <c r="AQ33" i="7"/>
  <c r="AQ36" i="7"/>
  <c r="AQ39" i="7"/>
  <c r="AQ42" i="7"/>
  <c r="AQ60" i="7"/>
  <c r="AQ81" i="7"/>
  <c r="AQ103" i="7"/>
  <c r="AQ112" i="7"/>
  <c r="AQ121" i="7"/>
  <c r="AQ63" i="7"/>
  <c r="AQ66" i="7"/>
  <c r="AQ69" i="7"/>
  <c r="AQ76" i="7"/>
  <c r="AQ105" i="7"/>
  <c r="AQ114" i="7"/>
  <c r="AQ78" i="7"/>
  <c r="AQ100" i="7"/>
  <c r="AQ109" i="7"/>
  <c r="AQ118" i="7"/>
  <c r="AQ70" i="7"/>
  <c r="AQ72" i="7"/>
  <c r="AQ82" i="7"/>
  <c r="AQ102" i="7"/>
  <c r="AQ111" i="7"/>
  <c r="AQ120" i="7"/>
  <c r="AQ106" i="7"/>
  <c r="AQ115" i="7"/>
  <c r="AQ73" i="7"/>
  <c r="AQ75" i="7"/>
  <c r="AQ79" i="7"/>
  <c r="AQ99" i="7"/>
  <c r="AQ108" i="7"/>
  <c r="AQ117" i="7"/>
  <c r="AA3" i="7"/>
  <c r="AA6" i="7"/>
  <c r="AA10" i="7"/>
  <c r="AA14" i="7"/>
  <c r="AS14" i="7" s="1"/>
  <c r="AA18" i="7"/>
  <c r="AA24" i="7"/>
  <c r="AA30" i="7"/>
  <c r="AA36" i="7"/>
  <c r="AA42" i="7"/>
  <c r="AA48" i="7"/>
  <c r="AS48" i="7" s="1"/>
  <c r="AA54" i="7"/>
  <c r="AS54" i="7" s="1"/>
  <c r="AA60" i="7"/>
  <c r="AA66" i="7"/>
  <c r="AA72" i="7"/>
  <c r="AA78" i="7"/>
  <c r="AA84" i="7"/>
  <c r="AS84" i="7" s="1"/>
  <c r="AA90" i="7"/>
  <c r="AA96" i="7"/>
  <c r="AS96" i="7" s="1"/>
  <c r="AA109" i="7"/>
  <c r="AA115" i="7"/>
  <c r="AS115" i="7" s="1"/>
  <c r="AA121" i="7"/>
  <c r="AA5" i="7"/>
  <c r="AS5" i="7" s="1"/>
  <c r="AA23" i="7"/>
  <c r="AA29" i="7"/>
  <c r="AA35" i="7"/>
  <c r="AA41" i="7"/>
  <c r="AA47" i="7"/>
  <c r="AS47" i="7" s="1"/>
  <c r="AA53" i="7"/>
  <c r="AS53" i="7" s="1"/>
  <c r="AA59" i="7"/>
  <c r="AA65" i="7"/>
  <c r="AA71" i="7"/>
  <c r="AA77" i="7"/>
  <c r="AA83" i="7"/>
  <c r="AS83" i="7" s="1"/>
  <c r="AA89" i="7"/>
  <c r="AS89" i="7" s="1"/>
  <c r="AA9" i="7"/>
  <c r="AS9" i="7" s="1"/>
  <c r="AA13" i="7"/>
  <c r="AA17" i="7"/>
  <c r="AS17" i="7" s="1"/>
  <c r="AA4" i="7"/>
  <c r="AA22" i="7"/>
  <c r="AA28" i="7"/>
  <c r="AA34" i="7"/>
  <c r="AA40" i="7"/>
  <c r="AA46" i="7"/>
  <c r="AS46" i="7" s="1"/>
  <c r="AA52" i="7"/>
  <c r="AS52" i="7" s="1"/>
  <c r="AA58" i="7"/>
  <c r="AS58" i="7" s="1"/>
  <c r="AA64" i="7"/>
  <c r="AA8" i="7"/>
  <c r="AS8" i="7" s="1"/>
  <c r="AA12" i="7"/>
  <c r="AA16" i="7"/>
  <c r="AS16" i="7" s="1"/>
  <c r="AA21" i="7"/>
  <c r="AA27" i="7"/>
  <c r="AA33" i="7"/>
  <c r="AA39" i="7"/>
  <c r="AA20" i="7"/>
  <c r="AA26" i="7"/>
  <c r="AA32" i="7"/>
  <c r="AA38" i="7"/>
  <c r="AA44" i="7"/>
  <c r="AS44" i="7" s="1"/>
  <c r="AA50" i="7"/>
  <c r="AS50" i="7" s="1"/>
  <c r="AA56" i="7"/>
  <c r="AA7" i="7"/>
  <c r="AA11" i="7"/>
  <c r="AA15" i="7"/>
  <c r="AS15" i="7" s="1"/>
  <c r="AA19" i="7"/>
  <c r="AA25" i="7"/>
  <c r="AA31" i="7"/>
  <c r="AA37" i="7"/>
  <c r="AA43" i="7"/>
  <c r="AS43" i="7" s="1"/>
  <c r="AA49" i="7"/>
  <c r="AS49" i="7" s="1"/>
  <c r="AA55" i="7"/>
  <c r="AS55" i="7" s="1"/>
  <c r="AA68" i="7"/>
  <c r="AA86" i="7"/>
  <c r="AS86" i="7" s="1"/>
  <c r="AA70" i="7"/>
  <c r="AA88" i="7"/>
  <c r="AA123" i="7"/>
  <c r="AS123" i="7" s="1"/>
  <c r="AA61" i="7"/>
  <c r="AA73" i="7"/>
  <c r="AA75" i="7"/>
  <c r="AA91" i="7"/>
  <c r="AA94" i="7"/>
  <c r="AS94" i="7" s="1"/>
  <c r="AA98" i="7"/>
  <c r="AS98" i="7" s="1"/>
  <c r="AA112" i="7"/>
  <c r="AA116" i="7"/>
  <c r="AA119" i="7"/>
  <c r="AA105" i="7"/>
  <c r="AA99" i="7"/>
  <c r="AA108" i="7"/>
  <c r="AA102" i="7"/>
  <c r="AA100" i="7"/>
  <c r="AA57" i="7"/>
  <c r="AA80" i="7"/>
  <c r="AA101" i="7"/>
  <c r="AA45" i="7"/>
  <c r="AS45" i="7" s="1"/>
  <c r="AA82" i="7"/>
  <c r="AA62" i="7"/>
  <c r="AA67" i="7"/>
  <c r="AA69" i="7"/>
  <c r="AA85" i="7"/>
  <c r="AS85" i="7" s="1"/>
  <c r="AA87" i="7"/>
  <c r="AS87" i="7" s="1"/>
  <c r="AA93" i="7"/>
  <c r="AA97" i="7"/>
  <c r="AS97" i="7" s="1"/>
  <c r="AA107" i="7"/>
  <c r="AA111" i="7"/>
  <c r="AA118" i="7"/>
  <c r="AA114" i="7"/>
  <c r="AA74" i="7"/>
  <c r="AA51" i="7"/>
  <c r="AS51" i="7" s="1"/>
  <c r="AA76" i="7"/>
  <c r="AA79" i="7"/>
  <c r="AA81" i="7"/>
  <c r="AA92" i="7"/>
  <c r="AS92" i="7" s="1"/>
  <c r="AA106" i="7"/>
  <c r="AA110" i="7"/>
  <c r="AA113" i="7"/>
  <c r="AA117" i="7"/>
  <c r="AS117" i="7" s="1"/>
  <c r="AA63" i="7"/>
  <c r="AA95" i="7"/>
  <c r="AS95" i="7" s="1"/>
  <c r="AA104" i="7"/>
  <c r="AA122" i="7"/>
  <c r="AA103" i="7"/>
  <c r="AA120" i="7"/>
  <c r="AK21" i="7"/>
  <c r="AK24" i="7"/>
  <c r="AK27" i="7"/>
  <c r="AK30" i="7"/>
  <c r="AK33" i="7"/>
  <c r="AK36" i="7"/>
  <c r="AK39" i="7"/>
  <c r="AK42" i="7"/>
  <c r="AK60" i="7"/>
  <c r="AK63" i="7"/>
  <c r="AK66" i="7"/>
  <c r="AK69" i="7"/>
  <c r="AK72" i="7"/>
  <c r="AK75" i="7"/>
  <c r="AK20" i="7"/>
  <c r="AK23" i="7"/>
  <c r="AK26" i="7"/>
  <c r="AK29" i="7"/>
  <c r="AK32" i="7"/>
  <c r="AK35" i="7"/>
  <c r="AK38" i="7"/>
  <c r="AK41" i="7"/>
  <c r="AK59" i="7"/>
  <c r="AK19" i="7"/>
  <c r="AK22" i="7"/>
  <c r="AK25" i="7"/>
  <c r="AK28" i="7"/>
  <c r="AK31" i="7"/>
  <c r="AK34" i="7"/>
  <c r="AK37" i="7"/>
  <c r="AK40" i="7"/>
  <c r="AK74" i="7"/>
  <c r="AK76" i="7"/>
  <c r="AK80" i="7"/>
  <c r="AK100" i="7"/>
  <c r="AK102" i="7"/>
  <c r="AK109" i="7"/>
  <c r="AK111" i="7"/>
  <c r="AK118" i="7"/>
  <c r="AK120" i="7"/>
  <c r="AK82" i="7"/>
  <c r="AK104" i="7"/>
  <c r="AK113" i="7"/>
  <c r="AK122" i="7"/>
  <c r="AK61" i="7"/>
  <c r="AK64" i="7"/>
  <c r="AK67" i="7"/>
  <c r="AK70" i="7"/>
  <c r="AK77" i="7"/>
  <c r="AK99" i="7"/>
  <c r="AK106" i="7"/>
  <c r="AK108" i="7"/>
  <c r="AK115" i="7"/>
  <c r="AK117" i="7"/>
  <c r="AK62" i="7"/>
  <c r="AK65" i="7"/>
  <c r="AK68" i="7"/>
  <c r="AK79" i="7"/>
  <c r="AK81" i="7"/>
  <c r="AK101" i="7"/>
  <c r="AK110" i="7"/>
  <c r="AK119" i="7"/>
  <c r="AK71" i="7"/>
  <c r="AK73" i="7"/>
  <c r="AK103" i="7"/>
  <c r="AK105" i="7"/>
  <c r="AK112" i="7"/>
  <c r="AK114" i="7"/>
  <c r="AK121" i="7"/>
  <c r="AK78" i="7"/>
  <c r="AK107" i="7"/>
  <c r="AK116" i="7"/>
  <c r="AH4" i="7"/>
  <c r="AZ4" i="7" s="1"/>
  <c r="AH22" i="7"/>
  <c r="AZ22" i="7" s="1"/>
  <c r="AH28" i="7"/>
  <c r="AZ28" i="7" s="1"/>
  <c r="AH34" i="7"/>
  <c r="AZ34" i="7" s="1"/>
  <c r="AH40" i="7"/>
  <c r="AH46" i="7"/>
  <c r="AZ46" i="7" s="1"/>
  <c r="AH52" i="7"/>
  <c r="AZ52" i="7" s="1"/>
  <c r="AH58" i="7"/>
  <c r="AZ58" i="7" s="1"/>
  <c r="AH64" i="7"/>
  <c r="AH70" i="7"/>
  <c r="AH76" i="7"/>
  <c r="AZ76" i="7" s="1"/>
  <c r="AH82" i="7"/>
  <c r="AH88" i="7"/>
  <c r="AZ88" i="7" s="1"/>
  <c r="AH94" i="7"/>
  <c r="AZ94" i="7" s="1"/>
  <c r="AH107" i="7"/>
  <c r="AH113" i="7"/>
  <c r="AH119" i="7"/>
  <c r="AH103" i="7"/>
  <c r="AH3" i="7"/>
  <c r="AZ3" i="7" s="1"/>
  <c r="AH8" i="7"/>
  <c r="AZ8" i="7" s="1"/>
  <c r="AH12" i="7"/>
  <c r="AZ12" i="7" s="1"/>
  <c r="AH16" i="7"/>
  <c r="AZ16" i="7" s="1"/>
  <c r="AH21" i="7"/>
  <c r="AH27" i="7"/>
  <c r="AZ27" i="7" s="1"/>
  <c r="AH33" i="7"/>
  <c r="AZ33" i="7" s="1"/>
  <c r="AH39" i="7"/>
  <c r="AZ39" i="7" s="1"/>
  <c r="AH45" i="7"/>
  <c r="AZ45" i="7" s="1"/>
  <c r="AH51" i="7"/>
  <c r="AZ51" i="7" s="1"/>
  <c r="AH57" i="7"/>
  <c r="AZ57" i="7" s="1"/>
  <c r="AH63" i="7"/>
  <c r="AZ63" i="7" s="1"/>
  <c r="AH69" i="7"/>
  <c r="AZ69" i="7" s="1"/>
  <c r="AH75" i="7"/>
  <c r="AH81" i="7"/>
  <c r="AH87" i="7"/>
  <c r="AZ87" i="7" s="1"/>
  <c r="AH20" i="7"/>
  <c r="AZ20" i="7" s="1"/>
  <c r="AH26" i="7"/>
  <c r="AZ26" i="7" s="1"/>
  <c r="AH32" i="7"/>
  <c r="AZ32" i="7" s="1"/>
  <c r="AH38" i="7"/>
  <c r="AH44" i="7"/>
  <c r="AZ44" i="7" s="1"/>
  <c r="AH50" i="7"/>
  <c r="AZ50" i="7" s="1"/>
  <c r="AH56" i="7"/>
  <c r="AZ56" i="7" s="1"/>
  <c r="AH62" i="7"/>
  <c r="AH7" i="7"/>
  <c r="AZ7" i="7" s="1"/>
  <c r="AH11" i="7"/>
  <c r="AZ11" i="7" s="1"/>
  <c r="AH15" i="7"/>
  <c r="AZ15" i="7" s="1"/>
  <c r="AH19" i="7"/>
  <c r="AZ19" i="7" s="1"/>
  <c r="AH25" i="7"/>
  <c r="AZ25" i="7" s="1"/>
  <c r="AH31" i="7"/>
  <c r="AZ31" i="7" s="1"/>
  <c r="AH37" i="7"/>
  <c r="AH43" i="7"/>
  <c r="AZ43" i="7" s="1"/>
  <c r="AH49" i="7"/>
  <c r="AZ49" i="7" s="1"/>
  <c r="AH55" i="7"/>
  <c r="AZ55" i="7" s="1"/>
  <c r="AH6" i="7"/>
  <c r="AZ6" i="7" s="1"/>
  <c r="AH10" i="7"/>
  <c r="AZ10" i="7" s="1"/>
  <c r="AH14" i="7"/>
  <c r="AZ14" i="7" s="1"/>
  <c r="AH18" i="7"/>
  <c r="AZ18" i="7" s="1"/>
  <c r="AH24" i="7"/>
  <c r="AZ24" i="7" s="1"/>
  <c r="AH30" i="7"/>
  <c r="AZ30" i="7" s="1"/>
  <c r="AH36" i="7"/>
  <c r="AZ36" i="7" s="1"/>
  <c r="AH42" i="7"/>
  <c r="AH48" i="7"/>
  <c r="AZ48" i="7" s="1"/>
  <c r="AH5" i="7"/>
  <c r="AZ5" i="7" s="1"/>
  <c r="AH23" i="7"/>
  <c r="AZ23" i="7" s="1"/>
  <c r="AH29" i="7"/>
  <c r="AZ29" i="7" s="1"/>
  <c r="AH35" i="7"/>
  <c r="AZ35" i="7" s="1"/>
  <c r="AH41" i="7"/>
  <c r="AH47" i="7"/>
  <c r="AZ47" i="7" s="1"/>
  <c r="AH53" i="7"/>
  <c r="AZ53" i="7" s="1"/>
  <c r="AH9" i="7"/>
  <c r="AZ9" i="7" s="1"/>
  <c r="AH13" i="7"/>
  <c r="AZ13" i="7" s="1"/>
  <c r="AH17" i="7"/>
  <c r="AZ17" i="7" s="1"/>
  <c r="AH77" i="7"/>
  <c r="AZ77" i="7" s="1"/>
  <c r="AH123" i="7"/>
  <c r="AZ123" i="7" s="1"/>
  <c r="AH79" i="7"/>
  <c r="AH101" i="7"/>
  <c r="AZ101" i="7" s="1"/>
  <c r="AH114" i="7"/>
  <c r="AZ114" i="7" s="1"/>
  <c r="AH61" i="7"/>
  <c r="AH66" i="7"/>
  <c r="AZ66" i="7" s="1"/>
  <c r="AH68" i="7"/>
  <c r="AZ68" i="7" s="1"/>
  <c r="AH84" i="7"/>
  <c r="AZ84" i="7" s="1"/>
  <c r="AH86" i="7"/>
  <c r="AZ86" i="7" s="1"/>
  <c r="AH92" i="7"/>
  <c r="AZ92" i="7" s="1"/>
  <c r="AH96" i="7"/>
  <c r="AZ96" i="7" s="1"/>
  <c r="AH106" i="7"/>
  <c r="AZ106" i="7" s="1"/>
  <c r="AH110" i="7"/>
  <c r="AH117" i="7"/>
  <c r="AH121" i="7"/>
  <c r="AH104" i="7"/>
  <c r="AZ104" i="7" s="1"/>
  <c r="AH71" i="7"/>
  <c r="AZ71" i="7" s="1"/>
  <c r="AH89" i="7"/>
  <c r="AZ89" i="7" s="1"/>
  <c r="AH100" i="7"/>
  <c r="AZ100" i="7" s="1"/>
  <c r="AH73" i="7"/>
  <c r="AZ73" i="7" s="1"/>
  <c r="AH59" i="7"/>
  <c r="AZ59" i="7" s="1"/>
  <c r="AH95" i="7"/>
  <c r="AZ95" i="7" s="1"/>
  <c r="AH54" i="7"/>
  <c r="AH78" i="7"/>
  <c r="AH80" i="7"/>
  <c r="AZ80" i="7" s="1"/>
  <c r="AH91" i="7"/>
  <c r="AZ91" i="7" s="1"/>
  <c r="AH98" i="7"/>
  <c r="AZ98" i="7" s="1"/>
  <c r="AH109" i="7"/>
  <c r="AH112" i="7"/>
  <c r="AH116" i="7"/>
  <c r="AH65" i="7"/>
  <c r="AH83" i="7"/>
  <c r="AZ83" i="7" s="1"/>
  <c r="AH67" i="7"/>
  <c r="AH85" i="7"/>
  <c r="AZ85" i="7" s="1"/>
  <c r="AH108" i="7"/>
  <c r="AH60" i="7"/>
  <c r="AH72" i="7"/>
  <c r="AH74" i="7"/>
  <c r="AZ74" i="7" s="1"/>
  <c r="AH90" i="7"/>
  <c r="AZ90" i="7" s="1"/>
  <c r="AH93" i="7"/>
  <c r="AZ93" i="7" s="1"/>
  <c r="AH97" i="7"/>
  <c r="AZ97" i="7" s="1"/>
  <c r="AH111" i="7"/>
  <c r="AZ111" i="7" s="1"/>
  <c r="AH115" i="7"/>
  <c r="AZ115" i="7" s="1"/>
  <c r="AH120" i="7"/>
  <c r="AZ120" i="7" s="1"/>
  <c r="AH105" i="7"/>
  <c r="AZ105" i="7" s="1"/>
  <c r="AH102" i="7"/>
  <c r="AZ102" i="7" s="1"/>
  <c r="AH118" i="7"/>
  <c r="AH99" i="7"/>
  <c r="AH122" i="7"/>
  <c r="AU61" i="7"/>
  <c r="AS7" i="7"/>
  <c r="AS18" i="7"/>
  <c r="AE20" i="7"/>
  <c r="AE26" i="7"/>
  <c r="AE32" i="7"/>
  <c r="AE38" i="7"/>
  <c r="AE44" i="7"/>
  <c r="AW44" i="7" s="1"/>
  <c r="AE50" i="7"/>
  <c r="AW50" i="7" s="1"/>
  <c r="AE56" i="7"/>
  <c r="AW56" i="7" s="1"/>
  <c r="AE62" i="7"/>
  <c r="AE68" i="7"/>
  <c r="AE74" i="7"/>
  <c r="AE80" i="7"/>
  <c r="AE86" i="7"/>
  <c r="AW86" i="7" s="1"/>
  <c r="AE92" i="7"/>
  <c r="AW92" i="7" s="1"/>
  <c r="AE98" i="7"/>
  <c r="AW98" i="7" s="1"/>
  <c r="AE111" i="7"/>
  <c r="AE117" i="7"/>
  <c r="AE105" i="7"/>
  <c r="AE3" i="7"/>
  <c r="AW3" i="7" s="1"/>
  <c r="AE7" i="7"/>
  <c r="AW7" i="7" s="1"/>
  <c r="AE11" i="7"/>
  <c r="AW11" i="7" s="1"/>
  <c r="AE15" i="7"/>
  <c r="AW15" i="7" s="1"/>
  <c r="AE19" i="7"/>
  <c r="AE25" i="7"/>
  <c r="AE31" i="7"/>
  <c r="AE37" i="7"/>
  <c r="AE43" i="7"/>
  <c r="AW43" i="7" s="1"/>
  <c r="AE49" i="7"/>
  <c r="AW49" i="7" s="1"/>
  <c r="AE55" i="7"/>
  <c r="AW55" i="7" s="1"/>
  <c r="AE61" i="7"/>
  <c r="AE67" i="7"/>
  <c r="AE73" i="7"/>
  <c r="AE79" i="7"/>
  <c r="AE85" i="7"/>
  <c r="AW85" i="7" s="1"/>
  <c r="AE6" i="7"/>
  <c r="AW6" i="7" s="1"/>
  <c r="AE10" i="7"/>
  <c r="AW10" i="7" s="1"/>
  <c r="AE14" i="7"/>
  <c r="AW14" i="7" s="1"/>
  <c r="AE18" i="7"/>
  <c r="AW18" i="7" s="1"/>
  <c r="AE24" i="7"/>
  <c r="AE30" i="7"/>
  <c r="AE36" i="7"/>
  <c r="AE42" i="7"/>
  <c r="AE48" i="7"/>
  <c r="AW48" i="7" s="1"/>
  <c r="AE54" i="7"/>
  <c r="AW54" i="7" s="1"/>
  <c r="AE60" i="7"/>
  <c r="AE5" i="7"/>
  <c r="AW5" i="7" s="1"/>
  <c r="AE23" i="7"/>
  <c r="AE29" i="7"/>
  <c r="AE35" i="7"/>
  <c r="AE41" i="7"/>
  <c r="AE9" i="7"/>
  <c r="AW9" i="7" s="1"/>
  <c r="AE13" i="7"/>
  <c r="AW13" i="7" s="1"/>
  <c r="AE17" i="7"/>
  <c r="AW17" i="7" s="1"/>
  <c r="AE4" i="7"/>
  <c r="AW4" i="7" s="1"/>
  <c r="AE22" i="7"/>
  <c r="AE28" i="7"/>
  <c r="AE34" i="7"/>
  <c r="AE40" i="7"/>
  <c r="AE46" i="7"/>
  <c r="AW46" i="7" s="1"/>
  <c r="AE52" i="7"/>
  <c r="AW52" i="7" s="1"/>
  <c r="AE58" i="7"/>
  <c r="AW58" i="7" s="1"/>
  <c r="AE8" i="7"/>
  <c r="AW8" i="7" s="1"/>
  <c r="AE12" i="7"/>
  <c r="AW12" i="7" s="1"/>
  <c r="AE16" i="7"/>
  <c r="AW16" i="7" s="1"/>
  <c r="AE21" i="7"/>
  <c r="AE27" i="7"/>
  <c r="AE33" i="7"/>
  <c r="AE39" i="7"/>
  <c r="AE45" i="7"/>
  <c r="AW45" i="7" s="1"/>
  <c r="AE51" i="7"/>
  <c r="AW51" i="7" s="1"/>
  <c r="AE66" i="7"/>
  <c r="AE84" i="7"/>
  <c r="AW84" i="7" s="1"/>
  <c r="AE96" i="7"/>
  <c r="AW96" i="7" s="1"/>
  <c r="AE110" i="7"/>
  <c r="AE121" i="7"/>
  <c r="AE71" i="7"/>
  <c r="AE76" i="7"/>
  <c r="AE89" i="7"/>
  <c r="AW89" i="7" s="1"/>
  <c r="AE100" i="7"/>
  <c r="AE81" i="7"/>
  <c r="AE106" i="7"/>
  <c r="AE113" i="7"/>
  <c r="AE104" i="7"/>
  <c r="AE53" i="7"/>
  <c r="AW53" i="7" s="1"/>
  <c r="AE63" i="7"/>
  <c r="AE95" i="7"/>
  <c r="AW95" i="7" s="1"/>
  <c r="AE120" i="7"/>
  <c r="AE59" i="7"/>
  <c r="AE78" i="7"/>
  <c r="AE91" i="7"/>
  <c r="AW91" i="7" s="1"/>
  <c r="AE109" i="7"/>
  <c r="AE116" i="7"/>
  <c r="AE99" i="7"/>
  <c r="AE65" i="7"/>
  <c r="AE70" i="7"/>
  <c r="AE83" i="7"/>
  <c r="AW83" i="7" s="1"/>
  <c r="AE88" i="7"/>
  <c r="AW88" i="7" s="1"/>
  <c r="AE75" i="7"/>
  <c r="AE94" i="7"/>
  <c r="AW94" i="7" s="1"/>
  <c r="AE112" i="7"/>
  <c r="AE119" i="7"/>
  <c r="AE57" i="7"/>
  <c r="AW57" i="7" s="1"/>
  <c r="AE108" i="7"/>
  <c r="AE72" i="7"/>
  <c r="AE90" i="7"/>
  <c r="AW90" i="7" s="1"/>
  <c r="AE97" i="7"/>
  <c r="AW97" i="7" s="1"/>
  <c r="AE115" i="7"/>
  <c r="AE122" i="7"/>
  <c r="AE64" i="7"/>
  <c r="AE77" i="7"/>
  <c r="AE82" i="7"/>
  <c r="AE123" i="7"/>
  <c r="AW123" i="7" s="1"/>
  <c r="AE69" i="7"/>
  <c r="AE87" i="7"/>
  <c r="AW87" i="7" s="1"/>
  <c r="AE93" i="7"/>
  <c r="AW93" i="7" s="1"/>
  <c r="AE107" i="7"/>
  <c r="AE47" i="7"/>
  <c r="AE114" i="7"/>
  <c r="AE102" i="7"/>
  <c r="AE118" i="7"/>
  <c r="AE101" i="7"/>
  <c r="AE103" i="7"/>
  <c r="AJ21" i="7"/>
  <c r="AJ24" i="7"/>
  <c r="AJ27" i="7"/>
  <c r="AJ30" i="7"/>
  <c r="AJ33" i="7"/>
  <c r="AJ36" i="7"/>
  <c r="AJ39" i="7"/>
  <c r="AJ42" i="7"/>
  <c r="AJ60" i="7"/>
  <c r="AJ63" i="7"/>
  <c r="AJ66" i="7"/>
  <c r="AS66" i="7" s="1"/>
  <c r="AJ69" i="7"/>
  <c r="AS69" i="7" s="1"/>
  <c r="AJ72" i="7"/>
  <c r="AJ75" i="7"/>
  <c r="AJ20" i="7"/>
  <c r="AS20" i="7" s="1"/>
  <c r="AJ23" i="7"/>
  <c r="AJ26" i="7"/>
  <c r="AJ29" i="7"/>
  <c r="AS29" i="7" s="1"/>
  <c r="AJ32" i="7"/>
  <c r="AJ35" i="7"/>
  <c r="AJ38" i="7"/>
  <c r="AJ41" i="7"/>
  <c r="AS41" i="7" s="1"/>
  <c r="AJ59" i="7"/>
  <c r="AS59" i="7" s="1"/>
  <c r="AJ19" i="7"/>
  <c r="AS19" i="7" s="1"/>
  <c r="AJ22" i="7"/>
  <c r="AS22" i="7" s="1"/>
  <c r="AJ25" i="7"/>
  <c r="AJ28" i="7"/>
  <c r="AS28" i="7" s="1"/>
  <c r="AJ31" i="7"/>
  <c r="AS31" i="7" s="1"/>
  <c r="AJ34" i="7"/>
  <c r="AJ37" i="7"/>
  <c r="AJ40" i="7"/>
  <c r="AS40" i="7" s="1"/>
  <c r="AJ74" i="7"/>
  <c r="AJ76" i="7"/>
  <c r="AJ80" i="7"/>
  <c r="AJ100" i="7"/>
  <c r="AS100" i="7" s="1"/>
  <c r="AJ102" i="7"/>
  <c r="AS102" i="7" s="1"/>
  <c r="AJ109" i="7"/>
  <c r="AJ111" i="7"/>
  <c r="AJ118" i="7"/>
  <c r="AJ120" i="7"/>
  <c r="AJ82" i="7"/>
  <c r="AJ104" i="7"/>
  <c r="AJ113" i="7"/>
  <c r="AJ122" i="7"/>
  <c r="AJ61" i="7"/>
  <c r="AJ64" i="7"/>
  <c r="AJ67" i="7"/>
  <c r="AS67" i="7" s="1"/>
  <c r="AJ70" i="7"/>
  <c r="AJ77" i="7"/>
  <c r="AJ99" i="7"/>
  <c r="AJ106" i="7"/>
  <c r="AJ108" i="7"/>
  <c r="AJ115" i="7"/>
  <c r="AJ117" i="7"/>
  <c r="AJ62" i="7"/>
  <c r="AJ65" i="7"/>
  <c r="AS65" i="7" s="1"/>
  <c r="AJ68" i="7"/>
  <c r="AJ79" i="7"/>
  <c r="AJ81" i="7"/>
  <c r="AS81" i="7" s="1"/>
  <c r="AJ101" i="7"/>
  <c r="AJ110" i="7"/>
  <c r="AJ119" i="7"/>
  <c r="AS119" i="7" s="1"/>
  <c r="AJ71" i="7"/>
  <c r="AJ73" i="7"/>
  <c r="AJ103" i="7"/>
  <c r="AS103" i="7" s="1"/>
  <c r="AJ105" i="7"/>
  <c r="AJ112" i="7"/>
  <c r="AJ114" i="7"/>
  <c r="AJ121" i="7"/>
  <c r="AJ78" i="7"/>
  <c r="AS78" i="7" s="1"/>
  <c r="AJ107" i="7"/>
  <c r="AJ116" i="7"/>
  <c r="AS4" i="7"/>
  <c r="AS12" i="7"/>
  <c r="AZ54" i="7"/>
  <c r="AN19" i="7"/>
  <c r="AN22" i="7"/>
  <c r="AN25" i="7"/>
  <c r="AN28" i="7"/>
  <c r="AN31" i="7"/>
  <c r="AN34" i="7"/>
  <c r="AN37" i="7"/>
  <c r="AN40" i="7"/>
  <c r="AN61" i="7"/>
  <c r="AN64" i="7"/>
  <c r="AN67" i="7"/>
  <c r="AN70" i="7"/>
  <c r="AN73" i="7"/>
  <c r="AN76" i="7"/>
  <c r="AN21" i="7"/>
  <c r="AN24" i="7"/>
  <c r="AN27" i="7"/>
  <c r="AN30" i="7"/>
  <c r="AN33" i="7"/>
  <c r="AN36" i="7"/>
  <c r="AN39" i="7"/>
  <c r="AN42" i="7"/>
  <c r="AN60" i="7"/>
  <c r="AN20" i="7"/>
  <c r="AN23" i="7"/>
  <c r="AN26" i="7"/>
  <c r="AN29" i="7"/>
  <c r="AN32" i="7"/>
  <c r="AN35" i="7"/>
  <c r="AN38" i="7"/>
  <c r="AN41" i="7"/>
  <c r="AN59" i="7"/>
  <c r="AN63" i="7"/>
  <c r="AN66" i="7"/>
  <c r="AN69" i="7"/>
  <c r="AN71" i="7"/>
  <c r="AN105" i="7"/>
  <c r="AN114" i="7"/>
  <c r="AN78" i="7"/>
  <c r="AN100" i="7"/>
  <c r="AN107" i="7"/>
  <c r="AN109" i="7"/>
  <c r="AN116" i="7"/>
  <c r="AN118" i="7"/>
  <c r="AN72" i="7"/>
  <c r="AN74" i="7"/>
  <c r="AN80" i="7"/>
  <c r="AN82" i="7"/>
  <c r="AN102" i="7"/>
  <c r="AN111" i="7"/>
  <c r="AN120" i="7"/>
  <c r="AN104" i="7"/>
  <c r="AN106" i="7"/>
  <c r="AN113" i="7"/>
  <c r="AN115" i="7"/>
  <c r="AN122" i="7"/>
  <c r="AN75" i="7"/>
  <c r="AN77" i="7"/>
  <c r="AN79" i="7"/>
  <c r="AN99" i="7"/>
  <c r="AN108" i="7"/>
  <c r="AN117" i="7"/>
  <c r="AN62" i="7"/>
  <c r="AN65" i="7"/>
  <c r="AN68" i="7"/>
  <c r="AN81" i="7"/>
  <c r="AN101" i="7"/>
  <c r="AN103" i="7"/>
  <c r="AN110" i="7"/>
  <c r="AN112" i="7"/>
  <c r="AN119" i="7"/>
  <c r="AN121" i="7"/>
  <c r="AB3" i="7"/>
  <c r="AT3" i="7" s="1"/>
  <c r="AB19" i="7"/>
  <c r="AT19" i="7" s="1"/>
  <c r="AB25" i="7"/>
  <c r="AT25" i="7" s="1"/>
  <c r="AB31" i="7"/>
  <c r="AT31" i="7" s="1"/>
  <c r="AB37" i="7"/>
  <c r="AB43" i="7"/>
  <c r="AT43" i="7" s="1"/>
  <c r="AB49" i="7"/>
  <c r="AT49" i="7" s="1"/>
  <c r="AB55" i="7"/>
  <c r="AT55" i="7" s="1"/>
  <c r="AB61" i="7"/>
  <c r="AB67" i="7"/>
  <c r="AT67" i="7" s="1"/>
  <c r="AB73" i="7"/>
  <c r="AT73" i="7" s="1"/>
  <c r="AB79" i="7"/>
  <c r="AB85" i="7"/>
  <c r="AT85" i="7" s="1"/>
  <c r="AB91" i="7"/>
  <c r="AT91" i="7" s="1"/>
  <c r="AB97" i="7"/>
  <c r="AT97" i="7" s="1"/>
  <c r="AB110" i="7"/>
  <c r="AT110" i="7" s="1"/>
  <c r="AB116" i="7"/>
  <c r="AT116" i="7" s="1"/>
  <c r="AB122" i="7"/>
  <c r="AB6" i="7"/>
  <c r="AT6" i="7" s="1"/>
  <c r="AB10" i="7"/>
  <c r="AT10" i="7" s="1"/>
  <c r="AB14" i="7"/>
  <c r="AT14" i="7" s="1"/>
  <c r="AB18" i="7"/>
  <c r="AT18" i="7" s="1"/>
  <c r="AB24" i="7"/>
  <c r="AT24" i="7" s="1"/>
  <c r="AB30" i="7"/>
  <c r="AT30" i="7" s="1"/>
  <c r="AB36" i="7"/>
  <c r="AB42" i="7"/>
  <c r="AB48" i="7"/>
  <c r="AT48" i="7" s="1"/>
  <c r="AB54" i="7"/>
  <c r="AT54" i="7" s="1"/>
  <c r="AB60" i="7"/>
  <c r="AB66" i="7"/>
  <c r="AT66" i="7" s="1"/>
  <c r="AB72" i="7"/>
  <c r="AT72" i="7" s="1"/>
  <c r="AB78" i="7"/>
  <c r="AB84" i="7"/>
  <c r="AT84" i="7" s="1"/>
  <c r="AB90" i="7"/>
  <c r="AT90" i="7" s="1"/>
  <c r="AB5" i="7"/>
  <c r="AT5" i="7" s="1"/>
  <c r="AB23" i="7"/>
  <c r="AT23" i="7" s="1"/>
  <c r="AB29" i="7"/>
  <c r="AB35" i="7"/>
  <c r="AB41" i="7"/>
  <c r="AB47" i="7"/>
  <c r="AT47" i="7" s="1"/>
  <c r="AB53" i="7"/>
  <c r="AT53" i="7" s="1"/>
  <c r="AB59" i="7"/>
  <c r="AT59" i="7" s="1"/>
  <c r="AB9" i="7"/>
  <c r="AT9" i="7" s="1"/>
  <c r="AB13" i="7"/>
  <c r="AT13" i="7" s="1"/>
  <c r="AB17" i="7"/>
  <c r="AT17" i="7" s="1"/>
  <c r="AB4" i="7"/>
  <c r="AT4" i="7" s="1"/>
  <c r="AB22" i="7"/>
  <c r="AT22" i="7" s="1"/>
  <c r="AB28" i="7"/>
  <c r="AT28" i="7" s="1"/>
  <c r="AB34" i="7"/>
  <c r="AB40" i="7"/>
  <c r="AB46" i="7"/>
  <c r="AT46" i="7" s="1"/>
  <c r="AB52" i="7"/>
  <c r="AT52" i="7" s="1"/>
  <c r="AB58" i="7"/>
  <c r="AT58" i="7" s="1"/>
  <c r="AB8" i="7"/>
  <c r="AT8" i="7" s="1"/>
  <c r="AB12" i="7"/>
  <c r="AT12" i="7" s="1"/>
  <c r="AB16" i="7"/>
  <c r="AT16" i="7" s="1"/>
  <c r="AB21" i="7"/>
  <c r="AT21" i="7" s="1"/>
  <c r="AB27" i="7"/>
  <c r="AT27" i="7" s="1"/>
  <c r="AB33" i="7"/>
  <c r="AB39" i="7"/>
  <c r="AB45" i="7"/>
  <c r="AT45" i="7" s="1"/>
  <c r="AB51" i="7"/>
  <c r="AT51" i="7" s="1"/>
  <c r="AB20" i="7"/>
  <c r="AT20" i="7" s="1"/>
  <c r="AB26" i="7"/>
  <c r="AB32" i="7"/>
  <c r="AB38" i="7"/>
  <c r="AB44" i="7"/>
  <c r="AT44" i="7" s="1"/>
  <c r="AB50" i="7"/>
  <c r="AT50" i="7" s="1"/>
  <c r="AB7" i="7"/>
  <c r="AT7" i="7" s="1"/>
  <c r="AB11" i="7"/>
  <c r="AT11" i="7" s="1"/>
  <c r="AB15" i="7"/>
  <c r="AT15" i="7" s="1"/>
  <c r="AB56" i="7"/>
  <c r="AT56" i="7" s="1"/>
  <c r="AB63" i="7"/>
  <c r="AB95" i="7"/>
  <c r="AT95" i="7" s="1"/>
  <c r="AB120" i="7"/>
  <c r="AT120" i="7" s="1"/>
  <c r="AB68" i="7"/>
  <c r="AB86" i="7"/>
  <c r="AT86" i="7" s="1"/>
  <c r="AB109" i="7"/>
  <c r="AT109" i="7" s="1"/>
  <c r="AB99" i="7"/>
  <c r="AT99" i="7" s="1"/>
  <c r="AB65" i="7"/>
  <c r="AB70" i="7"/>
  <c r="AT70" i="7" s="1"/>
  <c r="AB83" i="7"/>
  <c r="AT83" i="7" s="1"/>
  <c r="AB88" i="7"/>
  <c r="AT88" i="7" s="1"/>
  <c r="AB75" i="7"/>
  <c r="AT75" i="7" s="1"/>
  <c r="AB94" i="7"/>
  <c r="AT94" i="7" s="1"/>
  <c r="AB98" i="7"/>
  <c r="AT98" i="7" s="1"/>
  <c r="AB112" i="7"/>
  <c r="AB119" i="7"/>
  <c r="AT119" i="7" s="1"/>
  <c r="AB105" i="7"/>
  <c r="AB108" i="7"/>
  <c r="AT108" i="7" s="1"/>
  <c r="AB102" i="7"/>
  <c r="AT102" i="7" s="1"/>
  <c r="AB57" i="7"/>
  <c r="AT57" i="7" s="1"/>
  <c r="AB80" i="7"/>
  <c r="AB115" i="7"/>
  <c r="AB64" i="7"/>
  <c r="AB77" i="7"/>
  <c r="AT77" i="7" s="1"/>
  <c r="AB82" i="7"/>
  <c r="AB62" i="7"/>
  <c r="AB69" i="7"/>
  <c r="AT69" i="7" s="1"/>
  <c r="AB87" i="7"/>
  <c r="AT87" i="7" s="1"/>
  <c r="AB93" i="7"/>
  <c r="AT93" i="7" s="1"/>
  <c r="AB107" i="7"/>
  <c r="AT107" i="7" s="1"/>
  <c r="AB111" i="7"/>
  <c r="AT111" i="7" s="1"/>
  <c r="AB118" i="7"/>
  <c r="AT118" i="7" s="1"/>
  <c r="AB114" i="7"/>
  <c r="AB74" i="7"/>
  <c r="AB96" i="7"/>
  <c r="AT96" i="7" s="1"/>
  <c r="AB121" i="7"/>
  <c r="AB71" i="7"/>
  <c r="AT71" i="7" s="1"/>
  <c r="AB76" i="7"/>
  <c r="AB89" i="7"/>
  <c r="AT89" i="7" s="1"/>
  <c r="AB81" i="7"/>
  <c r="AT81" i="7" s="1"/>
  <c r="AB92" i="7"/>
  <c r="AT92" i="7" s="1"/>
  <c r="AB106" i="7"/>
  <c r="AT106" i="7" s="1"/>
  <c r="AB113" i="7"/>
  <c r="AB117" i="7"/>
  <c r="AB100" i="7"/>
  <c r="AT100" i="7" s="1"/>
  <c r="AB101" i="7"/>
  <c r="AT101" i="7" s="1"/>
  <c r="AB104" i="7"/>
  <c r="AB123" i="7"/>
  <c r="AT123" i="7" s="1"/>
  <c r="AB103" i="7"/>
  <c r="AU112" i="7"/>
  <c r="AU59" i="7"/>
  <c r="AU122" i="7"/>
  <c r="AS11" i="7"/>
  <c r="AS88" i="7"/>
  <c r="AS91" i="7"/>
  <c r="AS10" i="7"/>
  <c r="AS93" i="7"/>
  <c r="AS57" i="7"/>
  <c r="AU37" i="7"/>
  <c r="AS113" i="7"/>
  <c r="AS79" i="7"/>
  <c r="AS76" i="7"/>
  <c r="AS6" i="7"/>
  <c r="AS90" i="7"/>
  <c r="AU63" i="7"/>
  <c r="AU32" i="7"/>
  <c r="AU110" i="7"/>
  <c r="AU31" i="7"/>
  <c r="AU75" i="7"/>
  <c r="AU41" i="7"/>
  <c r="AS3" i="7"/>
  <c r="AS56" i="7"/>
  <c r="AS13" i="7"/>
  <c r="AO19" i="7"/>
  <c r="AO22" i="7"/>
  <c r="AO25" i="7"/>
  <c r="AO28" i="7"/>
  <c r="AO31" i="7"/>
  <c r="AO34" i="7"/>
  <c r="AO37" i="7"/>
  <c r="AO40" i="7"/>
  <c r="AO61" i="7"/>
  <c r="AO64" i="7"/>
  <c r="AO67" i="7"/>
  <c r="AO70" i="7"/>
  <c r="AO73" i="7"/>
  <c r="AO76" i="7"/>
  <c r="AO21" i="7"/>
  <c r="AO24" i="7"/>
  <c r="AO27" i="7"/>
  <c r="AO30" i="7"/>
  <c r="AO33" i="7"/>
  <c r="AO36" i="7"/>
  <c r="AO39" i="7"/>
  <c r="AO42" i="7"/>
  <c r="AO20" i="7"/>
  <c r="AO23" i="7"/>
  <c r="AO26" i="7"/>
  <c r="AO29" i="7"/>
  <c r="AO32" i="7"/>
  <c r="AO35" i="7"/>
  <c r="AO38" i="7"/>
  <c r="AO41" i="7"/>
  <c r="AO59" i="7"/>
  <c r="AO63" i="7"/>
  <c r="AO66" i="7"/>
  <c r="AO69" i="7"/>
  <c r="AO71" i="7"/>
  <c r="AO105" i="7"/>
  <c r="AO114" i="7"/>
  <c r="AO60" i="7"/>
  <c r="AO78" i="7"/>
  <c r="AO100" i="7"/>
  <c r="AO107" i="7"/>
  <c r="AO109" i="7"/>
  <c r="AO116" i="7"/>
  <c r="AO118" i="7"/>
  <c r="AO72" i="7"/>
  <c r="AO74" i="7"/>
  <c r="AO80" i="7"/>
  <c r="AO82" i="7"/>
  <c r="AO102" i="7"/>
  <c r="AO111" i="7"/>
  <c r="AO120" i="7"/>
  <c r="AO104" i="7"/>
  <c r="AO106" i="7"/>
  <c r="AO113" i="7"/>
  <c r="AO115" i="7"/>
  <c r="AO122" i="7"/>
  <c r="AO75" i="7"/>
  <c r="AO77" i="7"/>
  <c r="AO79" i="7"/>
  <c r="AO99" i="7"/>
  <c r="AO108" i="7"/>
  <c r="AO117" i="7"/>
  <c r="AO62" i="7"/>
  <c r="AO65" i="7"/>
  <c r="AO68" i="7"/>
  <c r="AO81" i="7"/>
  <c r="AO101" i="7"/>
  <c r="AO103" i="7"/>
  <c r="AO110" i="7"/>
  <c r="AO112" i="7"/>
  <c r="AO119" i="7"/>
  <c r="AO121" i="7"/>
  <c r="AF8" i="7"/>
  <c r="AX8" i="7" s="1"/>
  <c r="AF12" i="7"/>
  <c r="AX12" i="7" s="1"/>
  <c r="AF16" i="7"/>
  <c r="AX16" i="7" s="1"/>
  <c r="AF21" i="7"/>
  <c r="AF27" i="7"/>
  <c r="AX27" i="7" s="1"/>
  <c r="AF33" i="7"/>
  <c r="AF39" i="7"/>
  <c r="AF45" i="7"/>
  <c r="AX45" i="7" s="1"/>
  <c r="AF51" i="7"/>
  <c r="AX51" i="7" s="1"/>
  <c r="AF57" i="7"/>
  <c r="AX57" i="7" s="1"/>
  <c r="AF63" i="7"/>
  <c r="AF69" i="7"/>
  <c r="AF75" i="7"/>
  <c r="AF81" i="7"/>
  <c r="AF87" i="7"/>
  <c r="AX87" i="7" s="1"/>
  <c r="AF93" i="7"/>
  <c r="AX93" i="7" s="1"/>
  <c r="AF106" i="7"/>
  <c r="AX106" i="7" s="1"/>
  <c r="AF112" i="7"/>
  <c r="AF118" i="7"/>
  <c r="AF104" i="7"/>
  <c r="AF20" i="7"/>
  <c r="AF26" i="7"/>
  <c r="AF32" i="7"/>
  <c r="AF38" i="7"/>
  <c r="AF44" i="7"/>
  <c r="AX44" i="7" s="1"/>
  <c r="AF50" i="7"/>
  <c r="AX50" i="7" s="1"/>
  <c r="AF56" i="7"/>
  <c r="AX56" i="7" s="1"/>
  <c r="AF62" i="7"/>
  <c r="AF68" i="7"/>
  <c r="AF74" i="7"/>
  <c r="AF80" i="7"/>
  <c r="AF86" i="7"/>
  <c r="AX86" i="7" s="1"/>
  <c r="AF7" i="7"/>
  <c r="AX7" i="7" s="1"/>
  <c r="AF11" i="7"/>
  <c r="AX11" i="7" s="1"/>
  <c r="AF15" i="7"/>
  <c r="AX15" i="7" s="1"/>
  <c r="AF19" i="7"/>
  <c r="AF25" i="7"/>
  <c r="AF31" i="7"/>
  <c r="AF37" i="7"/>
  <c r="AF43" i="7"/>
  <c r="AX43" i="7" s="1"/>
  <c r="AF49" i="7"/>
  <c r="AX49" i="7" s="1"/>
  <c r="AF55" i="7"/>
  <c r="AX55" i="7" s="1"/>
  <c r="AF61" i="7"/>
  <c r="AF3" i="7"/>
  <c r="AX3" i="7" s="1"/>
  <c r="AF6" i="7"/>
  <c r="AX6" i="7" s="1"/>
  <c r="AF10" i="7"/>
  <c r="AX10" i="7" s="1"/>
  <c r="AF14" i="7"/>
  <c r="AX14" i="7" s="1"/>
  <c r="AF18" i="7"/>
  <c r="AX18" i="7" s="1"/>
  <c r="AF24" i="7"/>
  <c r="AF30" i="7"/>
  <c r="AF36" i="7"/>
  <c r="AF42" i="7"/>
  <c r="AF48" i="7"/>
  <c r="AX48" i="7" s="1"/>
  <c r="AF54" i="7"/>
  <c r="AX54" i="7" s="1"/>
  <c r="AF5" i="7"/>
  <c r="AX5" i="7" s="1"/>
  <c r="AF23" i="7"/>
  <c r="AF29" i="7"/>
  <c r="AF35" i="7"/>
  <c r="AF41" i="7"/>
  <c r="AF47" i="7"/>
  <c r="AX47" i="7" s="1"/>
  <c r="AF53" i="7"/>
  <c r="AX53" i="7" s="1"/>
  <c r="AF9" i="7"/>
  <c r="AX9" i="7" s="1"/>
  <c r="AF13" i="7"/>
  <c r="AX13" i="7" s="1"/>
  <c r="AF17" i="7"/>
  <c r="AX17" i="7" s="1"/>
  <c r="AF4" i="7"/>
  <c r="AX4" i="7" s="1"/>
  <c r="AF22" i="7"/>
  <c r="AF28" i="7"/>
  <c r="AF34" i="7"/>
  <c r="AF40" i="7"/>
  <c r="AF46" i="7"/>
  <c r="AX46" i="7" s="1"/>
  <c r="AF52" i="7"/>
  <c r="AX52" i="7" s="1"/>
  <c r="AF58" i="7"/>
  <c r="AX58" i="7" s="1"/>
  <c r="AF114" i="7"/>
  <c r="AX114" i="7" s="1"/>
  <c r="AF66" i="7"/>
  <c r="AF84" i="7"/>
  <c r="AX84" i="7" s="1"/>
  <c r="AF92" i="7"/>
  <c r="AX92" i="7" s="1"/>
  <c r="AF96" i="7"/>
  <c r="AX96" i="7" s="1"/>
  <c r="AF110" i="7"/>
  <c r="AF117" i="7"/>
  <c r="AF121" i="7"/>
  <c r="AF71" i="7"/>
  <c r="AF76" i="7"/>
  <c r="AF89" i="7"/>
  <c r="AX89" i="7" s="1"/>
  <c r="AF100" i="7"/>
  <c r="AF73" i="7"/>
  <c r="AX73" i="7" s="1"/>
  <c r="AF113" i="7"/>
  <c r="AF95" i="7"/>
  <c r="AX95" i="7" s="1"/>
  <c r="AF120" i="7"/>
  <c r="AF59" i="7"/>
  <c r="AF78" i="7"/>
  <c r="AF91" i="7"/>
  <c r="AX91" i="7" s="1"/>
  <c r="AF98" i="7"/>
  <c r="AX98" i="7" s="1"/>
  <c r="AF109" i="7"/>
  <c r="AF116" i="7"/>
  <c r="AF105" i="7"/>
  <c r="AF99" i="7"/>
  <c r="AX99" i="7" s="1"/>
  <c r="AF65" i="7"/>
  <c r="AF70" i="7"/>
  <c r="AF83" i="7"/>
  <c r="AX83" i="7" s="1"/>
  <c r="AF88" i="7"/>
  <c r="AX88" i="7" s="1"/>
  <c r="AF67" i="7"/>
  <c r="AF85" i="7"/>
  <c r="AX85" i="7" s="1"/>
  <c r="AF94" i="7"/>
  <c r="AX94" i="7" s="1"/>
  <c r="AF119" i="7"/>
  <c r="AF108" i="7"/>
  <c r="AF102" i="7"/>
  <c r="AF60" i="7"/>
  <c r="AF72" i="7"/>
  <c r="AF90" i="7"/>
  <c r="AX90" i="7" s="1"/>
  <c r="AF97" i="7"/>
  <c r="AX97" i="7" s="1"/>
  <c r="AF111" i="7"/>
  <c r="AF115" i="7"/>
  <c r="AF122" i="7"/>
  <c r="AF64" i="7"/>
  <c r="AF77" i="7"/>
  <c r="AF82" i="7"/>
  <c r="AF79" i="7"/>
  <c r="AF107" i="7"/>
  <c r="AF103" i="7"/>
  <c r="AF101" i="7"/>
  <c r="AF123" i="7"/>
  <c r="AX123" i="7" s="1"/>
  <c r="AW47" i="7"/>
  <c r="AU34" i="7"/>
  <c r="AU35" i="7"/>
  <c r="AS34" i="7"/>
  <c r="AS33" i="7"/>
  <c r="B1" i="9" l="1" a="1"/>
  <c r="L1" i="9" s="1"/>
  <c r="BH52" i="7"/>
  <c r="BQ52" i="7" s="1"/>
  <c r="BH82" i="7"/>
  <c r="BQ82" i="7" s="1"/>
  <c r="BH68" i="7"/>
  <c r="BQ68" i="7" s="1"/>
  <c r="BH51" i="7"/>
  <c r="BQ51" i="7" s="1"/>
  <c r="BH56" i="7"/>
  <c r="BQ56" i="7" s="1"/>
  <c r="BH79" i="7"/>
  <c r="BQ79" i="7" s="1"/>
  <c r="BH103" i="7"/>
  <c r="BQ103" i="7" s="1"/>
  <c r="BH81" i="7"/>
  <c r="BQ81" i="7" s="1"/>
  <c r="BH35" i="7"/>
  <c r="BQ35" i="7" s="1"/>
  <c r="BH96" i="7"/>
  <c r="BQ96" i="7" s="1"/>
  <c r="BH70" i="7"/>
  <c r="BQ70" i="7" s="1"/>
  <c r="BH55" i="7"/>
  <c r="BQ55" i="7" s="1"/>
  <c r="BH108" i="7"/>
  <c r="BQ108" i="7" s="1"/>
  <c r="BH71" i="7"/>
  <c r="BQ71" i="7" s="1"/>
  <c r="BH11" i="7"/>
  <c r="BQ11" i="7" s="1"/>
  <c r="BH117" i="7"/>
  <c r="BQ117" i="7" s="1"/>
  <c r="BH29" i="7"/>
  <c r="BQ29" i="7" s="1"/>
  <c r="BH13" i="7"/>
  <c r="BQ13" i="7" s="1"/>
  <c r="BH9" i="7"/>
  <c r="BQ9" i="7" s="1"/>
  <c r="BH114" i="7"/>
  <c r="BQ114" i="7" s="1"/>
  <c r="BH6" i="7"/>
  <c r="BQ6" i="7" s="1"/>
  <c r="BH105" i="7"/>
  <c r="BQ105" i="7" s="1"/>
  <c r="BH38" i="7"/>
  <c r="BQ38" i="7" s="1"/>
  <c r="BH44" i="7"/>
  <c r="BQ44" i="7" s="1"/>
  <c r="BH99" i="7"/>
  <c r="BQ99" i="7" s="1"/>
  <c r="BH102" i="7"/>
  <c r="BQ102" i="7" s="1"/>
  <c r="BH27" i="7"/>
  <c r="BQ27" i="7" s="1"/>
  <c r="BH97" i="7"/>
  <c r="BQ97" i="7" s="1"/>
  <c r="BH42" i="7"/>
  <c r="BQ42" i="7" s="1"/>
  <c r="AS101" i="7"/>
  <c r="BH91" i="7"/>
  <c r="BQ91" i="7" s="1"/>
  <c r="BH61" i="7"/>
  <c r="BQ61" i="7" s="1"/>
  <c r="BH74" i="7"/>
  <c r="BQ74" i="7" s="1"/>
  <c r="BH17" i="7"/>
  <c r="BQ17" i="7" s="1"/>
  <c r="BH66" i="7"/>
  <c r="BQ66" i="7" s="1"/>
  <c r="BH116" i="7"/>
  <c r="BQ116" i="7" s="1"/>
  <c r="BH113" i="7"/>
  <c r="BQ113" i="7" s="1"/>
  <c r="BH54" i="7"/>
  <c r="BQ54" i="7" s="1"/>
  <c r="BH47" i="7"/>
  <c r="BQ47" i="7" s="1"/>
  <c r="BH14" i="7"/>
  <c r="BQ14" i="7" s="1"/>
  <c r="AZ61" i="7"/>
  <c r="BH95" i="7"/>
  <c r="BQ95" i="7" s="1"/>
  <c r="BH84" i="7"/>
  <c r="BQ84" i="7" s="1"/>
  <c r="BH39" i="7"/>
  <c r="BQ39" i="7" s="1"/>
  <c r="AT76" i="7"/>
  <c r="BH88" i="7"/>
  <c r="BQ88" i="7" s="1"/>
  <c r="BH92" i="7"/>
  <c r="BQ92" i="7" s="1"/>
  <c r="BH15" i="7"/>
  <c r="BQ15" i="7" s="1"/>
  <c r="BH100" i="7"/>
  <c r="BQ100" i="7" s="1"/>
  <c r="BH115" i="7"/>
  <c r="BQ115" i="7" s="1"/>
  <c r="BH76" i="7"/>
  <c r="BQ76" i="7" s="1"/>
  <c r="BH49" i="7"/>
  <c r="BQ49" i="7" s="1"/>
  <c r="BH12" i="7"/>
  <c r="BQ12" i="7" s="1"/>
  <c r="AZ109" i="7"/>
  <c r="AZ113" i="7"/>
  <c r="BH41" i="7"/>
  <c r="BQ41" i="7" s="1"/>
  <c r="BH34" i="7"/>
  <c r="BQ34" i="7" s="1"/>
  <c r="BH62" i="7"/>
  <c r="BQ62" i="7" s="1"/>
  <c r="BH30" i="7"/>
  <c r="BQ30" i="7" s="1"/>
  <c r="BH118" i="7"/>
  <c r="BQ118" i="7" s="1"/>
  <c r="BH72" i="7"/>
  <c r="BQ72" i="7" s="1"/>
  <c r="BH48" i="7"/>
  <c r="BQ48" i="7" s="1"/>
  <c r="BH110" i="7"/>
  <c r="BQ110" i="7" s="1"/>
  <c r="BH58" i="7"/>
  <c r="BQ58" i="7" s="1"/>
  <c r="BH5" i="7"/>
  <c r="BQ5" i="7" s="1"/>
  <c r="BH31" i="7"/>
  <c r="BQ31" i="7" s="1"/>
  <c r="AZ107" i="7"/>
  <c r="BH7" i="7"/>
  <c r="BQ7" i="7" s="1"/>
  <c r="BH77" i="7"/>
  <c r="BQ77" i="7" s="1"/>
  <c r="BH60" i="7"/>
  <c r="BQ60" i="7" s="1"/>
  <c r="BH123" i="7"/>
  <c r="BQ123" i="7" s="1"/>
  <c r="BH98" i="7"/>
  <c r="BQ98" i="7" s="1"/>
  <c r="BH104" i="7"/>
  <c r="BQ104" i="7" s="1"/>
  <c r="BH37" i="7"/>
  <c r="BQ37" i="7" s="1"/>
  <c r="BH120" i="7"/>
  <c r="BQ120" i="7" s="1"/>
  <c r="BH119" i="7"/>
  <c r="BQ119" i="7" s="1"/>
  <c r="BH65" i="7"/>
  <c r="BQ65" i="7" s="1"/>
  <c r="BH43" i="7"/>
  <c r="BQ43" i="7" s="1"/>
  <c r="BH111" i="7"/>
  <c r="BQ111" i="7" s="1"/>
  <c r="BH22" i="7"/>
  <c r="BQ22" i="7" s="1"/>
  <c r="BH19" i="7"/>
  <c r="BQ19" i="7" s="1"/>
  <c r="AZ79" i="7"/>
  <c r="AZ38" i="7"/>
  <c r="BH36" i="7"/>
  <c r="BQ36" i="7" s="1"/>
  <c r="BH40" i="7"/>
  <c r="BQ40" i="7" s="1"/>
  <c r="BH18" i="7"/>
  <c r="BQ18" i="7" s="1"/>
  <c r="BH83" i="7"/>
  <c r="BQ83" i="7" s="1"/>
  <c r="BH122" i="7"/>
  <c r="BQ122" i="7" s="1"/>
  <c r="BH26" i="7"/>
  <c r="BQ26" i="7" s="1"/>
  <c r="BH46" i="7"/>
  <c r="BQ46" i="7" s="1"/>
  <c r="BH109" i="7"/>
  <c r="BQ109" i="7" s="1"/>
  <c r="BH10" i="7"/>
  <c r="BQ10" i="7" s="1"/>
  <c r="BH45" i="7"/>
  <c r="BQ45" i="7" s="1"/>
  <c r="BH75" i="7"/>
  <c r="BQ75" i="7" s="1"/>
  <c r="BH20" i="7"/>
  <c r="BQ20" i="7" s="1"/>
  <c r="AS32" i="7"/>
  <c r="AZ110" i="7"/>
  <c r="AX68" i="7"/>
  <c r="AS77" i="7"/>
  <c r="AT74" i="7"/>
  <c r="BH112" i="7"/>
  <c r="BQ112" i="7" s="1"/>
  <c r="BH4" i="7"/>
  <c r="BQ4" i="7" s="1"/>
  <c r="BH107" i="7"/>
  <c r="BQ107" i="7" s="1"/>
  <c r="BH90" i="7"/>
  <c r="BQ90" i="7" s="1"/>
  <c r="BH57" i="7"/>
  <c r="BQ57" i="7" s="1"/>
  <c r="BH63" i="7"/>
  <c r="BQ63" i="7" s="1"/>
  <c r="BH21" i="7"/>
  <c r="BQ21" i="7" s="1"/>
  <c r="BH23" i="7"/>
  <c r="BQ23" i="7" s="1"/>
  <c r="AZ60" i="7"/>
  <c r="AZ78" i="7"/>
  <c r="AZ42" i="7"/>
  <c r="BH87" i="7"/>
  <c r="BQ87" i="7" s="1"/>
  <c r="AX28" i="7"/>
  <c r="BH78" i="7"/>
  <c r="BQ78" i="7" s="1"/>
  <c r="BH85" i="7"/>
  <c r="BQ85" i="7" s="1"/>
  <c r="BH101" i="7"/>
  <c r="BQ101" i="7" s="1"/>
  <c r="BH28" i="7"/>
  <c r="BQ28" i="7" s="1"/>
  <c r="BH106" i="7"/>
  <c r="BQ106" i="7" s="1"/>
  <c r="BH93" i="7"/>
  <c r="BQ93" i="7" s="1"/>
  <c r="BH8" i="7"/>
  <c r="BQ8" i="7" s="1"/>
  <c r="BH59" i="7"/>
  <c r="BQ59" i="7" s="1"/>
  <c r="BH69" i="7"/>
  <c r="BQ69" i="7" s="1"/>
  <c r="AZ41" i="7"/>
  <c r="AX78" i="7"/>
  <c r="AX22" i="7"/>
  <c r="AT117" i="7"/>
  <c r="BH80" i="7"/>
  <c r="BQ80" i="7" s="1"/>
  <c r="BH32" i="7"/>
  <c r="BQ32" i="7" s="1"/>
  <c r="BH24" i="7"/>
  <c r="BQ24" i="7" s="1"/>
  <c r="BH25" i="7"/>
  <c r="BQ25" i="7" s="1"/>
  <c r="BH89" i="7"/>
  <c r="BQ89" i="7" s="1"/>
  <c r="BH16" i="7"/>
  <c r="BQ16" i="7" s="1"/>
  <c r="BH33" i="7"/>
  <c r="BQ33" i="7" s="1"/>
  <c r="BH94" i="7"/>
  <c r="BQ94" i="7" s="1"/>
  <c r="AS30" i="7"/>
  <c r="AT41" i="7"/>
  <c r="AZ67" i="7"/>
  <c r="AS104" i="7"/>
  <c r="AT63" i="7"/>
  <c r="AZ65" i="7"/>
  <c r="AT79" i="7"/>
  <c r="AT64" i="7"/>
  <c r="AZ112" i="7"/>
  <c r="AZ119" i="7"/>
  <c r="AT80" i="7"/>
  <c r="AX19" i="7"/>
  <c r="AT78" i="7"/>
  <c r="AX120" i="7"/>
  <c r="AZ37" i="7"/>
  <c r="AZ108" i="7"/>
  <c r="AT121" i="7"/>
  <c r="AS64" i="7"/>
  <c r="AT61" i="7"/>
  <c r="AX122" i="7"/>
  <c r="AS112" i="7"/>
  <c r="AT38" i="7"/>
  <c r="AT60" i="7"/>
  <c r="AS82" i="7"/>
  <c r="AT68" i="7"/>
  <c r="BE39" i="7"/>
  <c r="BN39" i="7" s="1"/>
  <c r="BE15" i="7"/>
  <c r="BN15" i="7" s="1"/>
  <c r="BE84" i="7"/>
  <c r="BN84" i="7" s="1"/>
  <c r="BE54" i="7"/>
  <c r="BN54" i="7" s="1"/>
  <c r="AT105" i="7"/>
  <c r="AT37" i="7"/>
  <c r="BE51" i="7"/>
  <c r="BN51" i="7" s="1"/>
  <c r="BE61" i="7"/>
  <c r="BN61" i="7" s="1"/>
  <c r="BE29" i="7"/>
  <c r="BN29" i="7" s="1"/>
  <c r="BE97" i="7"/>
  <c r="BN97" i="7" s="1"/>
  <c r="BE99" i="7"/>
  <c r="BN99" i="7" s="1"/>
  <c r="BE123" i="7"/>
  <c r="BN123" i="7" s="1"/>
  <c r="BE114" i="7"/>
  <c r="BN114" i="7" s="1"/>
  <c r="BE24" i="7"/>
  <c r="BN24" i="7" s="1"/>
  <c r="AT29" i="7"/>
  <c r="AT36" i="7"/>
  <c r="BE117" i="7"/>
  <c r="BN117" i="7" s="1"/>
  <c r="BE104" i="7"/>
  <c r="BN104" i="7" s="1"/>
  <c r="BE9" i="7"/>
  <c r="BN9" i="7" s="1"/>
  <c r="BE115" i="7"/>
  <c r="BN115" i="7" s="1"/>
  <c r="AT104" i="7"/>
  <c r="BE55" i="7"/>
  <c r="BN55" i="7" s="1"/>
  <c r="BE88" i="7"/>
  <c r="BN88" i="7" s="1"/>
  <c r="BE86" i="7"/>
  <c r="BN86" i="7" s="1"/>
  <c r="BE118" i="7"/>
  <c r="BN118" i="7" s="1"/>
  <c r="BE35" i="7"/>
  <c r="BN35" i="7" s="1"/>
  <c r="BE108" i="7"/>
  <c r="BN108" i="7" s="1"/>
  <c r="BE6" i="7"/>
  <c r="BN6" i="7" s="1"/>
  <c r="BE91" i="7"/>
  <c r="BN91" i="7" s="1"/>
  <c r="BE77" i="7"/>
  <c r="BN77" i="7" s="1"/>
  <c r="AX59" i="7"/>
  <c r="AT65" i="7"/>
  <c r="AX62" i="7"/>
  <c r="AX21" i="7"/>
  <c r="AT113" i="7"/>
  <c r="AT122" i="7"/>
  <c r="AS68" i="7"/>
  <c r="AZ121" i="7"/>
  <c r="AZ117" i="7"/>
  <c r="AT114" i="7"/>
  <c r="AX24" i="7"/>
  <c r="AX25" i="7"/>
  <c r="AZ122" i="7"/>
  <c r="AZ72" i="7"/>
  <c r="AT112" i="7"/>
  <c r="AT32" i="7"/>
  <c r="AT62" i="7"/>
  <c r="AT40" i="7"/>
  <c r="AT35" i="7"/>
  <c r="AT42" i="7"/>
  <c r="AZ21" i="7"/>
  <c r="BE42" i="7"/>
  <c r="BN42" i="7" s="1"/>
  <c r="AS23" i="7"/>
  <c r="BE8" i="7"/>
  <c r="BN8" i="7" s="1"/>
  <c r="AX30" i="7"/>
  <c r="AT39" i="7"/>
  <c r="BE90" i="7"/>
  <c r="BN90" i="7" s="1"/>
  <c r="AX115" i="7"/>
  <c r="AZ75" i="7"/>
  <c r="BE38" i="7"/>
  <c r="BN38" i="7" s="1"/>
  <c r="BE34" i="7"/>
  <c r="BN34" i="7" s="1"/>
  <c r="BE62" i="7"/>
  <c r="BN62" i="7" s="1"/>
  <c r="BE57" i="7"/>
  <c r="BN57" i="7" s="1"/>
  <c r="BE17" i="7"/>
  <c r="BN17" i="7" s="1"/>
  <c r="BE7" i="7"/>
  <c r="BN7" i="7" s="1"/>
  <c r="BE33" i="7"/>
  <c r="BN33" i="7" s="1"/>
  <c r="BE52" i="7"/>
  <c r="BN52" i="7" s="1"/>
  <c r="BE4" i="7"/>
  <c r="BN4" i="7" s="1"/>
  <c r="AX101" i="7"/>
  <c r="BE20" i="7"/>
  <c r="BN20" i="7" s="1"/>
  <c r="BE109" i="7"/>
  <c r="BN109" i="7" s="1"/>
  <c r="BE80" i="7"/>
  <c r="BN80" i="7" s="1"/>
  <c r="AX60" i="7"/>
  <c r="AX41" i="7"/>
  <c r="AX107" i="7"/>
  <c r="AX102" i="7"/>
  <c r="AX116" i="7"/>
  <c r="AX76" i="7"/>
  <c r="AX35" i="7"/>
  <c r="AX26" i="7"/>
  <c r="BE13" i="7"/>
  <c r="BN13" i="7" s="1"/>
  <c r="BE68" i="7"/>
  <c r="BN68" i="7" s="1"/>
  <c r="BE11" i="7"/>
  <c r="BN11" i="7" s="1"/>
  <c r="AX113" i="7"/>
  <c r="AX65" i="7"/>
  <c r="AX108" i="7"/>
  <c r="AX109" i="7"/>
  <c r="AX40" i="7"/>
  <c r="AZ81" i="7"/>
  <c r="BE72" i="7"/>
  <c r="BN72" i="7" s="1"/>
  <c r="BE120" i="7"/>
  <c r="BN120" i="7" s="1"/>
  <c r="BE74" i="7"/>
  <c r="BN74" i="7" s="1"/>
  <c r="AX29" i="7"/>
  <c r="AX34" i="7"/>
  <c r="AX117" i="7"/>
  <c r="BE18" i="7"/>
  <c r="BN18" i="7" s="1"/>
  <c r="BE53" i="7"/>
  <c r="BN53" i="7" s="1"/>
  <c r="BE23" i="7"/>
  <c r="BN23" i="7" s="1"/>
  <c r="BE98" i="7"/>
  <c r="BN98" i="7" s="1"/>
  <c r="AS114" i="7"/>
  <c r="AS42" i="7"/>
  <c r="BE100" i="7"/>
  <c r="BN100" i="7" s="1"/>
  <c r="BE65" i="7"/>
  <c r="BN65" i="7" s="1"/>
  <c r="BE26" i="7"/>
  <c r="BN26" i="7" s="1"/>
  <c r="BE95" i="7"/>
  <c r="BN95" i="7" s="1"/>
  <c r="AX111" i="7"/>
  <c r="BE28" i="7"/>
  <c r="BN28" i="7" s="1"/>
  <c r="BE64" i="7"/>
  <c r="BN64" i="7" s="1"/>
  <c r="BE32" i="7"/>
  <c r="BN32" i="7" s="1"/>
  <c r="BE102" i="7"/>
  <c r="BN102" i="7" s="1"/>
  <c r="AX105" i="7"/>
  <c r="AX20" i="7"/>
  <c r="AT26" i="7"/>
  <c r="AX82" i="7"/>
  <c r="AX119" i="7"/>
  <c r="AX121" i="7"/>
  <c r="AX23" i="7"/>
  <c r="AZ99" i="7"/>
  <c r="AX77" i="7"/>
  <c r="AX80" i="7"/>
  <c r="AZ118" i="7"/>
  <c r="AX79" i="7"/>
  <c r="AX64" i="7"/>
  <c r="AX33" i="7"/>
  <c r="AT103" i="7"/>
  <c r="AT82" i="7"/>
  <c r="AT34" i="7"/>
  <c r="AX67" i="7"/>
  <c r="AZ64" i="7"/>
  <c r="AT33" i="7"/>
  <c r="AX37" i="7"/>
  <c r="AT115" i="7"/>
  <c r="BH121" i="7"/>
  <c r="BQ121" i="7" s="1"/>
  <c r="AX42" i="7"/>
  <c r="AX70" i="7"/>
  <c r="AZ116" i="7"/>
  <c r="AZ62" i="7"/>
  <c r="AZ103" i="7"/>
  <c r="AX71" i="7"/>
  <c r="AZ40" i="7"/>
  <c r="AW40" i="7"/>
  <c r="BE31" i="7"/>
  <c r="BN31" i="7" s="1"/>
  <c r="BE46" i="7"/>
  <c r="BN46" i="7" s="1"/>
  <c r="BE92" i="7"/>
  <c r="BN92" i="7" s="1"/>
  <c r="BE82" i="7"/>
  <c r="BN82" i="7" s="1"/>
  <c r="BE59" i="7"/>
  <c r="BN59" i="7" s="1"/>
  <c r="BE47" i="7"/>
  <c r="BN47" i="7" s="1"/>
  <c r="BE50" i="7"/>
  <c r="BN50" i="7" s="1"/>
  <c r="BE22" i="7"/>
  <c r="BN22" i="7" s="1"/>
  <c r="BE113" i="7"/>
  <c r="BN113" i="7" s="1"/>
  <c r="BE85" i="7"/>
  <c r="BN85" i="7" s="1"/>
  <c r="BE60" i="7"/>
  <c r="BN60" i="7" s="1"/>
  <c r="BE49" i="7"/>
  <c r="BN49" i="7" s="1"/>
  <c r="BE44" i="7"/>
  <c r="BN44" i="7" s="1"/>
  <c r="BE83" i="7"/>
  <c r="BN83" i="7" s="1"/>
  <c r="BE25" i="7"/>
  <c r="BN25" i="7" s="1"/>
  <c r="BE58" i="7"/>
  <c r="BN58" i="7" s="1"/>
  <c r="BE40" i="7"/>
  <c r="BN40" i="7" s="1"/>
  <c r="BE41" i="7"/>
  <c r="BN41" i="7" s="1"/>
  <c r="BE48" i="7"/>
  <c r="BN48" i="7" s="1"/>
  <c r="BE14" i="7"/>
  <c r="BN14" i="7" s="1"/>
  <c r="BE56" i="7"/>
  <c r="BN56" i="7" s="1"/>
  <c r="BE12" i="7"/>
  <c r="BN12" i="7" s="1"/>
  <c r="BE63" i="7"/>
  <c r="BN63" i="7" s="1"/>
  <c r="BE81" i="7"/>
  <c r="BN81" i="7" s="1"/>
  <c r="BE121" i="7"/>
  <c r="BN121" i="7" s="1"/>
  <c r="BE96" i="7"/>
  <c r="BN96" i="7" s="1"/>
  <c r="BE78" i="7"/>
  <c r="BN78" i="7" s="1"/>
  <c r="BE73" i="7"/>
  <c r="BN73" i="7" s="1"/>
  <c r="BE105" i="7"/>
  <c r="BN105" i="7" s="1"/>
  <c r="BE112" i="7"/>
  <c r="BN112" i="7" s="1"/>
  <c r="BE16" i="7"/>
  <c r="BN16" i="7" s="1"/>
  <c r="BE5" i="7"/>
  <c r="BN5" i="7" s="1"/>
  <c r="BE122" i="7"/>
  <c r="BN122" i="7" s="1"/>
  <c r="BE119" i="7"/>
  <c r="BN119" i="7" s="1"/>
  <c r="BE45" i="7"/>
  <c r="BN45" i="7" s="1"/>
  <c r="BE30" i="7"/>
  <c r="BN30" i="7" s="1"/>
  <c r="BE36" i="7"/>
  <c r="BN36" i="7" s="1"/>
  <c r="BE71" i="7"/>
  <c r="BN71" i="7" s="1"/>
  <c r="BE116" i="7"/>
  <c r="BN116" i="7" s="1"/>
  <c r="BE21" i="7"/>
  <c r="BN21" i="7" s="1"/>
  <c r="BE27" i="7"/>
  <c r="BN27" i="7" s="1"/>
  <c r="BE3" i="7"/>
  <c r="BN3" i="7" s="1"/>
  <c r="BE110" i="7"/>
  <c r="BN110" i="7" s="1"/>
  <c r="BE75" i="7"/>
  <c r="BN75" i="7" s="1"/>
  <c r="AW118" i="7"/>
  <c r="BE87" i="7"/>
  <c r="BN87" i="7" s="1"/>
  <c r="BE89" i="7"/>
  <c r="BN89" i="7" s="1"/>
  <c r="BE106" i="7"/>
  <c r="BN106" i="7" s="1"/>
  <c r="BE43" i="7"/>
  <c r="BN43" i="7" s="1"/>
  <c r="BE67" i="7"/>
  <c r="BN67" i="7" s="1"/>
  <c r="BE69" i="7"/>
  <c r="BN69" i="7" s="1"/>
  <c r="BE79" i="7"/>
  <c r="BN79" i="7" s="1"/>
  <c r="BE37" i="7"/>
  <c r="BN37" i="7" s="1"/>
  <c r="AW29" i="7"/>
  <c r="AW25" i="7"/>
  <c r="AS21" i="7"/>
  <c r="AW104" i="7"/>
  <c r="AW66" i="7"/>
  <c r="AW23" i="7"/>
  <c r="AW19" i="7"/>
  <c r="AW74" i="7"/>
  <c r="AS120" i="7"/>
  <c r="AS105" i="7"/>
  <c r="AS70" i="7"/>
  <c r="AS35" i="7"/>
  <c r="AW114" i="7"/>
  <c r="AW65" i="7"/>
  <c r="AW113" i="7"/>
  <c r="AW68" i="7"/>
  <c r="AX61" i="7"/>
  <c r="AX118" i="7"/>
  <c r="AX39" i="7"/>
  <c r="AW99" i="7"/>
  <c r="AW106" i="7"/>
  <c r="AW34" i="7"/>
  <c r="AW60" i="7"/>
  <c r="AW79" i="7"/>
  <c r="AW62" i="7"/>
  <c r="AS122" i="7"/>
  <c r="AS116" i="7"/>
  <c r="AX110" i="7"/>
  <c r="AX74" i="7"/>
  <c r="AX112" i="7"/>
  <c r="AW107" i="7"/>
  <c r="AW72" i="7"/>
  <c r="AW81" i="7"/>
  <c r="AW39" i="7"/>
  <c r="AW73" i="7"/>
  <c r="AW108" i="7"/>
  <c r="AW109" i="7"/>
  <c r="AW33" i="7"/>
  <c r="AW22" i="7"/>
  <c r="AW67" i="7"/>
  <c r="AS121" i="7"/>
  <c r="AW27" i="7"/>
  <c r="AW42" i="7"/>
  <c r="AW61" i="7"/>
  <c r="AW105" i="7"/>
  <c r="AS118" i="7"/>
  <c r="AX36" i="7"/>
  <c r="AW69" i="7"/>
  <c r="AW119" i="7"/>
  <c r="AW78" i="7"/>
  <c r="AW76" i="7"/>
  <c r="AW21" i="7"/>
  <c r="AW36" i="7"/>
  <c r="AW117" i="7"/>
  <c r="AW38" i="7"/>
  <c r="AS80" i="7"/>
  <c r="AS26" i="7"/>
  <c r="AS71" i="7"/>
  <c r="AS109" i="7"/>
  <c r="AX66" i="7"/>
  <c r="AX31" i="7"/>
  <c r="AX81" i="7"/>
  <c r="AW112" i="7"/>
  <c r="AW71" i="7"/>
  <c r="AW30" i="7"/>
  <c r="AW111" i="7"/>
  <c r="AZ82" i="7"/>
  <c r="BE107" i="7"/>
  <c r="BN107" i="7" s="1"/>
  <c r="BE19" i="7"/>
  <c r="BN19" i="7" s="1"/>
  <c r="BE66" i="7"/>
  <c r="BN66" i="7" s="1"/>
  <c r="BE94" i="7"/>
  <c r="BN94" i="7" s="1"/>
  <c r="BE93" i="7"/>
  <c r="BN93" i="7" s="1"/>
  <c r="BH73" i="7"/>
  <c r="BQ73" i="7" s="1"/>
  <c r="AX75" i="7"/>
  <c r="AW82" i="7"/>
  <c r="AW120" i="7"/>
  <c r="AW121" i="7"/>
  <c r="AW24" i="7"/>
  <c r="AW26" i="7"/>
  <c r="AS73" i="7"/>
  <c r="AS39" i="7"/>
  <c r="BE70" i="7"/>
  <c r="BN70" i="7" s="1"/>
  <c r="BE10" i="7"/>
  <c r="BN10" i="7" s="1"/>
  <c r="BE101" i="7"/>
  <c r="BN101" i="7" s="1"/>
  <c r="BE103" i="7"/>
  <c r="BN103" i="7" s="1"/>
  <c r="BE76" i="7"/>
  <c r="BN76" i="7" s="1"/>
  <c r="BH64" i="7"/>
  <c r="BQ64" i="7" s="1"/>
  <c r="AX100" i="7"/>
  <c r="AX38" i="7"/>
  <c r="AX69" i="7"/>
  <c r="AW103" i="7"/>
  <c r="AW77" i="7"/>
  <c r="AW75" i="7"/>
  <c r="AW110" i="7"/>
  <c r="AW41" i="7"/>
  <c r="AW37" i="7"/>
  <c r="AX72" i="7"/>
  <c r="AX103" i="7"/>
  <c r="AX32" i="7"/>
  <c r="AX63" i="7"/>
  <c r="AW101" i="7"/>
  <c r="AW64" i="7"/>
  <c r="AW63" i="7"/>
  <c r="AW35" i="7"/>
  <c r="AS108" i="7"/>
  <c r="AS27" i="7"/>
  <c r="BH3" i="7"/>
  <c r="BQ3" i="7" s="1"/>
  <c r="BH50" i="7"/>
  <c r="BQ50" i="7" s="1"/>
  <c r="BH53" i="7"/>
  <c r="BQ53" i="7" s="1"/>
  <c r="BH86" i="7"/>
  <c r="BQ86" i="7" s="1"/>
  <c r="AW100" i="7"/>
  <c r="AS99" i="7"/>
  <c r="AS72" i="7"/>
  <c r="AW59" i="7"/>
  <c r="AW32" i="7"/>
  <c r="AS60" i="7"/>
  <c r="AS62" i="7"/>
  <c r="AW20" i="7"/>
  <c r="AS74" i="7"/>
  <c r="AW31" i="7"/>
  <c r="AS38" i="7"/>
  <c r="AW122" i="7"/>
  <c r="AW80" i="7"/>
  <c r="AS63" i="7"/>
  <c r="AS36" i="7"/>
  <c r="AX104" i="7"/>
  <c r="AW102" i="7"/>
  <c r="AW115" i="7"/>
  <c r="AW70" i="7"/>
  <c r="AS111" i="7"/>
  <c r="AS37" i="7"/>
  <c r="AU124" i="7"/>
  <c r="BD61" i="7" s="1"/>
  <c r="BM61" i="7" s="1"/>
  <c r="AZ70" i="7"/>
  <c r="AS107" i="7"/>
  <c r="AS75" i="7"/>
  <c r="AS24" i="7"/>
  <c r="AS110" i="7"/>
  <c r="AS25" i="7"/>
  <c r="AW116" i="7"/>
  <c r="AW28" i="7"/>
  <c r="AS106" i="7"/>
  <c r="AS61" i="7"/>
  <c r="V1" i="9" l="1"/>
  <c r="E1" i="9"/>
  <c r="DG2" i="9"/>
  <c r="BF2" i="9"/>
  <c r="AI1" i="9"/>
  <c r="I2" i="9"/>
  <c r="CZ2" i="9"/>
  <c r="CC1" i="9"/>
  <c r="BC2" i="9"/>
  <c r="AF1" i="9"/>
  <c r="F2" i="9"/>
  <c r="DD2" i="9"/>
  <c r="CG1" i="9"/>
  <c r="BA2" i="9"/>
  <c r="AD1" i="9"/>
  <c r="D2" i="9"/>
  <c r="CU2" i="9"/>
  <c r="BX1" i="9"/>
  <c r="BJ2" i="9"/>
  <c r="AM1" i="9"/>
  <c r="Y2" i="9"/>
  <c r="B1" i="9"/>
  <c r="DD1" i="9"/>
  <c r="CP2" i="9"/>
  <c r="DM1" i="9"/>
  <c r="S1" i="9"/>
  <c r="Q1" i="9"/>
  <c r="BW1" i="9"/>
  <c r="AG2" i="9"/>
  <c r="BD1" i="9"/>
  <c r="BY2" i="9"/>
  <c r="K2" i="9"/>
  <c r="CO1" i="9"/>
  <c r="R2" i="9"/>
  <c r="DP2" i="9"/>
  <c r="BM2" i="9"/>
  <c r="AP1" i="9"/>
  <c r="P2" i="9"/>
  <c r="DP1" i="9"/>
  <c r="AT2" i="9"/>
  <c r="W1" i="9"/>
  <c r="DN1" i="9"/>
  <c r="CN2" i="9"/>
  <c r="BQ1" i="9"/>
  <c r="AQ2" i="9"/>
  <c r="T1" i="9"/>
  <c r="DK1" i="9"/>
  <c r="CR2" i="9"/>
  <c r="BU1" i="9"/>
  <c r="AO2" i="9"/>
  <c r="R1" i="9"/>
  <c r="DI1" i="9"/>
  <c r="CI2" i="9"/>
  <c r="BL1" i="9"/>
  <c r="AX2" i="9"/>
  <c r="AA1" i="9"/>
  <c r="M2" i="9"/>
  <c r="DO2" i="9"/>
  <c r="CR1" i="9"/>
  <c r="BS1" i="9"/>
  <c r="BP1" i="9"/>
  <c r="CK2" i="9"/>
  <c r="W2" i="9"/>
  <c r="J1" i="9"/>
  <c r="G1" i="9"/>
  <c r="BB1" i="9"/>
  <c r="AW2" i="9"/>
  <c r="U2" i="9"/>
  <c r="AY1" i="9"/>
  <c r="AH2" i="9"/>
  <c r="K1" i="9"/>
  <c r="DB1" i="9"/>
  <c r="CB2" i="9"/>
  <c r="BE1" i="9"/>
  <c r="AE2" i="9"/>
  <c r="H1" i="9"/>
  <c r="CY1" i="9"/>
  <c r="CF2" i="9"/>
  <c r="BI1" i="9"/>
  <c r="AC2" i="9"/>
  <c r="F1" i="9"/>
  <c r="CW1" i="9"/>
  <c r="BW2" i="9"/>
  <c r="AZ1" i="9"/>
  <c r="AL2" i="9"/>
  <c r="O1" i="9"/>
  <c r="DR1" i="9"/>
  <c r="DC2" i="9"/>
  <c r="CF1" i="9"/>
  <c r="AS2" i="9"/>
  <c r="AP2" i="9"/>
  <c r="BN1" i="9"/>
  <c r="AL1" i="9"/>
  <c r="CD2" i="9"/>
  <c r="DA1" i="9"/>
  <c r="AD2" i="9"/>
  <c r="AB2" i="9"/>
  <c r="BK1" i="9"/>
  <c r="DL2" i="9"/>
  <c r="BV2" i="9"/>
  <c r="V2" i="9"/>
  <c r="DM2" i="9"/>
  <c r="CP1" i="9"/>
  <c r="BP2" i="9"/>
  <c r="AS1" i="9"/>
  <c r="S2" i="9"/>
  <c r="DJ2" i="9"/>
  <c r="CM1" i="9"/>
  <c r="BT2" i="9"/>
  <c r="AW1" i="9"/>
  <c r="Q2" i="9"/>
  <c r="DH2" i="9"/>
  <c r="CK1" i="9"/>
  <c r="BK2" i="9"/>
  <c r="AN1" i="9"/>
  <c r="Z2" i="9"/>
  <c r="C1" i="9"/>
  <c r="DF1" i="9"/>
  <c r="CQ2" i="9"/>
  <c r="BT1" i="9"/>
  <c r="CT2" i="9"/>
  <c r="CH2" i="9"/>
  <c r="BR2" i="9"/>
  <c r="BO2" i="9"/>
  <c r="CS1" i="9"/>
  <c r="N1" i="9"/>
  <c r="J2" i="9"/>
  <c r="DA2" i="9"/>
  <c r="CD1" i="9"/>
  <c r="BD2" i="9"/>
  <c r="AG1" i="9"/>
  <c r="G2" i="9"/>
  <c r="CX2" i="9"/>
  <c r="CA1" i="9"/>
  <c r="BH2" i="9"/>
  <c r="AK1" i="9"/>
  <c r="E2" i="9"/>
  <c r="CV2" i="9"/>
  <c r="BY1" i="9"/>
  <c r="AY2" i="9"/>
  <c r="AB1" i="9"/>
  <c r="N2" i="9"/>
  <c r="DQ2" i="9"/>
  <c r="CT1" i="9"/>
  <c r="CE2" i="9"/>
  <c r="BH1" i="9"/>
  <c r="DO1" i="9"/>
  <c r="CO2" i="9"/>
  <c r="BR1" i="9"/>
  <c r="AR2" i="9"/>
  <c r="U1" i="9"/>
  <c r="DL1" i="9"/>
  <c r="CL2" i="9"/>
  <c r="BO1" i="9"/>
  <c r="AV2" i="9"/>
  <c r="Y1" i="9"/>
  <c r="DJ1" i="9"/>
  <c r="CJ2" i="9"/>
  <c r="BM1" i="9"/>
  <c r="AM2" i="9"/>
  <c r="P1" i="9"/>
  <c r="B2" i="9"/>
  <c r="DE2" i="9"/>
  <c r="CH1" i="9"/>
  <c r="BS2" i="9"/>
  <c r="AV1" i="9"/>
  <c r="DH1" i="9"/>
  <c r="CV1" i="9"/>
  <c r="AU1" i="9"/>
  <c r="AK2" i="9"/>
  <c r="DC1" i="9"/>
  <c r="CC2" i="9"/>
  <c r="BF1" i="9"/>
  <c r="AF2" i="9"/>
  <c r="I1" i="9"/>
  <c r="CZ1" i="9"/>
  <c r="BZ2" i="9"/>
  <c r="BC1" i="9"/>
  <c r="AJ2" i="9"/>
  <c r="M1" i="9"/>
  <c r="CX1" i="9"/>
  <c r="BX2" i="9"/>
  <c r="BA1" i="9"/>
  <c r="AA2" i="9"/>
  <c r="D1" i="9"/>
  <c r="DG1" i="9"/>
  <c r="CS2" i="9"/>
  <c r="BV1" i="9"/>
  <c r="BG2" i="9"/>
  <c r="AJ1" i="9"/>
  <c r="CM2" i="9"/>
  <c r="DQ1" i="9"/>
  <c r="AN2" i="9"/>
  <c r="BI2" i="9"/>
  <c r="BG1" i="9"/>
  <c r="CA2" i="9"/>
  <c r="DE1" i="9"/>
  <c r="Z1" i="9"/>
  <c r="AR1" i="9"/>
  <c r="CJ1" i="9"/>
  <c r="DN2" i="9"/>
  <c r="CQ1" i="9"/>
  <c r="BQ2" i="9"/>
  <c r="AT1" i="9"/>
  <c r="T2" i="9"/>
  <c r="DK2" i="9"/>
  <c r="CN1" i="9"/>
  <c r="BN2" i="9"/>
  <c r="AQ1" i="9"/>
  <c r="X2" i="9"/>
  <c r="DI2" i="9"/>
  <c r="CL1" i="9"/>
  <c r="BL2" i="9"/>
  <c r="AO1" i="9"/>
  <c r="O2" i="9"/>
  <c r="DR2" i="9"/>
  <c r="CU1" i="9"/>
  <c r="CG2" i="9"/>
  <c r="BJ1" i="9"/>
  <c r="AU2" i="9"/>
  <c r="X1" i="9"/>
  <c r="DB2" i="9"/>
  <c r="CE1" i="9"/>
  <c r="BE2" i="9"/>
  <c r="AH1" i="9"/>
  <c r="H2" i="9"/>
  <c r="CY2" i="9"/>
  <c r="CB1" i="9"/>
  <c r="BB2" i="9"/>
  <c r="AE1" i="9"/>
  <c r="L2" i="9"/>
  <c r="CW2" i="9"/>
  <c r="BZ1" i="9"/>
  <c r="AZ2" i="9"/>
  <c r="AC1" i="9"/>
  <c r="C2" i="9"/>
  <c r="DF2" i="9"/>
  <c r="CI1" i="9"/>
  <c r="BU2" i="9"/>
  <c r="AX1" i="9"/>
  <c r="AI2" i="9"/>
  <c r="BD63" i="7"/>
  <c r="BM63" i="7" s="1"/>
  <c r="AT124" i="7"/>
  <c r="BC4" i="7" s="1"/>
  <c r="BL4" i="7" s="1"/>
  <c r="BD75" i="7"/>
  <c r="BM75" i="7" s="1"/>
  <c r="BD59" i="7"/>
  <c r="BM59" i="7" s="1"/>
  <c r="AX124" i="7"/>
  <c r="BG113" i="7" s="1"/>
  <c r="BP113" i="7" s="1"/>
  <c r="BD37" i="7"/>
  <c r="BM37" i="7" s="1"/>
  <c r="BQ124" i="7"/>
  <c r="BD110" i="7"/>
  <c r="BM110" i="7" s="1"/>
  <c r="BC122" i="7"/>
  <c r="BL122" i="7" s="1"/>
  <c r="BC43" i="7"/>
  <c r="BL43" i="7" s="1"/>
  <c r="BD31" i="7"/>
  <c r="BM31" i="7" s="1"/>
  <c r="BH124" i="7"/>
  <c r="BD34" i="7"/>
  <c r="BM34" i="7" s="1"/>
  <c r="AW124" i="7"/>
  <c r="BF88" i="7" s="1"/>
  <c r="BO88" i="7" s="1"/>
  <c r="BD35" i="7"/>
  <c r="BM35" i="7" s="1"/>
  <c r="BE124" i="7"/>
  <c r="BN124" i="7"/>
  <c r="AS124" i="7"/>
  <c r="BB102" i="7" s="1"/>
  <c r="BK102" i="7" s="1"/>
  <c r="BC56" i="7"/>
  <c r="BL56" i="7" s="1"/>
  <c r="BC77" i="7"/>
  <c r="BL77" i="7" s="1"/>
  <c r="BC46" i="7"/>
  <c r="BL46" i="7" s="1"/>
  <c r="BC100" i="7"/>
  <c r="BL100" i="7" s="1"/>
  <c r="BC34" i="7"/>
  <c r="BL34" i="7" s="1"/>
  <c r="BC94" i="7"/>
  <c r="BL94" i="7" s="1"/>
  <c r="BC121" i="7"/>
  <c r="BL121" i="7" s="1"/>
  <c r="BC75" i="7"/>
  <c r="BL75" i="7" s="1"/>
  <c r="BC32" i="7"/>
  <c r="BL32" i="7" s="1"/>
  <c r="BD32" i="7"/>
  <c r="BM32" i="7" s="1"/>
  <c r="BC51" i="7"/>
  <c r="BL51" i="7" s="1"/>
  <c r="BC45" i="7"/>
  <c r="BL45" i="7" s="1"/>
  <c r="BC118" i="7"/>
  <c r="BL118" i="7" s="1"/>
  <c r="BC62" i="7"/>
  <c r="BL62" i="7" s="1"/>
  <c r="BC48" i="7"/>
  <c r="BL48" i="7" s="1"/>
  <c r="BC101" i="7"/>
  <c r="BL101" i="7" s="1"/>
  <c r="BC66" i="7"/>
  <c r="BL66" i="7" s="1"/>
  <c r="BD22" i="7"/>
  <c r="BM22" i="7" s="1"/>
  <c r="BD73" i="7"/>
  <c r="BM73" i="7" s="1"/>
  <c r="BD54" i="7"/>
  <c r="BM54" i="7" s="1"/>
  <c r="BD42" i="7"/>
  <c r="BM42" i="7" s="1"/>
  <c r="BD30" i="7"/>
  <c r="BM30" i="7" s="1"/>
  <c r="BD45" i="7"/>
  <c r="BM45" i="7" s="1"/>
  <c r="BD107" i="7"/>
  <c r="BM107" i="7" s="1"/>
  <c r="BD29" i="7"/>
  <c r="BM29" i="7" s="1"/>
  <c r="BD50" i="7"/>
  <c r="BM50" i="7" s="1"/>
  <c r="BD16" i="7"/>
  <c r="BM16" i="7" s="1"/>
  <c r="BD77" i="7"/>
  <c r="BM77" i="7" s="1"/>
  <c r="BD7" i="7"/>
  <c r="BM7" i="7" s="1"/>
  <c r="BD83" i="7"/>
  <c r="BM83" i="7" s="1"/>
  <c r="BD79" i="7"/>
  <c r="BM79" i="7" s="1"/>
  <c r="BD4" i="7"/>
  <c r="BM4" i="7" s="1"/>
  <c r="BD108" i="7"/>
  <c r="BM108" i="7" s="1"/>
  <c r="BD21" i="7"/>
  <c r="BM21" i="7" s="1"/>
  <c r="BD64" i="7"/>
  <c r="BM64" i="7" s="1"/>
  <c r="BD58" i="7"/>
  <c r="BM58" i="7" s="1"/>
  <c r="BD20" i="7"/>
  <c r="BM20" i="7" s="1"/>
  <c r="BD76" i="7"/>
  <c r="BM76" i="7" s="1"/>
  <c r="BD28" i="7"/>
  <c r="BM28" i="7" s="1"/>
  <c r="BD11" i="7"/>
  <c r="BM11" i="7" s="1"/>
  <c r="BD5" i="7"/>
  <c r="BM5" i="7" s="1"/>
  <c r="BD111" i="7"/>
  <c r="BM111" i="7" s="1"/>
  <c r="BD33" i="7"/>
  <c r="BM33" i="7" s="1"/>
  <c r="BD86" i="7"/>
  <c r="BM86" i="7" s="1"/>
  <c r="BD66" i="7"/>
  <c r="BM66" i="7" s="1"/>
  <c r="BD88" i="7"/>
  <c r="BM88" i="7" s="1"/>
  <c r="BD82" i="7"/>
  <c r="BM82" i="7" s="1"/>
  <c r="BD121" i="7"/>
  <c r="BM121" i="7" s="1"/>
  <c r="BD38" i="7"/>
  <c r="BM38" i="7" s="1"/>
  <c r="BD36" i="7"/>
  <c r="BM36" i="7" s="1"/>
  <c r="BD24" i="7"/>
  <c r="BM24" i="7" s="1"/>
  <c r="BD102" i="7"/>
  <c r="BM102" i="7" s="1"/>
  <c r="BD13" i="7"/>
  <c r="BM13" i="7" s="1"/>
  <c r="BD3" i="7"/>
  <c r="BD74" i="7"/>
  <c r="BM74" i="7" s="1"/>
  <c r="BD91" i="7"/>
  <c r="BM91" i="7" s="1"/>
  <c r="BD39" i="7"/>
  <c r="BM39" i="7" s="1"/>
  <c r="BD53" i="7"/>
  <c r="BM53" i="7" s="1"/>
  <c r="BD72" i="7"/>
  <c r="BM72" i="7" s="1"/>
  <c r="BD85" i="7"/>
  <c r="BM85" i="7" s="1"/>
  <c r="BD99" i="7"/>
  <c r="BM99" i="7" s="1"/>
  <c r="BD84" i="7"/>
  <c r="BM84" i="7" s="1"/>
  <c r="BD6" i="7"/>
  <c r="BM6" i="7" s="1"/>
  <c r="BD117" i="7"/>
  <c r="BM117" i="7" s="1"/>
  <c r="BD43" i="7"/>
  <c r="BM43" i="7" s="1"/>
  <c r="BD46" i="7"/>
  <c r="BM46" i="7" s="1"/>
  <c r="BD56" i="7"/>
  <c r="BM56" i="7" s="1"/>
  <c r="BD90" i="7"/>
  <c r="BM90" i="7" s="1"/>
  <c r="BD60" i="7"/>
  <c r="BM60" i="7" s="1"/>
  <c r="BD15" i="7"/>
  <c r="BM15" i="7" s="1"/>
  <c r="BD57" i="7"/>
  <c r="BM57" i="7" s="1"/>
  <c r="BD92" i="7"/>
  <c r="BM92" i="7" s="1"/>
  <c r="BD49" i="7"/>
  <c r="BM49" i="7" s="1"/>
  <c r="BD96" i="7"/>
  <c r="BM96" i="7" s="1"/>
  <c r="BD94" i="7"/>
  <c r="BM94" i="7" s="1"/>
  <c r="BD26" i="7"/>
  <c r="BM26" i="7" s="1"/>
  <c r="BD19" i="7"/>
  <c r="BM19" i="7" s="1"/>
  <c r="BD109" i="7"/>
  <c r="BM109" i="7" s="1"/>
  <c r="BD116" i="7"/>
  <c r="BM116" i="7" s="1"/>
  <c r="BD17" i="7"/>
  <c r="BM17" i="7" s="1"/>
  <c r="BD62" i="7"/>
  <c r="BM62" i="7" s="1"/>
  <c r="BD81" i="7"/>
  <c r="BM81" i="7" s="1"/>
  <c r="BD18" i="7"/>
  <c r="BM18" i="7" s="1"/>
  <c r="BD89" i="7"/>
  <c r="BM89" i="7" s="1"/>
  <c r="BD98" i="7"/>
  <c r="BM98" i="7" s="1"/>
  <c r="BD48" i="7"/>
  <c r="BM48" i="7" s="1"/>
  <c r="BD14" i="7"/>
  <c r="BM14" i="7" s="1"/>
  <c r="BD105" i="7"/>
  <c r="BM105" i="7" s="1"/>
  <c r="BD40" i="7"/>
  <c r="BM40" i="7" s="1"/>
  <c r="BD103" i="7"/>
  <c r="BM103" i="7" s="1"/>
  <c r="BD67" i="7"/>
  <c r="BM67" i="7" s="1"/>
  <c r="BD93" i="7"/>
  <c r="BM93" i="7" s="1"/>
  <c r="BD95" i="7"/>
  <c r="BM95" i="7" s="1"/>
  <c r="BD8" i="7"/>
  <c r="BM8" i="7" s="1"/>
  <c r="BD97" i="7"/>
  <c r="BM97" i="7" s="1"/>
  <c r="BD118" i="7"/>
  <c r="BM118" i="7" s="1"/>
  <c r="BD9" i="7"/>
  <c r="BM9" i="7" s="1"/>
  <c r="BD69" i="7"/>
  <c r="BM69" i="7" s="1"/>
  <c r="BD101" i="7"/>
  <c r="BM101" i="7" s="1"/>
  <c r="BD52" i="7"/>
  <c r="BM52" i="7" s="1"/>
  <c r="BD12" i="7"/>
  <c r="BM12" i="7" s="1"/>
  <c r="BD47" i="7"/>
  <c r="BM47" i="7" s="1"/>
  <c r="BD25" i="7"/>
  <c r="BM25" i="7" s="1"/>
  <c r="BD70" i="7"/>
  <c r="BM70" i="7" s="1"/>
  <c r="BD65" i="7"/>
  <c r="BM65" i="7" s="1"/>
  <c r="BD78" i="7"/>
  <c r="BM78" i="7" s="1"/>
  <c r="BD71" i="7"/>
  <c r="BM71" i="7" s="1"/>
  <c r="BD113" i="7"/>
  <c r="BM113" i="7" s="1"/>
  <c r="BD123" i="7"/>
  <c r="BM123" i="7" s="1"/>
  <c r="BD27" i="7"/>
  <c r="BM27" i="7" s="1"/>
  <c r="BD119" i="7"/>
  <c r="BM119" i="7" s="1"/>
  <c r="BD120" i="7"/>
  <c r="BM120" i="7" s="1"/>
  <c r="BD51" i="7"/>
  <c r="BM51" i="7" s="1"/>
  <c r="BD106" i="7"/>
  <c r="BM106" i="7" s="1"/>
  <c r="BD55" i="7"/>
  <c r="BM55" i="7" s="1"/>
  <c r="BD87" i="7"/>
  <c r="BM87" i="7" s="1"/>
  <c r="BD104" i="7"/>
  <c r="BM104" i="7" s="1"/>
  <c r="BD23" i="7"/>
  <c r="BM23" i="7" s="1"/>
  <c r="BD80" i="7"/>
  <c r="BM80" i="7" s="1"/>
  <c r="BD100" i="7"/>
  <c r="BM100" i="7" s="1"/>
  <c r="BD10" i="7"/>
  <c r="BM10" i="7" s="1"/>
  <c r="BD68" i="7"/>
  <c r="BM68" i="7" s="1"/>
  <c r="BD44" i="7"/>
  <c r="BM44" i="7" s="1"/>
  <c r="BD114" i="7"/>
  <c r="BM114" i="7" s="1"/>
  <c r="BD122" i="7"/>
  <c r="BM122" i="7" s="1"/>
  <c r="BC20" i="7"/>
  <c r="BL20" i="7" s="1"/>
  <c r="BC50" i="7"/>
  <c r="BL50" i="7" s="1"/>
  <c r="BC67" i="7"/>
  <c r="BL67" i="7" s="1"/>
  <c r="BC24" i="7"/>
  <c r="BL24" i="7" s="1"/>
  <c r="BC53" i="7"/>
  <c r="BL53" i="7" s="1"/>
  <c r="BC107" i="7"/>
  <c r="BL107" i="7" s="1"/>
  <c r="BC106" i="7"/>
  <c r="BL106" i="7" s="1"/>
  <c r="BC61" i="7"/>
  <c r="BL61" i="7" s="1"/>
  <c r="BC13" i="7"/>
  <c r="BL13" i="7" s="1"/>
  <c r="BC12" i="7"/>
  <c r="BL12" i="7" s="1"/>
  <c r="BD115" i="7"/>
  <c r="BM115" i="7" s="1"/>
  <c r="BD112" i="7"/>
  <c r="BM112" i="7" s="1"/>
  <c r="BC69" i="7"/>
  <c r="BL69" i="7" s="1"/>
  <c r="BC31" i="7"/>
  <c r="BL31" i="7" s="1"/>
  <c r="BC91" i="7"/>
  <c r="BL91" i="7" s="1"/>
  <c r="BC68" i="7"/>
  <c r="BL68" i="7" s="1"/>
  <c r="BC28" i="7"/>
  <c r="BL28" i="7" s="1"/>
  <c r="BC65" i="7"/>
  <c r="BL65" i="7" s="1"/>
  <c r="BC17" i="7"/>
  <c r="BL17" i="7" s="1"/>
  <c r="BC18" i="7"/>
  <c r="BL18" i="7" s="1"/>
  <c r="BC59" i="7"/>
  <c r="BL59" i="7" s="1"/>
  <c r="BC26" i="7"/>
  <c r="BL26" i="7" s="1"/>
  <c r="BC42" i="7"/>
  <c r="BL42" i="7" s="1"/>
  <c r="BC119" i="7"/>
  <c r="BL119" i="7" s="1"/>
  <c r="BC117" i="7"/>
  <c r="BL117" i="7" s="1"/>
  <c r="BC114" i="7"/>
  <c r="BL114" i="7" s="1"/>
  <c r="BC90" i="7"/>
  <c r="BL90" i="7" s="1"/>
  <c r="BC23" i="7"/>
  <c r="BL23" i="7" s="1"/>
  <c r="BC98" i="7"/>
  <c r="BL98" i="7" s="1"/>
  <c r="BC99" i="7"/>
  <c r="BL99" i="7" s="1"/>
  <c r="BD41" i="7"/>
  <c r="BM41" i="7" s="1"/>
  <c r="AZ124" i="7"/>
  <c r="BI70" i="7" s="1"/>
  <c r="BR70" i="7" s="1"/>
  <c r="BC81" i="7"/>
  <c r="BL81" i="7" s="1"/>
  <c r="BC35" i="7"/>
  <c r="BL35" i="7" s="1"/>
  <c r="BC87" i="7"/>
  <c r="BL87" i="7" s="1"/>
  <c r="BC70" i="7" l="1"/>
  <c r="BL70" i="7" s="1"/>
  <c r="BC105" i="7"/>
  <c r="BL105" i="7" s="1"/>
  <c r="BC14" i="7"/>
  <c r="BL14" i="7" s="1"/>
  <c r="BC71" i="7"/>
  <c r="BL71" i="7" s="1"/>
  <c r="BC60" i="7"/>
  <c r="BL60" i="7" s="1"/>
  <c r="BC10" i="7"/>
  <c r="BL10" i="7" s="1"/>
  <c r="BC89" i="7"/>
  <c r="BL89" i="7" s="1"/>
  <c r="BC52" i="7"/>
  <c r="BL52" i="7" s="1"/>
  <c r="BC83" i="7"/>
  <c r="BL83" i="7" s="1"/>
  <c r="BC19" i="7"/>
  <c r="BL19" i="7" s="1"/>
  <c r="BC97" i="7"/>
  <c r="BL97" i="7" s="1"/>
  <c r="BC74" i="7"/>
  <c r="BL74" i="7" s="1"/>
  <c r="BC78" i="7"/>
  <c r="BL78" i="7" s="1"/>
  <c r="BC109" i="7"/>
  <c r="BL109" i="7" s="1"/>
  <c r="BC73" i="7"/>
  <c r="BL73" i="7" s="1"/>
  <c r="BC44" i="7"/>
  <c r="BL44" i="7" s="1"/>
  <c r="BC37" i="7"/>
  <c r="BL37" i="7" s="1"/>
  <c r="BC57" i="7"/>
  <c r="BL57" i="7" s="1"/>
  <c r="BC76" i="7"/>
  <c r="BL76" i="7" s="1"/>
  <c r="BC102" i="7"/>
  <c r="BL102" i="7" s="1"/>
  <c r="BC120" i="7"/>
  <c r="BL120" i="7" s="1"/>
  <c r="BG71" i="7"/>
  <c r="BP71" i="7" s="1"/>
  <c r="BG73" i="7"/>
  <c r="BP73" i="7" s="1"/>
  <c r="BG102" i="7"/>
  <c r="BP102" i="7" s="1"/>
  <c r="BG32" i="7"/>
  <c r="BP32" i="7" s="1"/>
  <c r="BG24" i="7"/>
  <c r="BP24" i="7" s="1"/>
  <c r="BG69" i="7"/>
  <c r="BP69" i="7" s="1"/>
  <c r="BG23" i="7"/>
  <c r="BP23" i="7" s="1"/>
  <c r="BG109" i="7"/>
  <c r="BP109" i="7" s="1"/>
  <c r="BG92" i="7"/>
  <c r="BP92" i="7" s="1"/>
  <c r="BC86" i="7"/>
  <c r="BL86" i="7" s="1"/>
  <c r="BG42" i="7"/>
  <c r="BP42" i="7" s="1"/>
  <c r="BG20" i="7"/>
  <c r="BP20" i="7" s="1"/>
  <c r="BG15" i="7"/>
  <c r="BP15" i="7" s="1"/>
  <c r="BG122" i="7"/>
  <c r="BP122" i="7" s="1"/>
  <c r="BG28" i="7"/>
  <c r="BP28" i="7" s="1"/>
  <c r="BG116" i="7"/>
  <c r="BP116" i="7" s="1"/>
  <c r="BG76" i="7"/>
  <c r="BP76" i="7" s="1"/>
  <c r="BG63" i="7"/>
  <c r="BP63" i="7" s="1"/>
  <c r="BG52" i="7"/>
  <c r="BP52" i="7" s="1"/>
  <c r="BG19" i="7"/>
  <c r="BP19" i="7" s="1"/>
  <c r="BG91" i="7"/>
  <c r="BP91" i="7" s="1"/>
  <c r="BG104" i="7"/>
  <c r="BP104" i="7" s="1"/>
  <c r="BG29" i="7"/>
  <c r="BP29" i="7" s="1"/>
  <c r="BG40" i="7"/>
  <c r="BP40" i="7" s="1"/>
  <c r="BC38" i="7"/>
  <c r="BL38" i="7" s="1"/>
  <c r="BC80" i="7"/>
  <c r="BL80" i="7" s="1"/>
  <c r="BC22" i="7"/>
  <c r="BL22" i="7" s="1"/>
  <c r="BG7" i="7"/>
  <c r="BP7" i="7" s="1"/>
  <c r="BG22" i="7"/>
  <c r="BP22" i="7" s="1"/>
  <c r="BG11" i="7"/>
  <c r="BP11" i="7" s="1"/>
  <c r="BG21" i="7"/>
  <c r="BP21" i="7" s="1"/>
  <c r="BG108" i="7"/>
  <c r="BP108" i="7" s="1"/>
  <c r="BG70" i="7"/>
  <c r="BP70" i="7" s="1"/>
  <c r="BG97" i="7"/>
  <c r="BP97" i="7" s="1"/>
  <c r="BC103" i="7"/>
  <c r="BL103" i="7" s="1"/>
  <c r="BG115" i="7"/>
  <c r="BP115" i="7" s="1"/>
  <c r="BC6" i="7"/>
  <c r="BL6" i="7" s="1"/>
  <c r="BG25" i="7"/>
  <c r="BP25" i="7" s="1"/>
  <c r="BG12" i="7"/>
  <c r="BP12" i="7" s="1"/>
  <c r="BG64" i="7"/>
  <c r="BP64" i="7" s="1"/>
  <c r="BG117" i="7"/>
  <c r="BP117" i="7" s="1"/>
  <c r="BG35" i="7"/>
  <c r="BP35" i="7" s="1"/>
  <c r="BC16" i="7"/>
  <c r="BL16" i="7" s="1"/>
  <c r="BC96" i="7"/>
  <c r="BL96" i="7" s="1"/>
  <c r="BC112" i="7"/>
  <c r="BL112" i="7" s="1"/>
  <c r="BC108" i="7"/>
  <c r="BL108" i="7" s="1"/>
  <c r="BG82" i="7"/>
  <c r="BP82" i="7" s="1"/>
  <c r="BG80" i="7"/>
  <c r="BP80" i="7" s="1"/>
  <c r="BG119" i="7"/>
  <c r="BP119" i="7" s="1"/>
  <c r="BG93" i="7"/>
  <c r="BP93" i="7" s="1"/>
  <c r="BC8" i="7"/>
  <c r="BL8" i="7" s="1"/>
  <c r="BC104" i="7"/>
  <c r="BL104" i="7" s="1"/>
  <c r="BC64" i="7"/>
  <c r="BL64" i="7" s="1"/>
  <c r="BC92" i="7"/>
  <c r="BL92" i="7" s="1"/>
  <c r="BC15" i="7"/>
  <c r="BL15" i="7" s="1"/>
  <c r="BC63" i="7"/>
  <c r="BL63" i="7" s="1"/>
  <c r="BC5" i="7"/>
  <c r="BL5" i="7" s="1"/>
  <c r="BC29" i="7"/>
  <c r="BL29" i="7" s="1"/>
  <c r="BC113" i="7"/>
  <c r="BL113" i="7" s="1"/>
  <c r="BC39" i="7"/>
  <c r="BL39" i="7" s="1"/>
  <c r="BC111" i="7"/>
  <c r="BL111" i="7" s="1"/>
  <c r="BC88" i="7"/>
  <c r="BL88" i="7" s="1"/>
  <c r="BC54" i="7"/>
  <c r="BL54" i="7" s="1"/>
  <c r="BG72" i="7"/>
  <c r="BP72" i="7" s="1"/>
  <c r="BC93" i="7"/>
  <c r="BL93" i="7" s="1"/>
  <c r="BC11" i="7"/>
  <c r="BL11" i="7" s="1"/>
  <c r="BC49" i="7"/>
  <c r="BL49" i="7" s="1"/>
  <c r="BC40" i="7"/>
  <c r="BL40" i="7" s="1"/>
  <c r="BC3" i="7"/>
  <c r="BL3" i="7" s="1"/>
  <c r="BB111" i="7"/>
  <c r="BK111" i="7" s="1"/>
  <c r="BC84" i="7"/>
  <c r="BL84" i="7" s="1"/>
  <c r="BC55" i="7"/>
  <c r="BL55" i="7" s="1"/>
  <c r="BC41" i="7"/>
  <c r="BL41" i="7" s="1"/>
  <c r="BC95" i="7"/>
  <c r="BL95" i="7" s="1"/>
  <c r="BC21" i="7"/>
  <c r="BL21" i="7" s="1"/>
  <c r="BC79" i="7"/>
  <c r="BL79" i="7" s="1"/>
  <c r="BC7" i="7"/>
  <c r="BL7" i="7" s="1"/>
  <c r="BC25" i="7"/>
  <c r="BL25" i="7" s="1"/>
  <c r="BC9" i="7"/>
  <c r="BL9" i="7" s="1"/>
  <c r="BC33" i="7"/>
  <c r="BL33" i="7" s="1"/>
  <c r="BG111" i="7"/>
  <c r="BP111" i="7" s="1"/>
  <c r="BC36" i="7"/>
  <c r="BL36" i="7" s="1"/>
  <c r="BC27" i="7"/>
  <c r="BL27" i="7" s="1"/>
  <c r="BG6" i="7"/>
  <c r="BP6" i="7" s="1"/>
  <c r="BG33" i="7"/>
  <c r="BP33" i="7" s="1"/>
  <c r="BG38" i="7"/>
  <c r="BP38" i="7" s="1"/>
  <c r="BC47" i="7"/>
  <c r="BL47" i="7" s="1"/>
  <c r="BG62" i="7"/>
  <c r="BP62" i="7" s="1"/>
  <c r="BC82" i="7"/>
  <c r="BL82" i="7" s="1"/>
  <c r="BC123" i="7"/>
  <c r="BL123" i="7" s="1"/>
  <c r="BC72" i="7"/>
  <c r="BL72" i="7" s="1"/>
  <c r="BC115" i="7"/>
  <c r="BL115" i="7" s="1"/>
  <c r="BC116" i="7"/>
  <c r="BL116" i="7" s="1"/>
  <c r="BG86" i="7"/>
  <c r="BP86" i="7" s="1"/>
  <c r="BG87" i="7"/>
  <c r="BP87" i="7" s="1"/>
  <c r="BG78" i="7"/>
  <c r="BP78" i="7" s="1"/>
  <c r="BG110" i="7"/>
  <c r="BP110" i="7" s="1"/>
  <c r="BG120" i="7"/>
  <c r="BP120" i="7" s="1"/>
  <c r="BG106" i="7"/>
  <c r="BP106" i="7" s="1"/>
  <c r="BG100" i="7"/>
  <c r="BP100" i="7" s="1"/>
  <c r="BG77" i="7"/>
  <c r="BP77" i="7" s="1"/>
  <c r="BG30" i="7"/>
  <c r="BP30" i="7" s="1"/>
  <c r="BG46" i="7"/>
  <c r="BP46" i="7" s="1"/>
  <c r="BG88" i="7"/>
  <c r="BP88" i="7" s="1"/>
  <c r="BG60" i="7"/>
  <c r="BP60" i="7" s="1"/>
  <c r="BG74" i="7"/>
  <c r="BP74" i="7" s="1"/>
  <c r="BG89" i="7"/>
  <c r="BP89" i="7" s="1"/>
  <c r="BG84" i="7"/>
  <c r="BP84" i="7" s="1"/>
  <c r="BG118" i="7"/>
  <c r="BP118" i="7" s="1"/>
  <c r="BG85" i="7"/>
  <c r="BP85" i="7" s="1"/>
  <c r="BG4" i="7"/>
  <c r="BP4" i="7" s="1"/>
  <c r="BG16" i="7"/>
  <c r="BP16" i="7" s="1"/>
  <c r="BG65" i="7"/>
  <c r="BP65" i="7" s="1"/>
  <c r="BG90" i="7"/>
  <c r="BP90" i="7" s="1"/>
  <c r="BG58" i="7"/>
  <c r="BP58" i="7" s="1"/>
  <c r="BG8" i="7"/>
  <c r="BP8" i="7" s="1"/>
  <c r="BG121" i="7"/>
  <c r="BP121" i="7" s="1"/>
  <c r="BG31" i="7"/>
  <c r="BP31" i="7" s="1"/>
  <c r="BG44" i="7"/>
  <c r="BP44" i="7" s="1"/>
  <c r="BG98" i="7"/>
  <c r="BP98" i="7" s="1"/>
  <c r="BG75" i="7"/>
  <c r="BP75" i="7" s="1"/>
  <c r="BG61" i="7"/>
  <c r="BP61" i="7" s="1"/>
  <c r="BG59" i="7"/>
  <c r="BP59" i="7" s="1"/>
  <c r="BG36" i="7"/>
  <c r="BP36" i="7" s="1"/>
  <c r="BG17" i="7"/>
  <c r="BP17" i="7" s="1"/>
  <c r="BG66" i="7"/>
  <c r="BP66" i="7" s="1"/>
  <c r="BG37" i="7"/>
  <c r="BP37" i="7" s="1"/>
  <c r="BG56" i="7"/>
  <c r="BP56" i="7" s="1"/>
  <c r="BG48" i="7"/>
  <c r="BP48" i="7" s="1"/>
  <c r="BG81" i="7"/>
  <c r="BP81" i="7" s="1"/>
  <c r="BG53" i="7"/>
  <c r="BP53" i="7" s="1"/>
  <c r="BG9" i="7"/>
  <c r="BP9" i="7" s="1"/>
  <c r="BG96" i="7"/>
  <c r="BP96" i="7" s="1"/>
  <c r="BG101" i="7"/>
  <c r="BP101" i="7" s="1"/>
  <c r="BG14" i="7"/>
  <c r="BP14" i="7" s="1"/>
  <c r="BC110" i="7"/>
  <c r="BL110" i="7" s="1"/>
  <c r="BC30" i="7"/>
  <c r="BL30" i="7" s="1"/>
  <c r="BC85" i="7"/>
  <c r="BL85" i="7" s="1"/>
  <c r="BC58" i="7"/>
  <c r="BL58" i="7" s="1"/>
  <c r="BF116" i="7"/>
  <c r="BO116" i="7" s="1"/>
  <c r="BF30" i="7"/>
  <c r="BO30" i="7" s="1"/>
  <c r="BF63" i="7"/>
  <c r="BO63" i="7" s="1"/>
  <c r="BF86" i="7"/>
  <c r="BO86" i="7" s="1"/>
  <c r="BF99" i="7"/>
  <c r="BO99" i="7" s="1"/>
  <c r="BF11" i="7"/>
  <c r="BO11" i="7" s="1"/>
  <c r="BF33" i="7"/>
  <c r="BO33" i="7" s="1"/>
  <c r="BF57" i="7"/>
  <c r="BO57" i="7" s="1"/>
  <c r="BF92" i="7"/>
  <c r="BO92" i="7" s="1"/>
  <c r="BF41" i="7"/>
  <c r="BO41" i="7" s="1"/>
  <c r="BF69" i="7"/>
  <c r="BO69" i="7" s="1"/>
  <c r="BF59" i="7"/>
  <c r="BO59" i="7" s="1"/>
  <c r="BF17" i="7"/>
  <c r="BO17" i="7" s="1"/>
  <c r="BF67" i="7"/>
  <c r="BO67" i="7" s="1"/>
  <c r="BF98" i="7"/>
  <c r="BO98" i="7" s="1"/>
  <c r="BF112" i="7"/>
  <c r="BO112" i="7" s="1"/>
  <c r="BF56" i="7"/>
  <c r="BO56" i="7" s="1"/>
  <c r="BF40" i="7"/>
  <c r="BO40" i="7" s="1"/>
  <c r="BF28" i="7"/>
  <c r="BO28" i="7" s="1"/>
  <c r="BF110" i="7"/>
  <c r="BO110" i="7" s="1"/>
  <c r="BF14" i="7"/>
  <c r="BO14" i="7" s="1"/>
  <c r="BF83" i="7"/>
  <c r="BO83" i="7" s="1"/>
  <c r="BF34" i="7"/>
  <c r="BO34" i="7" s="1"/>
  <c r="BF29" i="7"/>
  <c r="BO29" i="7" s="1"/>
  <c r="BF105" i="7"/>
  <c r="BO105" i="7" s="1"/>
  <c r="BF36" i="7"/>
  <c r="BO36" i="7" s="1"/>
  <c r="BF90" i="7"/>
  <c r="BO90" i="7" s="1"/>
  <c r="BG79" i="7"/>
  <c r="BP79" i="7" s="1"/>
  <c r="BF113" i="7"/>
  <c r="BO113" i="7" s="1"/>
  <c r="BF114" i="7"/>
  <c r="BO114" i="7" s="1"/>
  <c r="BF18" i="7"/>
  <c r="BO18" i="7" s="1"/>
  <c r="BF109" i="7"/>
  <c r="BO109" i="7" s="1"/>
  <c r="BF35" i="7"/>
  <c r="BO35" i="7" s="1"/>
  <c r="BF102" i="7"/>
  <c r="BO102" i="7" s="1"/>
  <c r="BF66" i="7"/>
  <c r="BO66" i="7" s="1"/>
  <c r="BF70" i="7"/>
  <c r="BO70" i="7" s="1"/>
  <c r="BF22" i="7"/>
  <c r="BO22" i="7" s="1"/>
  <c r="BF107" i="7"/>
  <c r="BO107" i="7" s="1"/>
  <c r="BF118" i="7"/>
  <c r="BO118" i="7" s="1"/>
  <c r="BG13" i="7"/>
  <c r="BP13" i="7" s="1"/>
  <c r="BF48" i="7"/>
  <c r="BO48" i="7" s="1"/>
  <c r="BF32" i="7"/>
  <c r="BO32" i="7" s="1"/>
  <c r="BF115" i="7"/>
  <c r="BO115" i="7" s="1"/>
  <c r="BG50" i="7"/>
  <c r="BP50" i="7" s="1"/>
  <c r="BF100" i="7"/>
  <c r="BO100" i="7" s="1"/>
  <c r="BG54" i="7"/>
  <c r="BP54" i="7" s="1"/>
  <c r="BG55" i="7"/>
  <c r="BP55" i="7" s="1"/>
  <c r="BG99" i="7"/>
  <c r="BP99" i="7" s="1"/>
  <c r="BF7" i="7"/>
  <c r="BO7" i="7" s="1"/>
  <c r="BF60" i="7"/>
  <c r="BO60" i="7" s="1"/>
  <c r="BF123" i="7"/>
  <c r="BO123" i="7" s="1"/>
  <c r="BF8" i="7"/>
  <c r="BO8" i="7" s="1"/>
  <c r="BG45" i="7"/>
  <c r="BP45" i="7" s="1"/>
  <c r="BF62" i="7"/>
  <c r="BO62" i="7" s="1"/>
  <c r="BF9" i="7"/>
  <c r="BO9" i="7" s="1"/>
  <c r="BF80" i="7"/>
  <c r="BO80" i="7" s="1"/>
  <c r="BF77" i="7"/>
  <c r="BO77" i="7" s="1"/>
  <c r="BG34" i="7"/>
  <c r="BP34" i="7" s="1"/>
  <c r="BF103" i="7"/>
  <c r="BO103" i="7" s="1"/>
  <c r="BF74" i="7"/>
  <c r="BO74" i="7" s="1"/>
  <c r="BF21" i="7"/>
  <c r="BO21" i="7" s="1"/>
  <c r="BF78" i="7"/>
  <c r="BO78" i="7" s="1"/>
  <c r="BB118" i="7"/>
  <c r="BK118" i="7" s="1"/>
  <c r="BG49" i="7"/>
  <c r="BP49" i="7" s="1"/>
  <c r="BB82" i="7"/>
  <c r="BK82" i="7" s="1"/>
  <c r="BG47" i="7"/>
  <c r="BP47" i="7" s="1"/>
  <c r="BG26" i="7"/>
  <c r="BP26" i="7" s="1"/>
  <c r="BG10" i="7"/>
  <c r="BP10" i="7" s="1"/>
  <c r="BG57" i="7"/>
  <c r="BP57" i="7" s="1"/>
  <c r="BG114" i="7"/>
  <c r="BP114" i="7" s="1"/>
  <c r="BG103" i="7"/>
  <c r="BP103" i="7" s="1"/>
  <c r="BF61" i="7"/>
  <c r="BO61" i="7" s="1"/>
  <c r="BG105" i="7"/>
  <c r="BP105" i="7" s="1"/>
  <c r="BG107" i="7"/>
  <c r="BP107" i="7" s="1"/>
  <c r="BG41" i="7"/>
  <c r="BP41" i="7" s="1"/>
  <c r="BG95" i="7"/>
  <c r="BP95" i="7" s="1"/>
  <c r="BG51" i="7"/>
  <c r="BP51" i="7" s="1"/>
  <c r="BG68" i="7"/>
  <c r="BP68" i="7" s="1"/>
  <c r="BG39" i="7"/>
  <c r="BP39" i="7" s="1"/>
  <c r="BG123" i="7"/>
  <c r="BP123" i="7" s="1"/>
  <c r="BG112" i="7"/>
  <c r="BP112" i="7" s="1"/>
  <c r="BF73" i="7"/>
  <c r="BO73" i="7" s="1"/>
  <c r="BF12" i="7"/>
  <c r="BO12" i="7" s="1"/>
  <c r="BF75" i="7"/>
  <c r="BO75" i="7" s="1"/>
  <c r="BF121" i="7"/>
  <c r="BO121" i="7" s="1"/>
  <c r="BF6" i="7"/>
  <c r="BO6" i="7" s="1"/>
  <c r="BG67" i="7"/>
  <c r="BP67" i="7" s="1"/>
  <c r="BG94" i="7"/>
  <c r="BP94" i="7" s="1"/>
  <c r="BG18" i="7"/>
  <c r="BP18" i="7" s="1"/>
  <c r="BG5" i="7"/>
  <c r="BP5" i="7" s="1"/>
  <c r="BG43" i="7"/>
  <c r="BP43" i="7" s="1"/>
  <c r="BG27" i="7"/>
  <c r="BP27" i="7" s="1"/>
  <c r="BG83" i="7"/>
  <c r="BP83" i="7" s="1"/>
  <c r="BF38" i="7"/>
  <c r="BO38" i="7" s="1"/>
  <c r="BF52" i="7"/>
  <c r="BO52" i="7" s="1"/>
  <c r="BF24" i="7"/>
  <c r="BO24" i="7" s="1"/>
  <c r="BF85" i="7"/>
  <c r="BO85" i="7" s="1"/>
  <c r="BF95" i="7"/>
  <c r="BO95" i="7" s="1"/>
  <c r="BG3" i="7"/>
  <c r="BP3" i="7" s="1"/>
  <c r="BB10" i="7"/>
  <c r="BK10" i="7" s="1"/>
  <c r="BB53" i="7"/>
  <c r="BK53" i="7" s="1"/>
  <c r="BB13" i="7"/>
  <c r="BK13" i="7" s="1"/>
  <c r="BB58" i="7"/>
  <c r="BK58" i="7" s="1"/>
  <c r="BF122" i="7"/>
  <c r="BO122" i="7" s="1"/>
  <c r="BF20" i="7"/>
  <c r="BO20" i="7" s="1"/>
  <c r="BF27" i="7"/>
  <c r="BO27" i="7" s="1"/>
  <c r="BF111" i="7"/>
  <c r="BO111" i="7" s="1"/>
  <c r="BF68" i="7"/>
  <c r="BO68" i="7" s="1"/>
  <c r="BF94" i="7"/>
  <c r="BO94" i="7" s="1"/>
  <c r="BF119" i="7"/>
  <c r="BO119" i="7" s="1"/>
  <c r="BB100" i="7"/>
  <c r="BK100" i="7" s="1"/>
  <c r="BB106" i="7"/>
  <c r="BK106" i="7" s="1"/>
  <c r="BF31" i="7"/>
  <c r="BO31" i="7" s="1"/>
  <c r="BF79" i="7"/>
  <c r="BO79" i="7" s="1"/>
  <c r="BF3" i="7"/>
  <c r="BO3" i="7" s="1"/>
  <c r="BF37" i="7"/>
  <c r="BO37" i="7" s="1"/>
  <c r="BF82" i="7"/>
  <c r="BO82" i="7" s="1"/>
  <c r="BF25" i="7"/>
  <c r="BO25" i="7" s="1"/>
  <c r="BB52" i="7"/>
  <c r="BK52" i="7" s="1"/>
  <c r="BB65" i="7"/>
  <c r="BK65" i="7" s="1"/>
  <c r="BB29" i="7"/>
  <c r="BK29" i="7" s="1"/>
  <c r="BB64" i="7"/>
  <c r="BK64" i="7" s="1"/>
  <c r="BB19" i="7"/>
  <c r="BK19" i="7" s="1"/>
  <c r="BB98" i="7"/>
  <c r="BK98" i="7" s="1"/>
  <c r="BB84" i="7"/>
  <c r="BK84" i="7" s="1"/>
  <c r="BB16" i="7"/>
  <c r="BK16" i="7" s="1"/>
  <c r="BB49" i="7"/>
  <c r="BK49" i="7" s="1"/>
  <c r="BB113" i="7"/>
  <c r="BK113" i="7" s="1"/>
  <c r="BB47" i="7"/>
  <c r="BK47" i="7" s="1"/>
  <c r="BB48" i="7"/>
  <c r="BK48" i="7" s="1"/>
  <c r="BB67" i="7"/>
  <c r="BK67" i="7" s="1"/>
  <c r="BB79" i="7"/>
  <c r="BK79" i="7" s="1"/>
  <c r="BB66" i="7"/>
  <c r="BK66" i="7" s="1"/>
  <c r="BB55" i="7"/>
  <c r="BK55" i="7" s="1"/>
  <c r="BB21" i="7"/>
  <c r="BK21" i="7" s="1"/>
  <c r="BB86" i="7"/>
  <c r="BK86" i="7" s="1"/>
  <c r="BB32" i="7"/>
  <c r="BK32" i="7" s="1"/>
  <c r="BB24" i="7"/>
  <c r="BK24" i="7" s="1"/>
  <c r="BB63" i="7"/>
  <c r="BK63" i="7" s="1"/>
  <c r="BF97" i="7"/>
  <c r="BO97" i="7" s="1"/>
  <c r="BF39" i="7"/>
  <c r="BO39" i="7" s="1"/>
  <c r="BF81" i="7"/>
  <c r="BO81" i="7" s="1"/>
  <c r="BF87" i="7"/>
  <c r="BO87" i="7" s="1"/>
  <c r="BF50" i="7"/>
  <c r="BO50" i="7" s="1"/>
  <c r="BF49" i="7"/>
  <c r="BO49" i="7" s="1"/>
  <c r="BF76" i="7"/>
  <c r="BO76" i="7" s="1"/>
  <c r="BF96" i="7"/>
  <c r="BO96" i="7" s="1"/>
  <c r="BF54" i="7"/>
  <c r="BO54" i="7" s="1"/>
  <c r="BB120" i="7"/>
  <c r="BK120" i="7" s="1"/>
  <c r="BB101" i="7"/>
  <c r="BK101" i="7" s="1"/>
  <c r="BB15" i="7"/>
  <c r="BK15" i="7" s="1"/>
  <c r="BB46" i="7"/>
  <c r="BK46" i="7" s="1"/>
  <c r="BB42" i="7"/>
  <c r="BK42" i="7" s="1"/>
  <c r="BB6" i="7"/>
  <c r="BK6" i="7" s="1"/>
  <c r="BB105" i="7"/>
  <c r="BK105" i="7" s="1"/>
  <c r="BB41" i="7"/>
  <c r="BK41" i="7" s="1"/>
  <c r="BB5" i="7"/>
  <c r="BK5" i="7" s="1"/>
  <c r="BB71" i="7"/>
  <c r="BK71" i="7" s="1"/>
  <c r="BB36" i="7"/>
  <c r="BK36" i="7" s="1"/>
  <c r="BB37" i="7"/>
  <c r="BK37" i="7" s="1"/>
  <c r="BB97" i="7"/>
  <c r="BK97" i="7" s="1"/>
  <c r="BB85" i="7"/>
  <c r="BK85" i="7" s="1"/>
  <c r="BB121" i="7"/>
  <c r="BK121" i="7" s="1"/>
  <c r="BB123" i="7"/>
  <c r="BK123" i="7" s="1"/>
  <c r="BB17" i="7"/>
  <c r="BK17" i="7" s="1"/>
  <c r="BB104" i="7"/>
  <c r="BK104" i="7" s="1"/>
  <c r="BB20" i="7"/>
  <c r="BK20" i="7" s="1"/>
  <c r="BB80" i="7"/>
  <c r="BK80" i="7" s="1"/>
  <c r="BB103" i="7"/>
  <c r="BK103" i="7" s="1"/>
  <c r="BB34" i="7"/>
  <c r="BK34" i="7" s="1"/>
  <c r="BB25" i="7"/>
  <c r="BK25" i="7" s="1"/>
  <c r="BB45" i="7"/>
  <c r="BK45" i="7" s="1"/>
  <c r="BB8" i="7"/>
  <c r="BK8" i="7" s="1"/>
  <c r="BB116" i="7"/>
  <c r="BK116" i="7" s="1"/>
  <c r="BB83" i="7"/>
  <c r="BK83" i="7" s="1"/>
  <c r="BB88" i="7"/>
  <c r="BK88" i="7" s="1"/>
  <c r="BB57" i="7"/>
  <c r="BK57" i="7" s="1"/>
  <c r="BB11" i="7"/>
  <c r="BK11" i="7" s="1"/>
  <c r="BB4" i="7"/>
  <c r="BK4" i="7" s="1"/>
  <c r="BB44" i="7"/>
  <c r="BK44" i="7" s="1"/>
  <c r="BB60" i="7"/>
  <c r="BK60" i="7" s="1"/>
  <c r="BB62" i="7"/>
  <c r="BK62" i="7" s="1"/>
  <c r="BB110" i="7"/>
  <c r="BK110" i="7" s="1"/>
  <c r="BF58" i="7"/>
  <c r="BO58" i="7" s="1"/>
  <c r="BF72" i="7"/>
  <c r="BO72" i="7" s="1"/>
  <c r="BF106" i="7"/>
  <c r="BO106" i="7" s="1"/>
  <c r="BF108" i="7"/>
  <c r="BO108" i="7" s="1"/>
  <c r="BF4" i="7"/>
  <c r="BO4" i="7" s="1"/>
  <c r="BF65" i="7"/>
  <c r="BO65" i="7" s="1"/>
  <c r="BF64" i="7"/>
  <c r="BO64" i="7" s="1"/>
  <c r="BB114" i="7"/>
  <c r="BK114" i="7" s="1"/>
  <c r="BB94" i="7"/>
  <c r="BK94" i="7" s="1"/>
  <c r="BB108" i="7"/>
  <c r="BK108" i="7" s="1"/>
  <c r="BB51" i="7"/>
  <c r="BK51" i="7" s="1"/>
  <c r="BB91" i="7"/>
  <c r="BK91" i="7" s="1"/>
  <c r="BB56" i="7"/>
  <c r="BK56" i="7" s="1"/>
  <c r="BB33" i="7"/>
  <c r="BK33" i="7" s="1"/>
  <c r="BB9" i="7"/>
  <c r="BK9" i="7" s="1"/>
  <c r="BB40" i="7"/>
  <c r="BK40" i="7" s="1"/>
  <c r="BB61" i="7"/>
  <c r="BK61" i="7" s="1"/>
  <c r="BB93" i="7"/>
  <c r="BK93" i="7" s="1"/>
  <c r="BB72" i="7"/>
  <c r="BK72" i="7" s="1"/>
  <c r="BB115" i="7"/>
  <c r="BK115" i="7" s="1"/>
  <c r="BB96" i="7"/>
  <c r="BK96" i="7" s="1"/>
  <c r="BB87" i="7"/>
  <c r="BK87" i="7" s="1"/>
  <c r="BB43" i="7"/>
  <c r="BK43" i="7" s="1"/>
  <c r="BB117" i="7"/>
  <c r="BK117" i="7" s="1"/>
  <c r="BB112" i="7"/>
  <c r="BK112" i="7" s="1"/>
  <c r="BB70" i="7"/>
  <c r="BK70" i="7" s="1"/>
  <c r="BB107" i="7"/>
  <c r="BK107" i="7" s="1"/>
  <c r="BB14" i="7"/>
  <c r="BK14" i="7" s="1"/>
  <c r="BB74" i="7"/>
  <c r="BK74" i="7" s="1"/>
  <c r="BF10" i="7"/>
  <c r="BO10" i="7" s="1"/>
  <c r="BF16" i="7"/>
  <c r="BO16" i="7" s="1"/>
  <c r="BF120" i="7"/>
  <c r="BO120" i="7" s="1"/>
  <c r="BF42" i="7"/>
  <c r="BO42" i="7" s="1"/>
  <c r="BF23" i="7"/>
  <c r="BO23" i="7" s="1"/>
  <c r="BF15" i="7"/>
  <c r="BO15" i="7" s="1"/>
  <c r="BF45" i="7"/>
  <c r="BO45" i="7" s="1"/>
  <c r="BF26" i="7"/>
  <c r="BO26" i="7" s="1"/>
  <c r="BF43" i="7"/>
  <c r="BO43" i="7" s="1"/>
  <c r="BB69" i="7"/>
  <c r="BK69" i="7" s="1"/>
  <c r="BB28" i="7"/>
  <c r="BK28" i="7" s="1"/>
  <c r="BB50" i="7"/>
  <c r="BK50" i="7" s="1"/>
  <c r="BB109" i="7"/>
  <c r="BK109" i="7" s="1"/>
  <c r="BB12" i="7"/>
  <c r="BK12" i="7" s="1"/>
  <c r="BB76" i="7"/>
  <c r="BK76" i="7" s="1"/>
  <c r="BB7" i="7"/>
  <c r="BK7" i="7" s="1"/>
  <c r="BB59" i="7"/>
  <c r="BK59" i="7" s="1"/>
  <c r="BB68" i="7"/>
  <c r="BK68" i="7" s="1"/>
  <c r="BB81" i="7"/>
  <c r="BK81" i="7" s="1"/>
  <c r="BB22" i="7"/>
  <c r="BK22" i="7" s="1"/>
  <c r="BB38" i="7"/>
  <c r="BK38" i="7" s="1"/>
  <c r="BF13" i="7"/>
  <c r="BO13" i="7" s="1"/>
  <c r="BF117" i="7"/>
  <c r="BO117" i="7" s="1"/>
  <c r="BF71" i="7"/>
  <c r="BO71" i="7" s="1"/>
  <c r="BF19" i="7"/>
  <c r="BO19" i="7" s="1"/>
  <c r="BF44" i="7"/>
  <c r="BO44" i="7" s="1"/>
  <c r="BF46" i="7"/>
  <c r="BO46" i="7" s="1"/>
  <c r="BF93" i="7"/>
  <c r="BO93" i="7" s="1"/>
  <c r="BF5" i="7"/>
  <c r="BO5" i="7" s="1"/>
  <c r="BF51" i="7"/>
  <c r="BO51" i="7" s="1"/>
  <c r="BB73" i="7"/>
  <c r="BK73" i="7" s="1"/>
  <c r="BB23" i="7"/>
  <c r="BK23" i="7" s="1"/>
  <c r="BB3" i="7"/>
  <c r="BK3" i="7" s="1"/>
  <c r="BB30" i="7"/>
  <c r="BK30" i="7" s="1"/>
  <c r="BB95" i="7"/>
  <c r="BK95" i="7" s="1"/>
  <c r="BB90" i="7"/>
  <c r="BK90" i="7" s="1"/>
  <c r="BB18" i="7"/>
  <c r="BK18" i="7" s="1"/>
  <c r="BB89" i="7"/>
  <c r="BK89" i="7" s="1"/>
  <c r="BB78" i="7"/>
  <c r="BK78" i="7" s="1"/>
  <c r="BB75" i="7"/>
  <c r="BK75" i="7" s="1"/>
  <c r="BB26" i="7"/>
  <c r="BK26" i="7" s="1"/>
  <c r="BB54" i="7"/>
  <c r="BK54" i="7" s="1"/>
  <c r="BB99" i="7"/>
  <c r="BK99" i="7" s="1"/>
  <c r="BF47" i="7"/>
  <c r="BO47" i="7" s="1"/>
  <c r="BF101" i="7"/>
  <c r="BO101" i="7" s="1"/>
  <c r="BF55" i="7"/>
  <c r="BO55" i="7" s="1"/>
  <c r="BF84" i="7"/>
  <c r="BO84" i="7" s="1"/>
  <c r="BF53" i="7"/>
  <c r="BO53" i="7" s="1"/>
  <c r="BF89" i="7"/>
  <c r="BO89" i="7" s="1"/>
  <c r="BF91" i="7"/>
  <c r="BO91" i="7" s="1"/>
  <c r="BF104" i="7"/>
  <c r="BO104" i="7" s="1"/>
  <c r="BB31" i="7"/>
  <c r="BK31" i="7" s="1"/>
  <c r="BB27" i="7"/>
  <c r="BK27" i="7" s="1"/>
  <c r="BB77" i="7"/>
  <c r="BK77" i="7" s="1"/>
  <c r="BB119" i="7"/>
  <c r="BK119" i="7" s="1"/>
  <c r="BB122" i="7"/>
  <c r="BK122" i="7" s="1"/>
  <c r="BB35" i="7"/>
  <c r="BK35" i="7" s="1"/>
  <c r="BB92" i="7"/>
  <c r="BK92" i="7" s="1"/>
  <c r="BB39" i="7"/>
  <c r="BK39" i="7" s="1"/>
  <c r="BD124" i="7"/>
  <c r="BM3" i="7"/>
  <c r="BM124" i="7" s="1"/>
  <c r="BI80" i="7"/>
  <c r="BR80" i="7" s="1"/>
  <c r="BI96" i="7"/>
  <c r="BR96" i="7" s="1"/>
  <c r="BI4" i="7"/>
  <c r="BR4" i="7" s="1"/>
  <c r="BI99" i="7"/>
  <c r="BR99" i="7" s="1"/>
  <c r="BI53" i="7"/>
  <c r="BR53" i="7" s="1"/>
  <c r="BI57" i="7"/>
  <c r="BR57" i="7" s="1"/>
  <c r="BI121" i="7"/>
  <c r="BR121" i="7" s="1"/>
  <c r="BI116" i="7"/>
  <c r="BR116" i="7" s="1"/>
  <c r="BI56" i="7"/>
  <c r="BR56" i="7" s="1"/>
  <c r="BI5" i="7"/>
  <c r="BR5" i="7" s="1"/>
  <c r="BI42" i="7"/>
  <c r="BR42" i="7" s="1"/>
  <c r="BI105" i="7"/>
  <c r="BR105" i="7" s="1"/>
  <c r="BI43" i="7"/>
  <c r="BR43" i="7" s="1"/>
  <c r="BI31" i="7"/>
  <c r="BR31" i="7" s="1"/>
  <c r="BI67" i="7"/>
  <c r="BR67" i="7" s="1"/>
  <c r="BI51" i="7"/>
  <c r="BR51" i="7" s="1"/>
  <c r="BI113" i="7"/>
  <c r="BR113" i="7" s="1"/>
  <c r="BI60" i="7"/>
  <c r="BR60" i="7" s="1"/>
  <c r="BI94" i="7"/>
  <c r="BR94" i="7" s="1"/>
  <c r="BI119" i="7"/>
  <c r="BR119" i="7" s="1"/>
  <c r="BI44" i="7"/>
  <c r="BR44" i="7" s="1"/>
  <c r="BI3" i="7"/>
  <c r="BI89" i="7"/>
  <c r="BR89" i="7" s="1"/>
  <c r="BI108" i="7"/>
  <c r="BR108" i="7" s="1"/>
  <c r="BI6" i="7"/>
  <c r="BR6" i="7" s="1"/>
  <c r="BI78" i="7"/>
  <c r="BR78" i="7" s="1"/>
  <c r="BI40" i="7"/>
  <c r="BR40" i="7" s="1"/>
  <c r="BI28" i="7"/>
  <c r="BR28" i="7" s="1"/>
  <c r="BI52" i="7"/>
  <c r="BR52" i="7" s="1"/>
  <c r="BI66" i="7"/>
  <c r="BR66" i="7" s="1"/>
  <c r="BI90" i="7"/>
  <c r="BR90" i="7" s="1"/>
  <c r="BI39" i="7"/>
  <c r="BR39" i="7" s="1"/>
  <c r="BI26" i="7"/>
  <c r="BR26" i="7" s="1"/>
  <c r="BI25" i="7"/>
  <c r="BR25" i="7" s="1"/>
  <c r="BI59" i="7"/>
  <c r="BR59" i="7" s="1"/>
  <c r="BI9" i="7"/>
  <c r="BR9" i="7" s="1"/>
  <c r="BI120" i="7"/>
  <c r="BR120" i="7" s="1"/>
  <c r="BI49" i="7"/>
  <c r="BR49" i="7" s="1"/>
  <c r="BI81" i="7"/>
  <c r="BR81" i="7" s="1"/>
  <c r="BI71" i="7"/>
  <c r="BR71" i="7" s="1"/>
  <c r="BI117" i="7"/>
  <c r="BR117" i="7" s="1"/>
  <c r="BI106" i="7"/>
  <c r="BR106" i="7" s="1"/>
  <c r="BI41" i="7"/>
  <c r="BR41" i="7" s="1"/>
  <c r="BI93" i="7"/>
  <c r="BR93" i="7" s="1"/>
  <c r="BI101" i="7"/>
  <c r="BR101" i="7" s="1"/>
  <c r="BI27" i="7"/>
  <c r="BR27" i="7" s="1"/>
  <c r="BI21" i="7"/>
  <c r="BR21" i="7" s="1"/>
  <c r="BI85" i="7"/>
  <c r="BR85" i="7" s="1"/>
  <c r="BI110" i="7"/>
  <c r="BR110" i="7" s="1"/>
  <c r="BI46" i="7"/>
  <c r="BR46" i="7" s="1"/>
  <c r="BI107" i="7"/>
  <c r="BR107" i="7" s="1"/>
  <c r="BI86" i="7"/>
  <c r="BR86" i="7" s="1"/>
  <c r="BI58" i="7"/>
  <c r="BR58" i="7" s="1"/>
  <c r="BI54" i="7"/>
  <c r="BR54" i="7" s="1"/>
  <c r="BI69" i="7"/>
  <c r="BR69" i="7" s="1"/>
  <c r="BI64" i="7"/>
  <c r="BR64" i="7" s="1"/>
  <c r="BI10" i="7"/>
  <c r="BR10" i="7" s="1"/>
  <c r="BI109" i="7"/>
  <c r="BR109" i="7" s="1"/>
  <c r="BI23" i="7"/>
  <c r="BR23" i="7" s="1"/>
  <c r="BI82" i="7"/>
  <c r="BR82" i="7" s="1"/>
  <c r="BI76" i="7"/>
  <c r="BR76" i="7" s="1"/>
  <c r="BI102" i="7"/>
  <c r="BR102" i="7" s="1"/>
  <c r="BI24" i="7"/>
  <c r="BR24" i="7" s="1"/>
  <c r="BI84" i="7"/>
  <c r="BR84" i="7" s="1"/>
  <c r="BI18" i="7"/>
  <c r="BR18" i="7" s="1"/>
  <c r="BI30" i="7"/>
  <c r="BR30" i="7" s="1"/>
  <c r="BI48" i="7"/>
  <c r="BR48" i="7" s="1"/>
  <c r="BI12" i="7"/>
  <c r="BR12" i="7" s="1"/>
  <c r="BI37" i="7"/>
  <c r="BR37" i="7" s="1"/>
  <c r="BI72" i="7"/>
  <c r="BR72" i="7" s="1"/>
  <c r="BI35" i="7"/>
  <c r="BR35" i="7" s="1"/>
  <c r="BI79" i="7"/>
  <c r="BR79" i="7" s="1"/>
  <c r="BI17" i="7"/>
  <c r="BR17" i="7" s="1"/>
  <c r="BI22" i="7"/>
  <c r="BR22" i="7" s="1"/>
  <c r="BI103" i="7"/>
  <c r="BR103" i="7" s="1"/>
  <c r="BI62" i="7"/>
  <c r="BR62" i="7" s="1"/>
  <c r="BI104" i="7"/>
  <c r="BR104" i="7" s="1"/>
  <c r="BI122" i="7"/>
  <c r="BR122" i="7" s="1"/>
  <c r="BI15" i="7"/>
  <c r="BR15" i="7" s="1"/>
  <c r="BI29" i="7"/>
  <c r="BR29" i="7" s="1"/>
  <c r="BI8" i="7"/>
  <c r="BR8" i="7" s="1"/>
  <c r="BI97" i="7"/>
  <c r="BR97" i="7" s="1"/>
  <c r="BI123" i="7"/>
  <c r="BR123" i="7" s="1"/>
  <c r="BI83" i="7"/>
  <c r="BR83" i="7" s="1"/>
  <c r="BI112" i="7"/>
  <c r="BR112" i="7" s="1"/>
  <c r="BI73" i="7"/>
  <c r="BR73" i="7" s="1"/>
  <c r="BI38" i="7"/>
  <c r="BR38" i="7" s="1"/>
  <c r="BI36" i="7"/>
  <c r="BR36" i="7" s="1"/>
  <c r="BI95" i="7"/>
  <c r="BR95" i="7" s="1"/>
  <c r="BI75" i="7"/>
  <c r="BR75" i="7" s="1"/>
  <c r="BI63" i="7"/>
  <c r="BR63" i="7" s="1"/>
  <c r="BI114" i="7"/>
  <c r="BR114" i="7" s="1"/>
  <c r="BI45" i="7"/>
  <c r="BR45" i="7" s="1"/>
  <c r="BI11" i="7"/>
  <c r="BR11" i="7" s="1"/>
  <c r="BI50" i="7"/>
  <c r="BR50" i="7" s="1"/>
  <c r="BI55" i="7"/>
  <c r="BR55" i="7" s="1"/>
  <c r="BI33" i="7"/>
  <c r="BR33" i="7" s="1"/>
  <c r="BI61" i="7"/>
  <c r="BR61" i="7" s="1"/>
  <c r="BI111" i="7"/>
  <c r="BR111" i="7" s="1"/>
  <c r="BI77" i="7"/>
  <c r="BR77" i="7" s="1"/>
  <c r="BI20" i="7"/>
  <c r="BR20" i="7" s="1"/>
  <c r="BI92" i="7"/>
  <c r="BR92" i="7" s="1"/>
  <c r="BI100" i="7"/>
  <c r="BR100" i="7" s="1"/>
  <c r="BI115" i="7"/>
  <c r="BR115" i="7" s="1"/>
  <c r="BI87" i="7"/>
  <c r="BR87" i="7" s="1"/>
  <c r="BI16" i="7"/>
  <c r="BR16" i="7" s="1"/>
  <c r="BI47" i="7"/>
  <c r="BR47" i="7" s="1"/>
  <c r="BI74" i="7"/>
  <c r="BR74" i="7" s="1"/>
  <c r="BI118" i="7"/>
  <c r="BR118" i="7" s="1"/>
  <c r="BI13" i="7"/>
  <c r="BR13" i="7" s="1"/>
  <c r="BI68" i="7"/>
  <c r="BR68" i="7" s="1"/>
  <c r="BI91" i="7"/>
  <c r="BR91" i="7" s="1"/>
  <c r="BI65" i="7"/>
  <c r="BR65" i="7" s="1"/>
  <c r="BI19" i="7"/>
  <c r="BR19" i="7" s="1"/>
  <c r="BI14" i="7"/>
  <c r="BR14" i="7" s="1"/>
  <c r="BI32" i="7"/>
  <c r="BR32" i="7" s="1"/>
  <c r="BI7" i="7"/>
  <c r="BR7" i="7" s="1"/>
  <c r="BI88" i="7"/>
  <c r="BR88" i="7" s="1"/>
  <c r="BI98" i="7"/>
  <c r="BR98" i="7" s="1"/>
  <c r="BI34" i="7"/>
  <c r="BR34" i="7" s="1"/>
  <c r="BL124" i="7" l="1"/>
  <c r="BC124" i="7"/>
  <c r="BP124" i="7"/>
  <c r="BG124" i="7"/>
  <c r="BO124" i="7"/>
  <c r="BF124" i="7"/>
  <c r="BB124" i="7"/>
  <c r="BK124" i="7"/>
  <c r="B3" i="9" a="1"/>
  <c r="BR3" i="7"/>
  <c r="BR124" i="7" s="1"/>
  <c r="BI124" i="7"/>
  <c r="F4" i="9" l="1"/>
  <c r="CS7" i="9"/>
  <c r="BM9" i="9"/>
  <c r="DC10" i="9"/>
  <c r="AG9" i="9"/>
  <c r="BP7" i="9"/>
  <c r="DK8" i="9"/>
  <c r="AW8" i="9"/>
  <c r="CS5" i="9"/>
  <c r="AK3" i="9"/>
  <c r="M10" i="9"/>
  <c r="BE6" i="9"/>
  <c r="AX4" i="9"/>
  <c r="AZ8" i="9"/>
  <c r="U4" i="9"/>
  <c r="BA6" i="9"/>
  <c r="DM4" i="9"/>
  <c r="DP8" i="9"/>
  <c r="CE10" i="9"/>
  <c r="BP10" i="9"/>
  <c r="DB6" i="9"/>
  <c r="O6" i="9"/>
  <c r="AM3" i="9"/>
  <c r="G9" i="9"/>
  <c r="C4" i="9"/>
  <c r="DH9" i="9"/>
  <c r="DI6" i="9"/>
  <c r="T3" i="9"/>
  <c r="BN9" i="9"/>
  <c r="G4" i="9"/>
  <c r="BC9" i="9"/>
  <c r="AX6" i="9"/>
  <c r="F8" i="9"/>
  <c r="AX8" i="9"/>
  <c r="AV9" i="9"/>
  <c r="CZ9" i="9"/>
  <c r="CO6" i="9"/>
  <c r="BK10" i="9"/>
  <c r="CQ7" i="9"/>
  <c r="AM9" i="9"/>
  <c r="DF10" i="9"/>
  <c r="V7" i="9"/>
  <c r="CB7" i="9"/>
  <c r="BY10" i="9"/>
  <c r="AY8" i="9"/>
  <c r="BH6" i="9"/>
  <c r="D8" i="9"/>
  <c r="CK3" i="9"/>
  <c r="V4" i="9"/>
  <c r="BN4" i="9"/>
  <c r="CY6" i="9"/>
  <c r="AL7" i="9"/>
  <c r="BA10" i="9"/>
  <c r="I8" i="9"/>
  <c r="AJ6" i="9"/>
  <c r="CW7" i="9"/>
  <c r="BQ8" i="9"/>
  <c r="S6" i="9"/>
  <c r="AP9" i="9"/>
  <c r="X4" i="9"/>
  <c r="BG9" i="9"/>
  <c r="CR3" i="9"/>
  <c r="T4" i="9"/>
  <c r="DB10" i="9"/>
  <c r="K5" i="9"/>
  <c r="BL10" i="9"/>
  <c r="DR6" i="9"/>
  <c r="BZ8" i="9"/>
  <c r="DR8" i="9"/>
  <c r="AC8" i="9"/>
  <c r="BF5" i="9"/>
  <c r="DQ8" i="9"/>
  <c r="CT3" i="9"/>
  <c r="AI9" i="9"/>
  <c r="BT3" i="9"/>
  <c r="DM3" i="9"/>
  <c r="BI3" i="9"/>
  <c r="CP6" i="9"/>
  <c r="CS3" i="9"/>
  <c r="AC3" i="9"/>
  <c r="DB4" i="9"/>
  <c r="AC5" i="9"/>
  <c r="R6" i="9"/>
  <c r="B5" i="9"/>
  <c r="AS6" i="9"/>
  <c r="DF5" i="9"/>
  <c r="CH7" i="9"/>
  <c r="S7" i="9"/>
  <c r="AJ9" i="9"/>
  <c r="CU6" i="9"/>
  <c r="CQ10" i="9"/>
  <c r="DB9" i="9"/>
  <c r="AB5" i="9"/>
  <c r="AI3" i="9"/>
  <c r="DC4" i="9"/>
  <c r="C3" i="9"/>
  <c r="F7" i="9"/>
  <c r="AO10" i="9"/>
  <c r="AV6" i="9"/>
  <c r="DF3" i="9"/>
  <c r="AV8" i="9"/>
  <c r="CK8" i="9"/>
  <c r="CJ4" i="9"/>
  <c r="J5" i="9"/>
  <c r="AD4" i="9"/>
  <c r="AJ3" i="9"/>
  <c r="Q5" i="9"/>
  <c r="T8" i="9"/>
  <c r="BV4" i="9"/>
  <c r="M3" i="9"/>
  <c r="BF9" i="9"/>
  <c r="BL3" i="9"/>
  <c r="BQ3" i="9"/>
  <c r="D3" i="9"/>
  <c r="AD10" i="9"/>
  <c r="CB8" i="9"/>
  <c r="R8" i="9"/>
  <c r="H9" i="9"/>
  <c r="E3" i="9"/>
  <c r="L9" i="9"/>
  <c r="BH7" i="9"/>
  <c r="AM5" i="9"/>
  <c r="I4" i="9"/>
  <c r="DL9" i="9"/>
  <c r="CV5" i="9"/>
  <c r="AM8" i="9"/>
  <c r="G7" i="9"/>
  <c r="DH3" i="9"/>
  <c r="Y6" i="9"/>
  <c r="CD5" i="9"/>
  <c r="CH5" i="9"/>
  <c r="BR9" i="9"/>
  <c r="T7" i="9"/>
  <c r="U10" i="9"/>
  <c r="AD7" i="9"/>
  <c r="AA5" i="9"/>
  <c r="CZ6" i="9"/>
  <c r="AA7" i="9"/>
  <c r="AR7" i="9"/>
  <c r="CV7" i="9"/>
  <c r="CK10" i="9"/>
  <c r="BS8" i="9"/>
  <c r="BT6" i="9"/>
  <c r="P8" i="9"/>
  <c r="Z7" i="9"/>
  <c r="R5" i="9"/>
  <c r="BV5" i="9"/>
  <c r="CQ8" i="9"/>
  <c r="AT6" i="9"/>
  <c r="AK5" i="9"/>
  <c r="CX6" i="9"/>
  <c r="DM9" i="9"/>
  <c r="AL10" i="9"/>
  <c r="AQ3" i="9"/>
  <c r="CS4" i="9"/>
  <c r="AH5" i="9"/>
  <c r="BC8" i="9"/>
  <c r="E6" i="9"/>
  <c r="M5" i="9"/>
  <c r="BZ6" i="9"/>
  <c r="BM6" i="9"/>
  <c r="CH3" i="9"/>
  <c r="AJ7" i="9"/>
  <c r="CS8" i="9"/>
  <c r="AJ8" i="9"/>
  <c r="DI9" i="9"/>
  <c r="AJ10" i="9"/>
  <c r="U8" i="9"/>
  <c r="CY10" i="9"/>
  <c r="AF8" i="9"/>
  <c r="CU5" i="9"/>
  <c r="BC7" i="9"/>
  <c r="CU7" i="9"/>
  <c r="W6" i="9"/>
  <c r="AL3" i="9"/>
  <c r="DM6" i="9"/>
  <c r="DL7" i="9"/>
  <c r="L8" i="9"/>
  <c r="CK9" i="9"/>
  <c r="L10" i="9"/>
  <c r="DN10" i="9"/>
  <c r="CK4" i="9"/>
  <c r="L7" i="9"/>
  <c r="BE9" i="9"/>
  <c r="CE3" i="9"/>
  <c r="BB9" i="9"/>
  <c r="CZ5" i="9"/>
  <c r="C10" i="9"/>
  <c r="BT8" i="9"/>
  <c r="BE7" i="9"/>
  <c r="Q6" i="9"/>
  <c r="AR6" i="9"/>
  <c r="O8" i="9"/>
  <c r="CR5" i="9"/>
  <c r="AB6" i="9"/>
  <c r="AA8" i="9"/>
  <c r="AQ10" i="9"/>
  <c r="AP8" i="9"/>
  <c r="AU5" i="9"/>
  <c r="AE8" i="9"/>
  <c r="AE4" i="9"/>
  <c r="AM4" i="9"/>
  <c r="AH10" i="9"/>
  <c r="F9" i="9"/>
  <c r="BO10" i="9"/>
  <c r="AU3" i="9"/>
  <c r="DD9" i="9"/>
  <c r="AO7" i="9"/>
  <c r="AO9" i="9"/>
  <c r="BR10" i="9"/>
  <c r="J8" i="9"/>
  <c r="CP7" i="9"/>
  <c r="CH6" i="9"/>
  <c r="BF7" i="9"/>
  <c r="AP10" i="9"/>
  <c r="BW9" i="9"/>
  <c r="M4" i="9"/>
  <c r="BH8" i="9"/>
  <c r="Y8" i="9"/>
  <c r="DG10" i="9"/>
  <c r="BN7" i="9"/>
  <c r="DK4" i="9"/>
  <c r="Q8" i="9"/>
  <c r="X5" i="9"/>
  <c r="D4" i="9"/>
  <c r="CC5" i="9"/>
  <c r="D6" i="9"/>
  <c r="AL5" i="9"/>
  <c r="CQ5" i="9"/>
  <c r="DL8" i="9"/>
  <c r="BO6" i="9"/>
  <c r="AW5" i="9"/>
  <c r="DJ6" i="9"/>
  <c r="CT10" i="9"/>
  <c r="DO10" i="9"/>
  <c r="BF3" i="9"/>
  <c r="CM6" i="9"/>
  <c r="AO4" i="9"/>
  <c r="N4" i="9"/>
  <c r="CA5" i="9"/>
  <c r="CP8" i="9"/>
  <c r="O9" i="9"/>
  <c r="BV10" i="9"/>
  <c r="BG10" i="9"/>
  <c r="J3" i="9"/>
  <c r="AW6" i="9"/>
  <c r="DN3" i="9"/>
  <c r="DG3" i="9"/>
  <c r="BC5" i="9"/>
  <c r="BH4" i="9"/>
  <c r="BZ5" i="9"/>
  <c r="AF5" i="9"/>
  <c r="BX10" i="9"/>
  <c r="M7" i="9"/>
  <c r="CL8" i="9"/>
  <c r="M9" i="9"/>
  <c r="DN5" i="9"/>
  <c r="S9" i="9"/>
  <c r="AA6" i="9"/>
  <c r="BX4" i="9"/>
  <c r="AF6" i="9"/>
  <c r="BX6" i="9"/>
  <c r="S4" i="9"/>
  <c r="CD10" i="9"/>
  <c r="DG4" i="9"/>
  <c r="AZ10" i="9"/>
  <c r="DF6" i="9"/>
  <c r="BN8" i="9"/>
  <c r="DF8" i="9"/>
  <c r="BQ10" i="9"/>
  <c r="CA9" i="9"/>
  <c r="AW3" i="9"/>
  <c r="AH8" i="9"/>
  <c r="CU9" i="9"/>
  <c r="BX3" i="9"/>
  <c r="BX8" i="9"/>
  <c r="Q3" i="9"/>
  <c r="CA3" i="9"/>
  <c r="CT7" i="9"/>
  <c r="CG6" i="9"/>
  <c r="D10" i="9"/>
  <c r="AU6" i="9"/>
  <c r="BJ7" i="9"/>
  <c r="DC3" i="9"/>
  <c r="G6" i="9"/>
  <c r="DA7" i="9"/>
  <c r="BP5" i="9"/>
  <c r="AC4" i="9"/>
  <c r="BS3" i="9"/>
  <c r="V10" i="9"/>
  <c r="CE9" i="9"/>
  <c r="BD8" i="9"/>
  <c r="DJ3" i="9"/>
  <c r="BU5" i="9"/>
  <c r="DJ9" i="9"/>
  <c r="BQ4" i="9"/>
  <c r="DK5" i="9"/>
  <c r="AK8" i="9"/>
  <c r="DR10" i="9"/>
  <c r="DJ4" i="9"/>
  <c r="AI6" i="9"/>
  <c r="AY3" i="9"/>
  <c r="CI10" i="9"/>
  <c r="AR10" i="9"/>
  <c r="BT9" i="9"/>
  <c r="AA4" i="9"/>
  <c r="CZ4" i="9"/>
  <c r="BF6" i="9"/>
  <c r="AN4" i="9"/>
  <c r="CJ3" i="9"/>
  <c r="W5" i="9"/>
  <c r="BH5" i="9"/>
  <c r="BS10" i="9"/>
  <c r="K6" i="9"/>
  <c r="CL10" i="9"/>
  <c r="AF10" i="9"/>
  <c r="BF4" i="9"/>
  <c r="CX4" i="9"/>
  <c r="P3" i="9"/>
  <c r="CD3" i="9"/>
  <c r="DG6" i="9"/>
  <c r="BI4" i="9"/>
  <c r="Z4" i="9"/>
  <c r="CM5" i="9"/>
  <c r="J9" i="9"/>
  <c r="CC6" i="9"/>
  <c r="CY9" i="9"/>
  <c r="CG4" i="9"/>
  <c r="CQ9" i="9"/>
  <c r="K4" i="9"/>
  <c r="BD4" i="9"/>
  <c r="BS7" i="9"/>
  <c r="DI7" i="9"/>
  <c r="CM8" i="9"/>
  <c r="AM6" i="9"/>
  <c r="BJ9" i="9"/>
  <c r="AS4" i="9"/>
  <c r="BS9" i="9"/>
  <c r="DD3" i="9"/>
  <c r="AF4" i="9"/>
  <c r="BU10" i="9"/>
  <c r="AQ8" i="9"/>
  <c r="H3" i="9"/>
  <c r="BA8" i="9"/>
  <c r="DG5" i="9"/>
  <c r="BO7" i="9"/>
  <c r="DG7" i="9"/>
  <c r="DE3" i="9"/>
  <c r="N7" i="9"/>
  <c r="W4" i="9"/>
  <c r="BA3" i="9"/>
  <c r="I5" i="9"/>
  <c r="BA5" i="9"/>
  <c r="AW10" i="9"/>
  <c r="DR7" i="9"/>
  <c r="CM10" i="9"/>
  <c r="K8" i="9"/>
  <c r="CI5" i="9"/>
  <c r="AQ7" i="9"/>
  <c r="CI7" i="9"/>
  <c r="CC8" i="9"/>
  <c r="K7" i="9"/>
  <c r="AG6" i="9"/>
  <c r="BK5" i="9"/>
  <c r="BA4" i="9"/>
  <c r="E5" i="9"/>
  <c r="BZ9" i="9"/>
  <c r="B7" i="9"/>
  <c r="BG8" i="9"/>
  <c r="AC7" i="9"/>
  <c r="AY7" i="9"/>
  <c r="DP6" i="9"/>
  <c r="R3" i="9"/>
  <c r="E4" i="9"/>
  <c r="I9" i="9"/>
  <c r="CW6" i="9"/>
  <c r="DC9" i="9"/>
  <c r="BP4" i="9"/>
  <c r="AI4" i="9"/>
  <c r="AB10" i="9"/>
  <c r="CL6" i="9"/>
  <c r="AL9" i="9"/>
  <c r="I3" i="9"/>
  <c r="AN9" i="9"/>
  <c r="CJ6" i="9"/>
  <c r="CC9" i="9"/>
  <c r="DO8" i="9"/>
  <c r="Y10" i="9"/>
  <c r="AX10" i="9"/>
  <c r="Q7" i="9"/>
  <c r="BJ8" i="9"/>
  <c r="DE7" i="9"/>
  <c r="AG3" i="9"/>
  <c r="AF7" i="9"/>
  <c r="AT7" i="9"/>
  <c r="DI10" i="9"/>
  <c r="CH8" i="9"/>
  <c r="AR3" i="9"/>
  <c r="U9" i="9"/>
  <c r="CR6" i="9"/>
  <c r="BX7" i="9"/>
  <c r="G8" i="9"/>
  <c r="CS10" i="9"/>
  <c r="AX3" i="9"/>
  <c r="CM3" i="9"/>
  <c r="CG7" i="9"/>
  <c r="BI8" i="9"/>
  <c r="BG6" i="9"/>
  <c r="BC10" i="9"/>
  <c r="CI9" i="9"/>
  <c r="AN8" i="9"/>
  <c r="CH10" i="9"/>
  <c r="AE10" i="9"/>
  <c r="B3" i="9"/>
  <c r="AU10" i="9"/>
  <c r="BB5" i="9"/>
  <c r="AA3" i="9"/>
  <c r="BD5" i="9"/>
  <c r="AB4" i="9"/>
  <c r="DH10" i="9"/>
  <c r="J10" i="9"/>
  <c r="BM10" i="9"/>
  <c r="AT5" i="9"/>
  <c r="Y5" i="9"/>
  <c r="AY5" i="9"/>
  <c r="BL9" i="9"/>
  <c r="DF9" i="9"/>
  <c r="AY6" i="9"/>
  <c r="AS9" i="9"/>
  <c r="DH4" i="9"/>
  <c r="CV9" i="9"/>
  <c r="R9" i="9"/>
  <c r="DQ6" i="9"/>
  <c r="P9" i="9"/>
  <c r="DC7" i="9"/>
  <c r="BE3" i="9"/>
  <c r="DO6" i="9"/>
  <c r="BO4" i="9"/>
  <c r="DN8" i="9"/>
  <c r="DI5" i="9"/>
  <c r="CA6" i="9"/>
  <c r="AZ3" i="9"/>
  <c r="DB8" i="9"/>
  <c r="CW5" i="9"/>
  <c r="AR4" i="9"/>
  <c r="DC8" i="9"/>
  <c r="AX5" i="9"/>
  <c r="CV4" i="9"/>
  <c r="Y9" i="9"/>
  <c r="BY4" i="9"/>
  <c r="CI4" i="9"/>
  <c r="CO9" i="9"/>
  <c r="AQ5" i="9"/>
  <c r="CZ10" i="9"/>
  <c r="CL7" i="9"/>
  <c r="B10" i="9"/>
  <c r="CT5" i="9"/>
  <c r="CC10" i="9"/>
  <c r="DQ3" i="9"/>
  <c r="DQ5" i="9"/>
  <c r="AO5" i="9"/>
  <c r="CM4" i="9"/>
  <c r="AR5" i="9"/>
  <c r="BB8" i="9"/>
  <c r="AP7" i="9"/>
  <c r="B8" i="9"/>
  <c r="AM10" i="9"/>
  <c r="BM5" i="9"/>
  <c r="CF5" i="9"/>
  <c r="AG10" i="9"/>
  <c r="CY8" i="9"/>
  <c r="CT4" i="9"/>
  <c r="CA10" i="9"/>
  <c r="V3" i="9"/>
  <c r="DK3" i="9"/>
  <c r="BR6" i="9"/>
  <c r="AP5" i="9"/>
  <c r="AV4" i="9"/>
  <c r="CL3" i="9"/>
  <c r="AP3" i="9"/>
  <c r="DL6" i="9"/>
  <c r="AT9" i="9"/>
  <c r="BI5" i="9"/>
  <c r="AC10" i="9"/>
  <c r="Q9" i="9"/>
  <c r="BO3" i="9"/>
  <c r="DE6" i="9"/>
  <c r="BC3" i="9"/>
  <c r="BK8" i="9"/>
  <c r="H5" i="9"/>
  <c r="CV6" i="9"/>
  <c r="AG8" i="9"/>
  <c r="P7" i="9"/>
  <c r="BY7" i="9"/>
  <c r="CS6" i="9"/>
  <c r="BW3" i="9"/>
  <c r="CU8" i="9"/>
  <c r="H6" i="9"/>
  <c r="AD6" i="9"/>
  <c r="BV8" i="9"/>
  <c r="CP4" i="9"/>
  <c r="CO3" i="9"/>
  <c r="CN8" i="9"/>
  <c r="CZ3" i="9"/>
  <c r="CB3" i="9"/>
  <c r="P10" i="9"/>
  <c r="BJ10" i="9"/>
  <c r="M8" i="9"/>
  <c r="AT3" i="9"/>
  <c r="AZ4" i="9"/>
  <c r="BN5" i="9"/>
  <c r="CD7" i="9"/>
  <c r="AA10" i="9"/>
  <c r="AN6" i="9"/>
  <c r="DR9" i="9"/>
  <c r="CX9" i="9"/>
  <c r="DM8" i="9"/>
  <c r="DO3" i="9"/>
  <c r="L6" i="9"/>
  <c r="BY6" i="9"/>
  <c r="DL10" i="9"/>
  <c r="DC6" i="9"/>
  <c r="Y7" i="9"/>
  <c r="DJ7" i="9"/>
  <c r="AK7" i="9"/>
  <c r="BJ6" i="9"/>
  <c r="BM4" i="9"/>
  <c r="CY4" i="9"/>
  <c r="CG9" i="9"/>
  <c r="V8" i="9"/>
  <c r="BR5" i="9"/>
  <c r="DO4" i="9"/>
  <c r="DA5" i="9"/>
  <c r="BR4" i="9"/>
  <c r="DO7" i="9"/>
  <c r="CK6" i="9"/>
  <c r="BT7" i="9"/>
  <c r="BW4" i="9"/>
  <c r="J7" i="9"/>
  <c r="CF6" i="9"/>
  <c r="BU9" i="9"/>
  <c r="CQ4" i="9"/>
  <c r="AH9" i="9"/>
  <c r="AN10" i="9"/>
  <c r="CL4" i="9"/>
  <c r="BU4" i="9"/>
  <c r="N9" i="9"/>
  <c r="CE7" i="9"/>
  <c r="BZ4" i="9"/>
  <c r="U3" i="9"/>
  <c r="AD3" i="9"/>
  <c r="BY3" i="9"/>
  <c r="G10" i="9"/>
  <c r="BR8" i="9"/>
  <c r="T9" i="9"/>
  <c r="CV8" i="9"/>
  <c r="BV7" i="9"/>
  <c r="R4" i="9"/>
  <c r="AE7" i="9"/>
  <c r="CW4" i="9"/>
  <c r="BJ4" i="9"/>
  <c r="D7" i="9"/>
  <c r="BU6" i="9"/>
  <c r="DR5" i="9"/>
  <c r="DD6" i="9"/>
  <c r="AE9" i="9"/>
  <c r="I7" i="9"/>
  <c r="CJ9" i="9"/>
  <c r="E9" i="9"/>
  <c r="AK9" i="9"/>
  <c r="DA9" i="9"/>
  <c r="L4" i="9"/>
  <c r="AP4" i="9"/>
  <c r="BR3" i="9"/>
  <c r="AU8" i="9"/>
  <c r="CO8" i="9"/>
  <c r="AJ5" i="9"/>
  <c r="W9" i="9"/>
  <c r="U7" i="9"/>
  <c r="DB3" i="9"/>
  <c r="X7" i="9"/>
  <c r="CA7" i="9"/>
  <c r="AS8" i="9"/>
  <c r="W8" i="9"/>
  <c r="BJ5" i="9"/>
  <c r="BI7" i="9"/>
  <c r="K3" i="9"/>
  <c r="BD6" i="9"/>
  <c r="BJ3" i="9"/>
  <c r="AO6" i="9"/>
  <c r="DQ9" i="9"/>
  <c r="Z5" i="9"/>
  <c r="S8" i="9"/>
  <c r="AZ5" i="9"/>
  <c r="AJ4" i="9"/>
  <c r="DK10" i="9"/>
  <c r="DP4" i="9"/>
  <c r="CR8" i="9"/>
  <c r="DI3" i="9"/>
  <c r="Z8" i="9"/>
  <c r="Z10" i="9"/>
  <c r="CF3" i="9"/>
  <c r="CW8" i="9"/>
  <c r="BP3" i="9"/>
  <c r="F5" i="9"/>
  <c r="AU7" i="9"/>
  <c r="DG8" i="9"/>
  <c r="R7" i="9"/>
  <c r="DG9" i="9"/>
  <c r="CY3" i="9"/>
  <c r="AN5" i="9"/>
  <c r="AW7" i="9"/>
  <c r="L5" i="9"/>
  <c r="BL4" i="9"/>
  <c r="DF7" i="9"/>
  <c r="BD3" i="9"/>
  <c r="BG5" i="9"/>
  <c r="CX3" i="9"/>
  <c r="AR8" i="9"/>
  <c r="AS5" i="9"/>
  <c r="CK7" i="9"/>
  <c r="AT8" i="9"/>
  <c r="H8" i="9"/>
  <c r="DB7" i="9"/>
  <c r="DL3" i="9"/>
  <c r="AD8" i="9"/>
  <c r="AI10" i="9"/>
  <c r="I10" i="9"/>
  <c r="E8" i="9"/>
  <c r="AF9" i="9"/>
  <c r="BD9" i="9"/>
  <c r="CF7" i="9"/>
  <c r="CL9" i="9"/>
  <c r="AW4" i="9"/>
  <c r="BK9" i="9"/>
  <c r="AV3" i="9"/>
  <c r="E10" i="9"/>
  <c r="DJ10" i="9"/>
  <c r="AL4" i="9"/>
  <c r="V5" i="9"/>
  <c r="AR9" i="9"/>
  <c r="D5" i="9"/>
  <c r="DK7" i="9"/>
  <c r="DQ4" i="9"/>
  <c r="CE8" i="9"/>
  <c r="DA4" i="9"/>
  <c r="CY7" i="9"/>
  <c r="N6" i="9"/>
  <c r="N8" i="9"/>
  <c r="AK6" i="9"/>
  <c r="CJ10" i="9"/>
  <c r="CD8" i="9"/>
  <c r="BY5" i="9"/>
  <c r="C8" i="9"/>
  <c r="AC6" i="9"/>
  <c r="X6" i="9"/>
  <c r="S3" i="9"/>
  <c r="BN10" i="9"/>
  <c r="AU9" i="9"/>
  <c r="BB6" i="9"/>
  <c r="AQ6" i="9"/>
  <c r="CO4" i="9"/>
  <c r="BV9" i="9"/>
  <c r="T6" i="9"/>
  <c r="N3" i="9"/>
  <c r="CT9" i="9"/>
  <c r="DQ7" i="9"/>
  <c r="BA7" i="9"/>
  <c r="CR10" i="9"/>
  <c r="AT10" i="9"/>
  <c r="BG3" i="9"/>
  <c r="CG5" i="9"/>
  <c r="CB5" i="9"/>
  <c r="BA9" i="9"/>
  <c r="Z3" i="9"/>
  <c r="AH3" i="9"/>
  <c r="O4" i="9"/>
  <c r="AZ9" i="9"/>
  <c r="CN4" i="9"/>
  <c r="DM5" i="9"/>
  <c r="AV5" i="9"/>
  <c r="O3" i="9"/>
  <c r="DQ10" i="9"/>
  <c r="DN7" i="9"/>
  <c r="BB10" i="9"/>
  <c r="CN6" i="9"/>
  <c r="DE10" i="9"/>
  <c r="DP9" i="9"/>
  <c r="CB6" i="9"/>
  <c r="B4" i="9"/>
  <c r="DH6" i="9"/>
  <c r="AG4" i="9"/>
  <c r="BU8" i="9"/>
  <c r="BG7" i="9"/>
  <c r="BB4" i="9"/>
  <c r="AQ4" i="9"/>
  <c r="DR4" i="9"/>
  <c r="BH10" i="9"/>
  <c r="Y4" i="9"/>
  <c r="X8" i="9"/>
  <c r="AE5" i="9"/>
  <c r="AK4" i="9"/>
  <c r="BQ7" i="9"/>
  <c r="DN4" i="9"/>
  <c r="BF10" i="9"/>
  <c r="CO7" i="9"/>
  <c r="CT6" i="9"/>
  <c r="BU3" i="9"/>
  <c r="AN7" i="9"/>
  <c r="AC9" i="9"/>
  <c r="AT4" i="9"/>
  <c r="AH4" i="9"/>
  <c r="BK4" i="9"/>
  <c r="BO9" i="9"/>
  <c r="DE4" i="9"/>
  <c r="DA3" i="9"/>
  <c r="CD4" i="9"/>
  <c r="H7" i="9"/>
  <c r="CX5" i="9"/>
  <c r="CI6" i="9"/>
  <c r="W3" i="9"/>
  <c r="AQ9" i="9"/>
  <c r="DK9" i="9"/>
  <c r="G3" i="9"/>
  <c r="DE5" i="9"/>
  <c r="CA4" i="9"/>
  <c r="CX10" i="9"/>
  <c r="CI8" i="9"/>
  <c r="S5" i="9"/>
  <c r="BS5" i="9"/>
  <c r="CM9" i="9"/>
  <c r="BC6" i="9"/>
  <c r="DP7" i="9"/>
  <c r="CF9" i="9"/>
  <c r="DA10" i="9"/>
  <c r="CN10" i="9"/>
  <c r="CC7" i="9"/>
  <c r="CF8" i="9"/>
  <c r="CC4" i="9"/>
  <c r="CV10" i="9"/>
  <c r="AI7" i="9"/>
  <c r="BX5" i="9"/>
  <c r="CH9" i="9"/>
  <c r="P4" i="9"/>
  <c r="BN3" i="9"/>
  <c r="AY9" i="9"/>
  <c r="T5" i="9"/>
  <c r="CE6" i="9"/>
  <c r="S10" i="9"/>
  <c r="CO5" i="9"/>
  <c r="F10" i="9"/>
  <c r="X3" i="9"/>
  <c r="DL4" i="9"/>
  <c r="BZ7" i="9"/>
  <c r="BP9" i="9"/>
  <c r="AB8" i="9"/>
  <c r="AL6" i="9"/>
  <c r="CR7" i="9"/>
  <c r="AA9" i="9"/>
  <c r="AB3" i="9"/>
  <c r="N10" i="9"/>
  <c r="DF4" i="9"/>
  <c r="CV3" i="9"/>
  <c r="BT4" i="9"/>
  <c r="CH4" i="9"/>
  <c r="AG7" i="9"/>
  <c r="CW3" i="9"/>
  <c r="DN6" i="9"/>
  <c r="DC5" i="9"/>
  <c r="AI5" i="9"/>
  <c r="DP5" i="9"/>
  <c r="BS4" i="9"/>
  <c r="F6" i="9"/>
  <c r="DE9" i="9"/>
  <c r="P5" i="9"/>
  <c r="AZ7" i="9"/>
  <c r="CS9" i="9"/>
  <c r="BR7" i="9"/>
  <c r="CF4" i="9"/>
  <c r="CR4" i="9"/>
  <c r="CE5" i="9"/>
  <c r="AM7" i="9"/>
  <c r="BL8" i="9"/>
  <c r="DL5" i="9"/>
  <c r="BW10" i="9"/>
  <c r="L3" i="9"/>
  <c r="AX9" i="9"/>
  <c r="DJ5" i="9"/>
  <c r="DD4" i="9"/>
  <c r="BQ5" i="9"/>
  <c r="AD9" i="9"/>
  <c r="CP5" i="9"/>
  <c r="AU4" i="9"/>
  <c r="BE5" i="9"/>
  <c r="DP3" i="9"/>
  <c r="CK5" i="9"/>
  <c r="BM8" i="9"/>
  <c r="BQ6" i="9"/>
  <c r="CX8" i="9"/>
  <c r="AE3" i="9"/>
  <c r="V9" i="9"/>
  <c r="BY8" i="9"/>
  <c r="CU3" i="9"/>
  <c r="BI6" i="9"/>
  <c r="R10" i="9"/>
  <c r="BF8" i="9"/>
  <c r="H4" i="9"/>
  <c r="AV10" i="9"/>
  <c r="DK6" i="9"/>
  <c r="BL5" i="9"/>
  <c r="CQ3" i="9"/>
  <c r="CX7" i="9"/>
  <c r="CJ5" i="9"/>
  <c r="BW5" i="9"/>
  <c r="G5" i="9"/>
  <c r="BE8" i="9"/>
  <c r="CJ7" i="9"/>
  <c r="CU10" i="9"/>
  <c r="CN3" i="9"/>
  <c r="J6" i="9"/>
  <c r="K10" i="9"/>
  <c r="AS7" i="9"/>
  <c r="AY10" i="9"/>
  <c r="DM10" i="9"/>
  <c r="U5" i="9"/>
  <c r="X10" i="9"/>
  <c r="BV3" i="9"/>
  <c r="W10" i="9"/>
  <c r="CG10" i="9"/>
  <c r="I6" i="9"/>
  <c r="BB7" i="9"/>
  <c r="AX7" i="9"/>
  <c r="DP10" i="9"/>
  <c r="AS3" i="9"/>
  <c r="Z6" i="9"/>
  <c r="CM7" i="9"/>
  <c r="AG5" i="9"/>
  <c r="CO10" i="9"/>
  <c r="BK6" i="9"/>
  <c r="AO3" i="9"/>
  <c r="Q10" i="9"/>
  <c r="CT8" i="9"/>
  <c r="N5" i="9"/>
  <c r="CR9" i="9"/>
  <c r="BP8" i="9"/>
  <c r="BB3" i="9"/>
  <c r="CY5" i="9"/>
  <c r="AL8" i="9"/>
  <c r="BH9" i="9"/>
  <c r="AK10" i="9"/>
  <c r="BH3" i="9"/>
  <c r="DI8" i="9"/>
  <c r="AH6" i="9"/>
  <c r="K9" i="9"/>
  <c r="CP10" i="9"/>
  <c r="DJ8" i="9"/>
  <c r="CJ8" i="9"/>
  <c r="CZ8" i="9"/>
  <c r="CC3" i="9"/>
  <c r="CN7" i="9"/>
  <c r="CN9" i="9"/>
  <c r="U6" i="9"/>
  <c r="BE10" i="9"/>
  <c r="CE4" i="9"/>
  <c r="DM7" i="9"/>
  <c r="DD10" i="9"/>
  <c r="DE8" i="9"/>
  <c r="DR3" i="9"/>
  <c r="BM7" i="9"/>
  <c r="CG8" i="9"/>
  <c r="AB7" i="9"/>
  <c r="BW6" i="9"/>
  <c r="DA8" i="9"/>
  <c r="BZ3" i="9"/>
  <c r="CU4" i="9"/>
  <c r="AD5" i="9"/>
  <c r="CG3" i="9"/>
  <c r="AZ6" i="9"/>
  <c r="DD7" i="9"/>
  <c r="BX9" i="9"/>
  <c r="CD9" i="9"/>
  <c r="Q4" i="9"/>
  <c r="BD10" i="9"/>
  <c r="BS6" i="9"/>
  <c r="P6" i="9"/>
  <c r="C6" i="9"/>
  <c r="BK7" i="9"/>
  <c r="AO8" i="9"/>
  <c r="CL5" i="9"/>
  <c r="CB9" i="9"/>
  <c r="AY4" i="9"/>
  <c r="BL7" i="9"/>
  <c r="M6" i="9"/>
  <c r="DO9" i="9"/>
  <c r="E7" i="9"/>
  <c r="BC4" i="9"/>
  <c r="DH5" i="9"/>
  <c r="O5" i="9"/>
  <c r="BI9" i="9"/>
  <c r="AB9" i="9"/>
  <c r="CN5" i="9"/>
  <c r="C5" i="9"/>
  <c r="AW9" i="9"/>
  <c r="BP6" i="9"/>
  <c r="DA6" i="9"/>
  <c r="AF3" i="9"/>
  <c r="O10" i="9"/>
  <c r="J4" i="9"/>
  <c r="BT10" i="9"/>
  <c r="AH7" i="9"/>
  <c r="DB5" i="9"/>
  <c r="DH8" i="9"/>
  <c r="B9" i="9"/>
  <c r="AI8" i="9"/>
  <c r="CI3" i="9"/>
  <c r="BG4" i="9"/>
  <c r="Z9" i="9"/>
  <c r="DN9" i="9"/>
  <c r="BQ9" i="9"/>
  <c r="AP6" i="9"/>
  <c r="CB10" i="9"/>
  <c r="DH7" i="9"/>
  <c r="BK3" i="9"/>
  <c r="BW7" i="9"/>
  <c r="BO8" i="9"/>
  <c r="BT5" i="9"/>
  <c r="BV6" i="9"/>
  <c r="BI10" i="9"/>
  <c r="CP3" i="9"/>
  <c r="X9" i="9"/>
  <c r="C9" i="9"/>
  <c r="BL6" i="9"/>
  <c r="T10" i="9"/>
  <c r="BM3" i="9"/>
  <c r="BN6" i="9"/>
  <c r="CP9" i="9"/>
  <c r="CW9" i="9"/>
  <c r="BE4" i="9"/>
  <c r="BU7" i="9"/>
  <c r="CB4" i="9"/>
  <c r="CZ7" i="9"/>
  <c r="BZ10" i="9"/>
  <c r="CD6" i="9"/>
  <c r="CQ6" i="9"/>
  <c r="V6" i="9"/>
  <c r="AV7" i="9"/>
  <c r="BY9" i="9"/>
  <c r="D9" i="9"/>
  <c r="BW8" i="9"/>
  <c r="C7" i="9"/>
  <c r="BO5" i="9"/>
  <c r="F3" i="9"/>
  <c r="O7" i="9"/>
  <c r="AE6" i="9"/>
  <c r="AS10" i="9"/>
  <c r="DI4" i="9"/>
  <c r="H10" i="9"/>
  <c r="DD5" i="9"/>
  <c r="Y3" i="9"/>
  <c r="CF10" i="9"/>
  <c r="W7" i="9"/>
  <c r="DD8" i="9"/>
  <c r="DO5" i="9"/>
  <c r="CW10" i="9"/>
  <c r="CA8" i="9"/>
  <c r="BD7" i="9"/>
  <c r="AN3" i="9"/>
  <c r="B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18" authorId="0" shapeId="0" xr:uid="{76A61F4E-6642-564B-946F-AB5DE6D0153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correction factors for different height levels are the same regardless of the occupation type, and they are based on the calculations for the RES type</t>
        </r>
      </text>
    </comment>
    <comment ref="G50" authorId="0" shapeId="0" xr:uid="{02DFA643-9793-E64E-9119-786502CFFD05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JRC estimates suggests that the maximum damage of informal settlement can be 8 times smaller than formal buildings; not only because of the more expansive material but also for the less valuable contents (on average)</t>
        </r>
      </text>
    </comment>
    <comment ref="H50" authorId="0" shapeId="0" xr:uid="{EDF68BD6-B8AB-C249-9FC6-C0EF8D44EBCA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height coefficient. 
</t>
        </r>
        <r>
          <rPr>
            <sz val="10"/>
            <color rgb="FF000000"/>
            <rFont val="Tahoma"/>
            <family val="2"/>
          </rPr>
          <t>Assuming that informal settlements do not exceed two storeys (generally they should be one storey only)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4" authorId="0" shapeId="0" xr:uid="{1DE004DA-A9A9-D745-9A7D-CB2FF4B38983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Damage per area</t>
        </r>
        <r>
          <rPr>
            <sz val="10"/>
            <color rgb="FF000000"/>
            <rFont val="Calibri"/>
            <family val="2"/>
            <scheme val="minor"/>
          </rPr>
          <t xml:space="preserve"> (any definition)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Buildings within the agricultural area are already considered.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Even if a flooded area is mainly agricultural, damage to buildings contributes much more to the total damage.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B3" authorId="0" shapeId="0" xr:uid="{2E67E42D-505E-0A46-BF5A-A6BBBC6F24E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searched for some statistics related to the JRC database, but I could find nothing. So this is no more than a guess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K1" authorId="0" shapeId="0" xr:uid="{EE946061-E00A-8C46-93FA-105DAE08E53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data</t>
        </r>
      </text>
    </comment>
    <comment ref="A6" authorId="0" shapeId="0" xr:uid="{B8566C68-2BEB-734C-A23B-2D0F642DDD38}">
      <text>
        <r>
          <rPr>
            <b/>
            <sz val="10"/>
            <color rgb="FF000000"/>
            <rFont val="Tahoma"/>
            <family val="2"/>
          </rPr>
          <t xml:space="preserve">Gentile, Roberto:
</t>
        </r>
        <r>
          <rPr>
            <sz val="10"/>
            <color rgb="FF000000"/>
            <rFont val="Calibri"/>
            <family val="2"/>
            <scheme val="minor"/>
          </rPr>
          <t>for some stupid reason, if I remove that "j" the VLOOKUP function fails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</text>
    </comment>
    <comment ref="A9" authorId="0" shapeId="0" xr:uid="{320FE46C-8254-2E4D-814F-C45B06AD9BC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some stupid reason, if I remove that "p" the VLOOKUP function fails</t>
        </r>
      </text>
    </comment>
    <comment ref="B61" authorId="0" shapeId="0" xr:uid="{73E6A94F-6335-0744-9AFB-44C9F255324D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without any seismic provvision</t>
        </r>
      </text>
    </comment>
    <comment ref="C61" authorId="0" shapeId="0" xr:uid="{D4ED06E3-56FC-8B44-8A1A-260F73AAAD9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</t>
        </r>
        <r>
          <rPr>
            <sz val="10"/>
            <color rgb="FF000000"/>
            <rFont val="Calibri"/>
            <family val="2"/>
            <scheme val="minor"/>
          </rPr>
          <t>1994</t>
        </r>
        <r>
          <rPr>
            <sz val="10"/>
            <color rgb="FF000000"/>
            <rFont val="Tahoma"/>
            <family val="2"/>
          </rPr>
          <t>. 1994-2015</t>
        </r>
      </text>
    </comment>
    <comment ref="D61" authorId="0" shapeId="0" xr:uid="{0FAFE1FD-72D8-EE48-B44D-A2D0B1AE9EB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NBC1994. With more awareness afte EQ. 2015+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A10" authorId="0" shapeId="0" xr:uid="{C3C673B2-CAC0-2241-998D-2C3E78F94EE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change this name, if you change the name of the related polygon</t>
        </r>
      </text>
    </comment>
  </commentList>
</comments>
</file>

<file path=xl/sharedStrings.xml><?xml version="1.0" encoding="utf-8"?>
<sst xmlns="http://schemas.openxmlformats.org/spreadsheetml/2006/main" count="558" uniqueCount="200">
  <si>
    <t>Typology</t>
  </si>
  <si>
    <t>Min # storeys</t>
  </si>
  <si>
    <t>Max # Storeys</t>
  </si>
  <si>
    <t>IM</t>
  </si>
  <si>
    <t>Adobe</t>
  </si>
  <si>
    <t>RC Frame infilled</t>
  </si>
  <si>
    <t>maxDamage</t>
  </si>
  <si>
    <t>JRC, Asia, Res</t>
  </si>
  <si>
    <t>hw</t>
  </si>
  <si>
    <t>waterHeight, hw</t>
  </si>
  <si>
    <t>Brick (Mud, Cement)</t>
  </si>
  <si>
    <t>baseFloodVuln</t>
  </si>
  <si>
    <t>Damage (Res)</t>
  </si>
  <si>
    <t>Damage (Com)</t>
  </si>
  <si>
    <t>Damage (Ind)</t>
  </si>
  <si>
    <t>Res</t>
  </si>
  <si>
    <t>Damage (agri)</t>
  </si>
  <si>
    <t>JRC, ASIA, buildings</t>
  </si>
  <si>
    <t>JRC, Asia, land</t>
  </si>
  <si>
    <t>Com</t>
  </si>
  <si>
    <t>Ind</t>
  </si>
  <si>
    <t>JRC, Asia, Ind</t>
  </si>
  <si>
    <t>JRC, Asia, Com</t>
  </si>
  <si>
    <t>heightCoeff</t>
  </si>
  <si>
    <t>Agri</t>
  </si>
  <si>
    <t>Land</t>
  </si>
  <si>
    <t>NaN</t>
  </si>
  <si>
    <t>Nstorey ref</t>
  </si>
  <si>
    <t>Most common (mode) number of storeys within the JRC empirical data (asia, Residential)</t>
  </si>
  <si>
    <t>We assume that the JRC vulnerabilities are applicable to buildings with this number of storeys</t>
  </si>
  <si>
    <t>We also assume that buildings of different heights have the same flood loss|height</t>
  </si>
  <si>
    <t>The loss ratio changes because the total value of the building changes</t>
  </si>
  <si>
    <t>We further assume that the total value of the buildings is proportional to the number of storeys</t>
  </si>
  <si>
    <t>Nstoreys</t>
  </si>
  <si>
    <t>HeightAdjuster</t>
  </si>
  <si>
    <t>No issues with the adobe structures, because they are 4storeys tall maximum</t>
  </si>
  <si>
    <t>Will only consider RC structures (residential) in the comparison</t>
  </si>
  <si>
    <t>Only transposed</t>
  </si>
  <si>
    <t>hw [m] -&gt;</t>
  </si>
  <si>
    <t>Alternative method based on HAZUS vulnerabilities for 1, 2 and &gt;3 storeys</t>
  </si>
  <si>
    <t>depth_meter</t>
  </si>
  <si>
    <t>fl_1</t>
  </si>
  <si>
    <t>fl_2</t>
  </si>
  <si>
    <t>fl_3</t>
  </si>
  <si>
    <t>average</t>
  </si>
  <si>
    <t>fl_1 (norm)</t>
  </si>
  <si>
    <t>fl_2 (norm)</t>
  </si>
  <si>
    <t>fl_3 (norm)</t>
  </si>
  <si>
    <t>target depth</t>
  </si>
  <si>
    <t>fl_1 (haz2jrc)</t>
  </si>
  <si>
    <t>fl_2 (haz2jrc)</t>
  </si>
  <si>
    <t>fl_3 (haz2jrc)</t>
  </si>
  <si>
    <t>haz2jrc</t>
  </si>
  <si>
    <t>&gt;3</t>
  </si>
  <si>
    <t>Informal settlement</t>
  </si>
  <si>
    <t>SA</t>
  </si>
  <si>
    <t>10.1016/j.soildyn.2021.106683</t>
  </si>
  <si>
    <t>High</t>
  </si>
  <si>
    <t>10.1016/j.soildyn.2021.106682</t>
  </si>
  <si>
    <t>Moderate</t>
  </si>
  <si>
    <t>10.1016/j.soildyn.2021.106681</t>
  </si>
  <si>
    <t xml:space="preserve">Low </t>
  </si>
  <si>
    <t>10.1016/j.soildyn.2021.106680</t>
  </si>
  <si>
    <t>10.1016/j.soildyn.2021.106679</t>
  </si>
  <si>
    <t>10.1016/j.soildyn.2021.106678</t>
  </si>
  <si>
    <t>Brick in Cement (Rigid Floor)</t>
  </si>
  <si>
    <t>Brick in Cement (Flexible Floor)</t>
  </si>
  <si>
    <t>Brick in Mud</t>
  </si>
  <si>
    <t>sigmaDS5</t>
  </si>
  <si>
    <t>sigmaDS4</t>
  </si>
  <si>
    <t>sigmaDS3</t>
  </si>
  <si>
    <t>sigmaDS2</t>
  </si>
  <si>
    <t>sigmaDS1</t>
  </si>
  <si>
    <t>muDS5-g</t>
  </si>
  <si>
    <t>muDS4-g</t>
  </si>
  <si>
    <t>muDS3-g</t>
  </si>
  <si>
    <t>muDS2-g</t>
  </si>
  <si>
    <t>muDS1-g</t>
  </si>
  <si>
    <t>periodMax-s</t>
  </si>
  <si>
    <t>periodMin-s</t>
  </si>
  <si>
    <t>Page on ID_5</t>
  </si>
  <si>
    <t>Code level</t>
  </si>
  <si>
    <t>MaxYearBuilt</t>
  </si>
  <si>
    <t>MinYearBuilt</t>
  </si>
  <si>
    <t>ID_5, page 36</t>
  </si>
  <si>
    <t>ID_5, page 33</t>
  </si>
  <si>
    <t>ID_5, page 32</t>
  </si>
  <si>
    <t>ID_5, page 34</t>
  </si>
  <si>
    <t>ID_5, page 39</t>
  </si>
  <si>
    <t>vulnStrEQ</t>
  </si>
  <si>
    <t>vulnStrFL</t>
  </si>
  <si>
    <t>Adb+LC+LR</t>
  </si>
  <si>
    <t>BrM+LC+LR</t>
  </si>
  <si>
    <t>BrCfl+LC+LR</t>
  </si>
  <si>
    <t>BrCri+LC+LR</t>
  </si>
  <si>
    <t>RCi+LC+LR</t>
  </si>
  <si>
    <t>RCi+MC+LR</t>
  </si>
  <si>
    <t>RCi+HC+LR</t>
  </si>
  <si>
    <t>RCi+LC+MR</t>
  </si>
  <si>
    <t>RCi+MC+MR</t>
  </si>
  <si>
    <t>RCi+HC+MR</t>
  </si>
  <si>
    <t>Adb+LC+LR+1s+Res</t>
  </si>
  <si>
    <t>Adb+LC+LR+2s+Res</t>
  </si>
  <si>
    <t>Adb+LC+LR+3s+Res</t>
  </si>
  <si>
    <t>Adb+LC+LR+4s+Res</t>
  </si>
  <si>
    <t>RCi+xC+LR+1s+Res</t>
  </si>
  <si>
    <t>RCi+xC+LR+2s+Res</t>
  </si>
  <si>
    <t>RCi+xC+LR+3s+Res</t>
  </si>
  <si>
    <t>RCi+xC+LR+4s+Res</t>
  </si>
  <si>
    <t>RCi+xC+LR+5s+Res</t>
  </si>
  <si>
    <t>RCi+xC+LR+6s+Res</t>
  </si>
  <si>
    <t>RCi+xC+LR+7s+Res</t>
  </si>
  <si>
    <t>RCi+xC+LR+8s+Res</t>
  </si>
  <si>
    <t>Occ</t>
  </si>
  <si>
    <t>Adb+LC+LR+1s+Com</t>
  </si>
  <si>
    <t>Adb+LC+LR+2s+Com</t>
  </si>
  <si>
    <t>Adb+LC+LR+3s+Com</t>
  </si>
  <si>
    <t>Adb+LC+LR+4s+Com</t>
  </si>
  <si>
    <t>RCi+xC+LR+1s+Com</t>
  </si>
  <si>
    <t>RCi+xC+LR+2s+Com</t>
  </si>
  <si>
    <t>RCi+xC+LR+3s+Com</t>
  </si>
  <si>
    <t>RCi+xC+LR+4s+Com</t>
  </si>
  <si>
    <t>RCi+xC+LR+5s+Com</t>
  </si>
  <si>
    <t>RCi+xC+LR+6s+Com</t>
  </si>
  <si>
    <t>RCi+xC+LR+7s+Com</t>
  </si>
  <si>
    <t>RCi+xC+LR+8s+Com</t>
  </si>
  <si>
    <t>Adb+LC+LR+1s+Ind</t>
  </si>
  <si>
    <t>Adb+LC+LR+2s+Ind</t>
  </si>
  <si>
    <t>Adb+LC+LR+3s+Ind</t>
  </si>
  <si>
    <t>Adb+LC+LR+4s+Ind</t>
  </si>
  <si>
    <t>RCi+xC+LR+1s+Ind</t>
  </si>
  <si>
    <t>RCi+xC+LR+2s+Ind</t>
  </si>
  <si>
    <t>RCi+xC+LR+3s+Ind</t>
  </si>
  <si>
    <t>RCi+xC+LR+4s+Ind</t>
  </si>
  <si>
    <t>RCi+xC+LR+5s+Ind</t>
  </si>
  <si>
    <t>RCi+xC+LR+6s+Ind</t>
  </si>
  <si>
    <t>RCi+xC+LR+7s+Ind</t>
  </si>
  <si>
    <t>RCi+xC+LR+8s+Ind</t>
  </si>
  <si>
    <t>Occupation</t>
  </si>
  <si>
    <t>Code Level</t>
  </si>
  <si>
    <t>Height Level</t>
  </si>
  <si>
    <t>LR</t>
  </si>
  <si>
    <t>MR</t>
  </si>
  <si>
    <t>LC</t>
  </si>
  <si>
    <t>MC</t>
  </si>
  <si>
    <t>HC</t>
  </si>
  <si>
    <t>Brick in Cement (Flex Floor)</t>
  </si>
  <si>
    <t>BrX+LC+LR+1s+Com</t>
  </si>
  <si>
    <t>BrX+LC+LR+2s+Com</t>
  </si>
  <si>
    <t>BrX+LC+LR+1s+Res</t>
  </si>
  <si>
    <t>BrX+LC+LR+2s+Res</t>
  </si>
  <si>
    <t>BrX+LC+LR+3s+Res</t>
  </si>
  <si>
    <t>BrX+LC+LR+4s+Res</t>
  </si>
  <si>
    <t>BrX+LC+LR+3s+Com</t>
  </si>
  <si>
    <t>BrX+LC+LR+4s+Com</t>
  </si>
  <si>
    <t>BrX+LC+LR+1s+Ind</t>
  </si>
  <si>
    <t>BrX+LC+LR+2s+Ind</t>
  </si>
  <si>
    <t>BrX+LC+LR+3s+Ind</t>
  </si>
  <si>
    <t>BrX+LC+LR+4s+Ind</t>
  </si>
  <si>
    <t>Stone in mud (Informal Set.)</t>
  </si>
  <si>
    <t>StMin+LC+LR</t>
  </si>
  <si>
    <t>StMin+LC+LR+Res</t>
  </si>
  <si>
    <t>BrickBlockInCement</t>
  </si>
  <si>
    <t>POLYGON TYPE</t>
  </si>
  <si>
    <t>Adobe, Brick (all types)</t>
  </si>
  <si>
    <t>RC frame</t>
  </si>
  <si>
    <t>Check</t>
  </si>
  <si>
    <t>Occupation factor</t>
  </si>
  <si>
    <t>Baseline</t>
  </si>
  <si>
    <t>Height factor</t>
  </si>
  <si>
    <t>Code factor</t>
  </si>
  <si>
    <t>highIncome</t>
  </si>
  <si>
    <t>agriculture</t>
  </si>
  <si>
    <t>commercialResidential</t>
  </si>
  <si>
    <t>historicalPreservation</t>
  </si>
  <si>
    <t>industry</t>
  </si>
  <si>
    <t>lowIncome</t>
  </si>
  <si>
    <t>midIncome</t>
  </si>
  <si>
    <t>p highIncome</t>
  </si>
  <si>
    <t>Stone in Mud (Informal Set.)</t>
  </si>
  <si>
    <t>Refined distribution</t>
  </si>
  <si>
    <t>polygonType</t>
  </si>
  <si>
    <t>Fix normalisation error - make sure this operation is not needed anymore</t>
  </si>
  <si>
    <t>average height of buildings per polygon</t>
  </si>
  <si>
    <t>avgBuildHeight</t>
  </si>
  <si>
    <t>LR(hw=0)</t>
  </si>
  <si>
    <t>LR(hw=0.5)</t>
  </si>
  <si>
    <t>LR(hw=1)</t>
  </si>
  <si>
    <t>LR(hw=1.5)</t>
  </si>
  <si>
    <t>LR(hw=2)</t>
  </si>
  <si>
    <t>LR(hw=3)</t>
  </si>
  <si>
    <t>LR(hw=6)</t>
  </si>
  <si>
    <t>LR(hw=5)</t>
  </si>
  <si>
    <t>LR(hw=4)</t>
  </si>
  <si>
    <t>j cityCentre</t>
  </si>
  <si>
    <t>dlrDS1</t>
  </si>
  <si>
    <t>dlrDS2</t>
  </si>
  <si>
    <t>dlrDS3</t>
  </si>
  <si>
    <t>dlrDS4</t>
  </si>
  <si>
    <t>dlrDS5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</si>
</sst>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</cellStyleXfs>
  <cellXfs count="99">
    <xf numFmtId="0" fontId="0" fillId="0" borderId="0" xfId="0"/>
    <xf numFmtId="0" fontId="0" fillId="0" borderId="1" xfId="0" applyBorder="1"/>
    <xf numFmtId="0" fontId="6" fillId="0" borderId="1" xfId="0" applyFont="1" applyBorder="1"/>
    <xf numFmtId="2" fontId="0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/>
    <xf numFmtId="0" fontId="10" fillId="0" borderId="7" xfId="0" applyFont="1" applyBorder="1"/>
    <xf numFmtId="0" fontId="9" fillId="0" borderId="7" xfId="0" applyFont="1" applyBorder="1"/>
    <xf numFmtId="164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1" xfId="0" applyFont="1" applyBorder="1"/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right"/>
    </xf>
    <xf numFmtId="0" fontId="0" fillId="0" borderId="8" xfId="0" applyBorder="1"/>
    <xf numFmtId="0" fontId="0" fillId="0" borderId="0" xfId="0" applyFont="1" applyBorder="1" applyAlignment="1"/>
    <xf numFmtId="0" fontId="6" fillId="0" borderId="0" xfId="0" applyFont="1" applyBorder="1"/>
    <xf numFmtId="164" fontId="7" fillId="0" borderId="0" xfId="1" applyNumberFormat="1" applyBorder="1" applyAlignment="1">
      <alignment horizontal="right"/>
    </xf>
    <xf numFmtId="2" fontId="7" fillId="0" borderId="0" xfId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6" fillId="0" borderId="6" xfId="0" applyFont="1" applyBorder="1"/>
    <xf numFmtId="0" fontId="0" fillId="0" borderId="6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6" xfId="0" applyFont="1" applyBorder="1"/>
    <xf numFmtId="0" fontId="0" fillId="0" borderId="0" xfId="0" applyFill="1" applyBorder="1"/>
    <xf numFmtId="0" fontId="6" fillId="0" borderId="6" xfId="0" applyFont="1" applyBorder="1" applyAlignment="1"/>
    <xf numFmtId="0" fontId="9" fillId="0" borderId="9" xfId="0" applyFont="1" applyBorder="1"/>
    <xf numFmtId="0" fontId="10" fillId="0" borderId="9" xfId="0" applyFont="1" applyBorder="1"/>
    <xf numFmtId="0" fontId="10" fillId="0" borderId="11" xfId="0" applyFont="1" applyBorder="1"/>
    <xf numFmtId="0" fontId="10" fillId="0" borderId="12" xfId="0" applyFont="1" applyBorder="1"/>
    <xf numFmtId="2" fontId="10" fillId="0" borderId="11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2" fontId="0" fillId="0" borderId="0" xfId="0" applyNumberFormat="1" applyBorder="1"/>
    <xf numFmtId="2" fontId="0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165" fontId="0" fillId="0" borderId="0" xfId="0" applyNumberFormat="1"/>
    <xf numFmtId="2" fontId="0" fillId="2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165" fontId="0" fillId="0" borderId="18" xfId="0" applyNumberFormat="1" applyBorder="1"/>
    <xf numFmtId="0" fontId="0" fillId="0" borderId="19" xfId="0" applyBorder="1" applyAlignment="1">
      <alignment horizontal="right"/>
    </xf>
    <xf numFmtId="165" fontId="0" fillId="0" borderId="20" xfId="0" applyNumberFormat="1" applyBorder="1"/>
    <xf numFmtId="165" fontId="0" fillId="0" borderId="0" xfId="0" applyNumberFormat="1" applyFont="1" applyBorder="1"/>
    <xf numFmtId="0" fontId="6" fillId="0" borderId="6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14" fillId="0" borderId="0" xfId="3" applyBorder="1" applyAlignment="1"/>
    <xf numFmtId="165" fontId="0" fillId="0" borderId="0" xfId="0" applyNumberFormat="1" applyFill="1" applyBorder="1"/>
    <xf numFmtId="0" fontId="0" fillId="0" borderId="0" xfId="0" applyAlignment="1">
      <alignment horizontal="right"/>
    </xf>
    <xf numFmtId="0" fontId="0" fillId="0" borderId="6" xfId="0" applyFill="1" applyBorder="1"/>
    <xf numFmtId="0" fontId="5" fillId="0" borderId="0" xfId="4"/>
    <xf numFmtId="165" fontId="5" fillId="0" borderId="0" xfId="4" applyNumberFormat="1"/>
    <xf numFmtId="0" fontId="15" fillId="0" borderId="0" xfId="4" applyFont="1"/>
    <xf numFmtId="0" fontId="15" fillId="0" borderId="6" xfId="4" applyFont="1" applyBorder="1"/>
    <xf numFmtId="0" fontId="15" fillId="0" borderId="0" xfId="4" applyFont="1" applyBorder="1"/>
    <xf numFmtId="0" fontId="5" fillId="0" borderId="0" xfId="4" applyAlignment="1"/>
    <xf numFmtId="0" fontId="5" fillId="0" borderId="6" xfId="4" applyBorder="1"/>
    <xf numFmtId="0" fontId="15" fillId="0" borderId="21" xfId="4" applyFont="1" applyBorder="1"/>
    <xf numFmtId="0" fontId="5" fillId="0" borderId="0" xfId="4" applyFont="1" applyBorder="1" applyAlignment="1">
      <alignment horizontal="right"/>
    </xf>
    <xf numFmtId="2" fontId="5" fillId="0" borderId="0" xfId="4" applyNumberFormat="1"/>
    <xf numFmtId="0" fontId="0" fillId="0" borderId="21" xfId="0" applyBorder="1"/>
    <xf numFmtId="164" fontId="5" fillId="0" borderId="0" xfId="4" applyNumberFormat="1" applyFont="1"/>
    <xf numFmtId="0" fontId="15" fillId="0" borderId="0" xfId="4" applyFont="1" applyBorder="1" applyAlignment="1">
      <alignment horizontal="right"/>
    </xf>
    <xf numFmtId="0" fontId="15" fillId="0" borderId="6" xfId="4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21" xfId="4" applyFill="1" applyBorder="1"/>
    <xf numFmtId="0" fontId="4" fillId="0" borderId="0" xfId="4" applyFont="1"/>
    <xf numFmtId="0" fontId="4" fillId="0" borderId="6" xfId="4" applyFont="1" applyFill="1" applyBorder="1"/>
    <xf numFmtId="166" fontId="0" fillId="0" borderId="0" xfId="0" applyNumberFormat="1"/>
    <xf numFmtId="2" fontId="6" fillId="0" borderId="0" xfId="0" applyNumberFormat="1" applyFont="1"/>
    <xf numFmtId="0" fontId="16" fillId="0" borderId="0" xfId="4" applyFont="1"/>
    <xf numFmtId="167" fontId="5" fillId="0" borderId="0" xfId="4" applyNumberFormat="1"/>
    <xf numFmtId="0" fontId="16" fillId="0" borderId="6" xfId="4" applyFont="1" applyBorder="1"/>
    <xf numFmtId="0" fontId="3" fillId="0" borderId="21" xfId="4" applyFont="1" applyFill="1" applyBorder="1"/>
    <xf numFmtId="0" fontId="2" fillId="0" borderId="21" xfId="4" applyFont="1" applyFill="1" applyBorder="1"/>
    <xf numFmtId="1" fontId="6" fillId="0" borderId="0" xfId="0" applyNumberFormat="1" applyFont="1"/>
    <xf numFmtId="0" fontId="1" fillId="0" borderId="0" xfId="4" applyFont="1"/>
    <xf numFmtId="165" fontId="7" fillId="0" borderId="0" xfId="0" applyNumberFormat="1" applyFont="1"/>
    <xf numFmtId="2" fontId="0" fillId="0" borderId="0" xfId="0" applyNumberFormat="1" applyFill="1" applyBorder="1"/>
    <xf numFmtId="0" fontId="10" fillId="0" borderId="1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5" fillId="0" borderId="6" xfId="4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5">
    <cellStyle name="Comma" xfId="2" builtinId="3"/>
    <cellStyle name="Hyperlink" xfId="3" builtinId="8"/>
    <cellStyle name="Normal" xfId="0" builtinId="0"/>
    <cellStyle name="Normal 2" xfId="1" xr:uid="{22D08044-4AF3-B641-AAAA-E5BA359F70D1}"/>
    <cellStyle name="Normal 3" xfId="4" xr:uid="{E8CADB49-8325-0E46-98E3-0F7B5AA0A523}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99759405074367"/>
          <c:y val="8.3749999999999991E-2"/>
          <c:w val="0.80100240594925631"/>
          <c:h val="0.64218394575678028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Plots'!$G$7:$O$7</c:f>
              <c:numCache>
                <c:formatCode>0.000</c:formatCode>
                <c:ptCount val="9"/>
                <c:pt idx="0">
                  <c:v>0</c:v>
                </c:pt>
                <c:pt idx="1">
                  <c:v>0.39600000000000002</c:v>
                </c:pt>
                <c:pt idx="2">
                  <c:v>0.58799999999999997</c:v>
                </c:pt>
                <c:pt idx="3">
                  <c:v>0.74399999999999999</c:v>
                </c:pt>
                <c:pt idx="4">
                  <c:v>0.86399999999999999</c:v>
                </c:pt>
                <c:pt idx="5">
                  <c:v>1.044</c:v>
                </c:pt>
                <c:pt idx="6">
                  <c:v>1.1160000000000001</c:v>
                </c:pt>
                <c:pt idx="7">
                  <c:v>1.1759999999999999</c:v>
                </c:pt>
                <c:pt idx="8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7D-7149-9DC4-45553D7417F3}"/>
            </c:ext>
          </c:extLst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Plots'!$G$8:$O$8</c:f>
              <c:numCache>
                <c:formatCode>0.000</c:formatCode>
                <c:ptCount val="9"/>
                <c:pt idx="0">
                  <c:v>0</c:v>
                </c:pt>
                <c:pt idx="1">
                  <c:v>0.19800000000000001</c:v>
                </c:pt>
                <c:pt idx="2">
                  <c:v>0.29399999999999998</c:v>
                </c:pt>
                <c:pt idx="3">
                  <c:v>0.372</c:v>
                </c:pt>
                <c:pt idx="4">
                  <c:v>0.432</c:v>
                </c:pt>
                <c:pt idx="5">
                  <c:v>0.52200000000000002</c:v>
                </c:pt>
                <c:pt idx="6">
                  <c:v>0.55800000000000005</c:v>
                </c:pt>
                <c:pt idx="7">
                  <c:v>0.58799999999999997</c:v>
                </c:pt>
                <c:pt idx="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7D-7149-9DC4-45553D7417F3}"/>
            </c:ext>
          </c:extLst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Plots'!$G$9:$O$9</c:f>
              <c:numCache>
                <c:formatCode>0.000</c:formatCode>
                <c:ptCount val="9"/>
                <c:pt idx="0">
                  <c:v>0</c:v>
                </c:pt>
                <c:pt idx="1">
                  <c:v>0.13200000000000001</c:v>
                </c:pt>
                <c:pt idx="2">
                  <c:v>0.19599999999999998</c:v>
                </c:pt>
                <c:pt idx="3">
                  <c:v>0.248</c:v>
                </c:pt>
                <c:pt idx="4">
                  <c:v>0.28799999999999998</c:v>
                </c:pt>
                <c:pt idx="5">
                  <c:v>0.34799999999999998</c:v>
                </c:pt>
                <c:pt idx="6">
                  <c:v>0.372</c:v>
                </c:pt>
                <c:pt idx="7">
                  <c:v>0.39199999999999996</c:v>
                </c:pt>
                <c:pt idx="8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7D-7149-9DC4-45553D7417F3}"/>
            </c:ext>
          </c:extLst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Plots'!$G$10:$O$10</c:f>
              <c:numCache>
                <c:formatCode>0.000</c:formatCode>
                <c:ptCount val="9"/>
                <c:pt idx="0">
                  <c:v>0</c:v>
                </c:pt>
                <c:pt idx="1">
                  <c:v>9.9000000000000005E-2</c:v>
                </c:pt>
                <c:pt idx="2">
                  <c:v>0.14699999999999999</c:v>
                </c:pt>
                <c:pt idx="3">
                  <c:v>0.186</c:v>
                </c:pt>
                <c:pt idx="4">
                  <c:v>0.216</c:v>
                </c:pt>
                <c:pt idx="5">
                  <c:v>0.26100000000000001</c:v>
                </c:pt>
                <c:pt idx="6">
                  <c:v>0.27900000000000003</c:v>
                </c:pt>
                <c:pt idx="7">
                  <c:v>0.29399999999999998</c:v>
                </c:pt>
                <c:pt idx="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7D-7149-9DC4-45553D7417F3}"/>
            </c:ext>
          </c:extLst>
        </c:ser>
        <c:ser>
          <c:idx val="4"/>
          <c:order val="4"/>
          <c:tx>
            <c:v>5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Plots'!$G$11:$O$11</c:f>
              <c:numCache>
                <c:formatCode>0.000</c:formatCode>
                <c:ptCount val="9"/>
                <c:pt idx="0">
                  <c:v>0</c:v>
                </c:pt>
                <c:pt idx="1">
                  <c:v>7.9200000000000007E-2</c:v>
                </c:pt>
                <c:pt idx="2">
                  <c:v>0.1176</c:v>
                </c:pt>
                <c:pt idx="3">
                  <c:v>0.14880000000000002</c:v>
                </c:pt>
                <c:pt idx="4">
                  <c:v>0.17280000000000001</c:v>
                </c:pt>
                <c:pt idx="5">
                  <c:v>0.20880000000000001</c:v>
                </c:pt>
                <c:pt idx="6">
                  <c:v>0.22320000000000004</c:v>
                </c:pt>
                <c:pt idx="7">
                  <c:v>0.23519999999999999</c:v>
                </c:pt>
                <c:pt idx="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7D-7149-9DC4-45553D7417F3}"/>
            </c:ext>
          </c:extLst>
        </c:ser>
        <c:ser>
          <c:idx val="5"/>
          <c:order val="5"/>
          <c:tx>
            <c:v>6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Plots'!$G$12:$O$12</c:f>
              <c:numCache>
                <c:formatCode>0.000</c:formatCode>
                <c:ptCount val="9"/>
                <c:pt idx="0">
                  <c:v>0</c:v>
                </c:pt>
                <c:pt idx="1">
                  <c:v>6.6000000000000003E-2</c:v>
                </c:pt>
                <c:pt idx="2">
                  <c:v>9.799999999999999E-2</c:v>
                </c:pt>
                <c:pt idx="3">
                  <c:v>0.124</c:v>
                </c:pt>
                <c:pt idx="4">
                  <c:v>0.14399999999999999</c:v>
                </c:pt>
                <c:pt idx="5">
                  <c:v>0.17399999999999999</c:v>
                </c:pt>
                <c:pt idx="6">
                  <c:v>0.186</c:v>
                </c:pt>
                <c:pt idx="7">
                  <c:v>0.19599999999999998</c:v>
                </c:pt>
                <c:pt idx="8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7D-7149-9DC4-45553D7417F3}"/>
            </c:ext>
          </c:extLst>
        </c:ser>
        <c:ser>
          <c:idx val="6"/>
          <c:order val="6"/>
          <c:tx>
            <c:v>7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Plots'!$G$13:$O$13</c:f>
              <c:numCache>
                <c:formatCode>0.000</c:formatCode>
                <c:ptCount val="9"/>
                <c:pt idx="0">
                  <c:v>0</c:v>
                </c:pt>
                <c:pt idx="1">
                  <c:v>5.6571428571428571E-2</c:v>
                </c:pt>
                <c:pt idx="2">
                  <c:v>8.3999999999999991E-2</c:v>
                </c:pt>
                <c:pt idx="3">
                  <c:v>0.10628571428571428</c:v>
                </c:pt>
                <c:pt idx="4">
                  <c:v>0.12342857142857142</c:v>
                </c:pt>
                <c:pt idx="5">
                  <c:v>0.14914285714285713</c:v>
                </c:pt>
                <c:pt idx="6">
                  <c:v>0.15942857142857145</c:v>
                </c:pt>
                <c:pt idx="7">
                  <c:v>0.16799999999999998</c:v>
                </c:pt>
                <c:pt idx="8">
                  <c:v>0.1714285714285714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7D-7149-9DC4-45553D7417F3}"/>
            </c:ext>
          </c:extLst>
        </c:ser>
        <c:ser>
          <c:idx val="7"/>
          <c:order val="7"/>
          <c:tx>
            <c:v>8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Plots'!$G$14:$O$14</c:f>
              <c:numCache>
                <c:formatCode>0.000</c:formatCode>
                <c:ptCount val="9"/>
                <c:pt idx="0">
                  <c:v>0</c:v>
                </c:pt>
                <c:pt idx="1">
                  <c:v>4.9500000000000002E-2</c:v>
                </c:pt>
                <c:pt idx="2">
                  <c:v>7.3499999999999996E-2</c:v>
                </c:pt>
                <c:pt idx="3">
                  <c:v>9.2999999999999999E-2</c:v>
                </c:pt>
                <c:pt idx="4">
                  <c:v>0.108</c:v>
                </c:pt>
                <c:pt idx="5">
                  <c:v>0.1305</c:v>
                </c:pt>
                <c:pt idx="6">
                  <c:v>0.13950000000000001</c:v>
                </c:pt>
                <c:pt idx="7">
                  <c:v>0.14699999999999999</c:v>
                </c:pt>
                <c:pt idx="8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7D-7149-9DC4-45553D741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48319"/>
        <c:axId val="2012749967"/>
      </c:scatterChart>
      <c:valAx>
        <c:axId val="201274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9967"/>
        <c:crosses val="autoZero"/>
        <c:crossBetween val="midCat"/>
      </c:valAx>
      <c:valAx>
        <c:axId val="2012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831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041388200725912"/>
          <c:y val="0.10978484748614346"/>
          <c:w val="8.9098898619193026E-2"/>
          <c:h val="0.5210832899859264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24115</xdr:colOff>
      <xdr:row>16</xdr:row>
      <xdr:rowOff>27008</xdr:rowOff>
    </xdr:from>
    <xdr:to>
      <xdr:col>8</xdr:col>
      <xdr:colOff>55463</xdr:colOff>
      <xdr:row>34</xdr:row>
      <xdr:rowOff>80381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D15AC-1438-554E-9EEC-4824A0A0D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0.38133</cdr:x>
      <cdr:y>0.83697</cdr:y>
    </cdr:from>
    <cdr:to>
      <cdr:x>0.66614</cdr:x>
      <cdr:y>0.9278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>
          <a:off x="1743437" y="2295966"/>
          <a:ext cx="1302152" cy="249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Water height [m]</a:t>
          </a:r>
        </a:p>
      </cdr:txBody>
    </cdr:sp>
  </cdr:relSizeAnchor>
  <cdr:relSizeAnchor xmlns:cdr="http://schemas.openxmlformats.org/drawingml/2006/chartDrawing">
    <cdr:from>
      <cdr:x>0.01829</cdr:x>
      <cdr:y>0.13561</cdr:y>
    </cdr:from>
    <cdr:to>
      <cdr:x>0.07278</cdr:x>
      <cdr:y>0.61029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 rot="16200000">
          <a:off x="-442888" y="898491"/>
          <a:ext cx="1302151" cy="2491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Damage</a:t>
          </a:r>
          <a:r>
            <a:rPr lang="en-GB" sz="1100" baseline="0"/>
            <a:t> ratio </a:t>
          </a:r>
          <a:r>
            <a:rPr lang="en-GB" sz="1100"/>
            <a:t>[-]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016/j.soildyn.2021.106678" TargetMode="External"/><Relationship Id="rId1" Type="http://schemas.openxmlformats.org/officeDocument/2006/relationships/hyperlink" Target="http://dx.doi.org/10.1016/j.soildyn.2021.1066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C70-5D4E-0742-AC7D-37A5E64A7505}">
  <sheetPr>
    <tabColor rgb="FFC00000"/>
  </sheetPr>
  <dimension ref="A1:Z12"/>
  <sheetViews>
    <sheetView zoomScale="171" workbookViewId="0">
      <selection activeCell="Q11" sqref="Q11"/>
    </sheetView>
  </sheetViews>
  <sheetFormatPr baseColWidth="10" defaultColWidth="9.1640625" defaultRowHeight="16" customHeight="1" x14ac:dyDescent="0.2"/>
  <cols>
    <col min="1" max="1" width="11.1640625" style="4" bestFit="1" customWidth="1"/>
    <col min="2" max="2" width="24.83203125" style="23" customWidth="1"/>
    <col min="3" max="7" width="14.6640625" style="4" customWidth="1"/>
    <col min="8" max="8" width="12.5" style="4" bestFit="1" customWidth="1"/>
    <col min="9" max="11" width="9.5" style="4" customWidth="1"/>
    <col min="12" max="28" width="10.6640625" style="4" customWidth="1"/>
    <col min="29" max="16384" width="9.1640625" style="4"/>
  </cols>
  <sheetData>
    <row r="1" spans="1:26" s="23" customFormat="1" ht="16" customHeight="1" x14ac:dyDescent="0.2">
      <c r="A1" s="28" t="s">
        <v>89</v>
      </c>
      <c r="B1" s="28" t="s">
        <v>0</v>
      </c>
      <c r="C1" s="28" t="s">
        <v>1</v>
      </c>
      <c r="D1" s="28" t="s">
        <v>2</v>
      </c>
      <c r="E1" s="28" t="s">
        <v>83</v>
      </c>
      <c r="F1" s="28" t="s">
        <v>82</v>
      </c>
      <c r="G1" s="28" t="s">
        <v>81</v>
      </c>
      <c r="H1" s="28" t="s">
        <v>80</v>
      </c>
      <c r="I1" s="28" t="s">
        <v>3</v>
      </c>
      <c r="J1" s="28" t="s">
        <v>79</v>
      </c>
      <c r="K1" s="28" t="s">
        <v>78</v>
      </c>
      <c r="L1" s="28" t="s">
        <v>77</v>
      </c>
      <c r="M1" s="28" t="s">
        <v>76</v>
      </c>
      <c r="N1" s="28" t="s">
        <v>75</v>
      </c>
      <c r="O1" s="28" t="s">
        <v>74</v>
      </c>
      <c r="P1" s="28" t="s">
        <v>73</v>
      </c>
      <c r="Q1" s="28" t="s">
        <v>72</v>
      </c>
      <c r="R1" s="28" t="s">
        <v>71</v>
      </c>
      <c r="S1" s="28" t="s">
        <v>70</v>
      </c>
      <c r="T1" s="28" t="s">
        <v>69</v>
      </c>
      <c r="U1" s="28" t="s">
        <v>68</v>
      </c>
      <c r="V1" s="28" t="s">
        <v>195</v>
      </c>
      <c r="W1" s="28" t="s">
        <v>196</v>
      </c>
      <c r="X1" s="28" t="s">
        <v>197</v>
      </c>
      <c r="Y1" s="28" t="s">
        <v>198</v>
      </c>
      <c r="Z1" s="28" t="s">
        <v>199</v>
      </c>
    </row>
    <row r="2" spans="1:26" ht="16" customHeight="1" x14ac:dyDescent="0.2">
      <c r="A2" s="4" t="s">
        <v>91</v>
      </c>
      <c r="B2" s="23" t="s">
        <v>4</v>
      </c>
      <c r="C2" s="4">
        <v>1</v>
      </c>
      <c r="D2" s="4">
        <v>4</v>
      </c>
      <c r="E2" s="4">
        <v>0</v>
      </c>
      <c r="F2" s="4">
        <v>9999</v>
      </c>
      <c r="G2" s="4" t="s">
        <v>61</v>
      </c>
      <c r="H2" s="4" t="s">
        <v>84</v>
      </c>
      <c r="I2" s="4" t="s">
        <v>55</v>
      </c>
      <c r="J2" s="44">
        <v>0.3</v>
      </c>
      <c r="K2" s="4">
        <v>9999</v>
      </c>
      <c r="L2" s="4">
        <v>0.39900000000000002</v>
      </c>
      <c r="M2" s="4">
        <v>0.86099999999999999</v>
      </c>
      <c r="N2" s="4">
        <v>1.238</v>
      </c>
      <c r="O2" s="4">
        <v>1.577</v>
      </c>
      <c r="P2" s="4">
        <v>9999</v>
      </c>
      <c r="Q2" s="4">
        <v>0.58599999999999997</v>
      </c>
      <c r="R2" s="4">
        <v>0.58599999999999997</v>
      </c>
      <c r="S2" s="4">
        <v>0.58599999999999997</v>
      </c>
      <c r="T2" s="4">
        <v>0.58599999999999997</v>
      </c>
      <c r="U2" s="4">
        <v>9999</v>
      </c>
      <c r="V2" s="33">
        <v>7.0000000000000007E-2</v>
      </c>
      <c r="W2" s="33">
        <v>0.15</v>
      </c>
      <c r="X2" s="92">
        <v>0.5</v>
      </c>
      <c r="Y2" s="92">
        <v>1</v>
      </c>
      <c r="Z2" s="4">
        <v>9999</v>
      </c>
    </row>
    <row r="3" spans="1:26" ht="16" customHeight="1" x14ac:dyDescent="0.2">
      <c r="A3" s="4" t="s">
        <v>92</v>
      </c>
      <c r="B3" s="23" t="s">
        <v>67</v>
      </c>
      <c r="C3" s="4">
        <v>1</v>
      </c>
      <c r="D3" s="58">
        <v>4</v>
      </c>
      <c r="E3" s="4">
        <v>0</v>
      </c>
      <c r="F3" s="4">
        <v>9999</v>
      </c>
      <c r="G3" s="4" t="s">
        <v>61</v>
      </c>
      <c r="H3" s="4" t="s">
        <v>85</v>
      </c>
      <c r="I3" s="4" t="s">
        <v>55</v>
      </c>
      <c r="J3" s="44">
        <v>0</v>
      </c>
      <c r="K3" s="4">
        <v>9999</v>
      </c>
      <c r="L3" s="4">
        <v>5.7000000000000002E-2</v>
      </c>
      <c r="M3" s="4">
        <v>9.8000000000000004E-2</v>
      </c>
      <c r="N3" s="4">
        <v>0.14699999999999999</v>
      </c>
      <c r="O3" s="4">
        <v>0.223</v>
      </c>
      <c r="P3" s="4">
        <v>9999</v>
      </c>
      <c r="Q3" s="4">
        <v>0.40600000000000003</v>
      </c>
      <c r="R3" s="4">
        <v>0.40400000000000003</v>
      </c>
      <c r="S3" s="4">
        <v>0.35799999999999998</v>
      </c>
      <c r="T3" s="4">
        <v>0.31</v>
      </c>
      <c r="U3" s="4">
        <v>9999</v>
      </c>
      <c r="V3" s="33">
        <v>7.0000000000000007E-2</v>
      </c>
      <c r="W3" s="33">
        <v>0.15</v>
      </c>
      <c r="X3" s="92">
        <v>0.5</v>
      </c>
      <c r="Y3" s="92">
        <v>1</v>
      </c>
      <c r="Z3" s="4">
        <v>9999</v>
      </c>
    </row>
    <row r="4" spans="1:26" ht="16" customHeight="1" x14ac:dyDescent="0.2">
      <c r="A4" s="4" t="s">
        <v>93</v>
      </c>
      <c r="B4" s="59" t="s">
        <v>66</v>
      </c>
      <c r="C4" s="58">
        <v>1</v>
      </c>
      <c r="D4" s="58">
        <v>4</v>
      </c>
      <c r="E4" s="4">
        <v>0</v>
      </c>
      <c r="F4" s="4">
        <v>9999</v>
      </c>
      <c r="G4" s="58" t="s">
        <v>61</v>
      </c>
      <c r="H4" s="4" t="s">
        <v>86</v>
      </c>
      <c r="I4" s="4" t="s">
        <v>55</v>
      </c>
      <c r="J4" s="44">
        <v>0</v>
      </c>
      <c r="K4" s="4">
        <v>9999</v>
      </c>
      <c r="L4" s="4">
        <v>5.7000000000000002E-2</v>
      </c>
      <c r="M4" s="4">
        <v>0.11899999999999999</v>
      </c>
      <c r="N4" s="4">
        <v>0.214</v>
      </c>
      <c r="O4" s="4">
        <v>0.36099999999999999</v>
      </c>
      <c r="P4" s="4">
        <v>9999</v>
      </c>
      <c r="Q4" s="4">
        <v>0.45100000000000001</v>
      </c>
      <c r="R4" s="4">
        <v>0.34899999999999998</v>
      </c>
      <c r="S4" s="4">
        <v>0.28599999999999998</v>
      </c>
      <c r="T4" s="4">
        <v>0.247</v>
      </c>
      <c r="U4" s="4">
        <v>9999</v>
      </c>
      <c r="V4" s="33">
        <v>7.0000000000000007E-2</v>
      </c>
      <c r="W4" s="33">
        <v>0.15</v>
      </c>
      <c r="X4" s="92">
        <v>0.5</v>
      </c>
      <c r="Y4" s="92">
        <v>1</v>
      </c>
      <c r="Z4" s="4">
        <v>9999</v>
      </c>
    </row>
    <row r="5" spans="1:26" ht="16" customHeight="1" x14ac:dyDescent="0.2">
      <c r="A5" s="4" t="s">
        <v>94</v>
      </c>
      <c r="B5" s="59" t="s">
        <v>65</v>
      </c>
      <c r="C5" s="58">
        <v>1</v>
      </c>
      <c r="D5" s="58">
        <v>4</v>
      </c>
      <c r="E5" s="4">
        <v>0</v>
      </c>
      <c r="F5" s="4">
        <v>9999</v>
      </c>
      <c r="G5" s="58" t="s">
        <v>61</v>
      </c>
      <c r="H5" s="4" t="s">
        <v>87</v>
      </c>
      <c r="I5" s="4" t="s">
        <v>55</v>
      </c>
      <c r="J5" s="44">
        <v>0</v>
      </c>
      <c r="K5" s="4">
        <v>9999</v>
      </c>
      <c r="L5" s="4">
        <v>0.124</v>
      </c>
      <c r="M5" s="4">
        <v>0.17499999999999999</v>
      </c>
      <c r="N5" s="4">
        <v>0.29499999999999998</v>
      </c>
      <c r="O5" s="4">
        <v>0.44500000000000001</v>
      </c>
      <c r="P5" s="4">
        <v>9999</v>
      </c>
      <c r="Q5" s="4">
        <v>0.32600000000000001</v>
      </c>
      <c r="R5" s="4">
        <v>0.3</v>
      </c>
      <c r="S5" s="4">
        <v>0.254</v>
      </c>
      <c r="T5" s="4">
        <v>0.254</v>
      </c>
      <c r="U5" s="4">
        <v>9999</v>
      </c>
      <c r="V5" s="33">
        <v>7.0000000000000007E-2</v>
      </c>
      <c r="W5" s="33">
        <v>0.15</v>
      </c>
      <c r="X5" s="92">
        <v>0.5</v>
      </c>
      <c r="Y5" s="92">
        <v>1</v>
      </c>
      <c r="Z5" s="4">
        <v>9999</v>
      </c>
    </row>
    <row r="6" spans="1:26" ht="16" customHeight="1" x14ac:dyDescent="0.2">
      <c r="A6" s="4" t="s">
        <v>160</v>
      </c>
      <c r="B6" s="59" t="s">
        <v>159</v>
      </c>
      <c r="C6" s="58">
        <v>1</v>
      </c>
      <c r="D6" s="58">
        <v>4</v>
      </c>
      <c r="E6" s="33">
        <v>0</v>
      </c>
      <c r="F6" s="33">
        <v>9999</v>
      </c>
      <c r="G6" s="58" t="s">
        <v>61</v>
      </c>
      <c r="H6" s="4" t="s">
        <v>88</v>
      </c>
      <c r="I6" s="33" t="s">
        <v>55</v>
      </c>
      <c r="J6" s="44">
        <v>0.3</v>
      </c>
      <c r="K6" s="4">
        <v>9999</v>
      </c>
      <c r="L6" s="33">
        <v>5.7000000000000002E-2</v>
      </c>
      <c r="M6" s="33">
        <v>9.8000000000000004E-2</v>
      </c>
      <c r="N6" s="33">
        <v>0.14699999999999999</v>
      </c>
      <c r="O6" s="33">
        <v>0.223</v>
      </c>
      <c r="P6" s="4">
        <v>9999</v>
      </c>
      <c r="Q6" s="33">
        <v>0.40600000000000003</v>
      </c>
      <c r="R6" s="33">
        <v>0.40400000000000003</v>
      </c>
      <c r="S6" s="33">
        <v>0.35799999999999998</v>
      </c>
      <c r="T6" s="61">
        <v>0.31</v>
      </c>
      <c r="U6" s="4">
        <v>9999</v>
      </c>
      <c r="V6" s="33">
        <v>7.0000000000000007E-2</v>
      </c>
      <c r="W6" s="33">
        <v>0.15</v>
      </c>
      <c r="X6" s="92">
        <v>0.5</v>
      </c>
      <c r="Y6" s="92">
        <v>1</v>
      </c>
      <c r="Z6" s="4">
        <v>9999</v>
      </c>
    </row>
    <row r="7" spans="1:26" ht="16" customHeight="1" x14ac:dyDescent="0.2">
      <c r="A7" s="4" t="s">
        <v>95</v>
      </c>
      <c r="B7" s="23" t="s">
        <v>5</v>
      </c>
      <c r="C7" s="4">
        <v>1</v>
      </c>
      <c r="D7" s="4">
        <v>4</v>
      </c>
      <c r="E7" s="4">
        <v>0</v>
      </c>
      <c r="F7" s="4">
        <v>1980</v>
      </c>
      <c r="G7" s="4" t="s">
        <v>61</v>
      </c>
      <c r="H7" s="60" t="s">
        <v>64</v>
      </c>
      <c r="I7" s="4" t="s">
        <v>55</v>
      </c>
      <c r="J7" s="44">
        <v>9.2999999999999999E-2</v>
      </c>
      <c r="K7" s="44">
        <v>0.55800000000000005</v>
      </c>
      <c r="L7" s="91">
        <v>0.10914678678608511</v>
      </c>
      <c r="M7" s="91">
        <v>0.25475303001098315</v>
      </c>
      <c r="N7" s="91">
        <v>0.57834631441410289</v>
      </c>
      <c r="O7" s="91">
        <v>0.68857316888635056</v>
      </c>
      <c r="P7" s="4">
        <v>9999</v>
      </c>
      <c r="Q7" s="91">
        <v>0.22798841876209641</v>
      </c>
      <c r="R7" s="91">
        <v>0.22778746342404477</v>
      </c>
      <c r="S7" s="91">
        <v>0.21827116817212425</v>
      </c>
      <c r="T7" s="91">
        <v>0.21719215548475601</v>
      </c>
      <c r="U7" s="4">
        <v>9999</v>
      </c>
      <c r="V7" s="33">
        <v>7.0000000000000007E-2</v>
      </c>
      <c r="W7" s="33">
        <v>0.15</v>
      </c>
      <c r="X7" s="92">
        <v>0.5</v>
      </c>
      <c r="Y7" s="92">
        <v>1</v>
      </c>
      <c r="Z7" s="4">
        <v>9999</v>
      </c>
    </row>
    <row r="8" spans="1:26" ht="16" customHeight="1" x14ac:dyDescent="0.2">
      <c r="A8" s="4" t="s">
        <v>96</v>
      </c>
      <c r="B8" s="23" t="s">
        <v>5</v>
      </c>
      <c r="C8" s="4">
        <v>1</v>
      </c>
      <c r="D8" s="4">
        <v>4</v>
      </c>
      <c r="E8" s="4">
        <v>1981</v>
      </c>
      <c r="F8" s="4">
        <v>1994</v>
      </c>
      <c r="G8" s="4" t="s">
        <v>59</v>
      </c>
      <c r="H8" s="60" t="s">
        <v>63</v>
      </c>
      <c r="I8" s="4" t="s">
        <v>55</v>
      </c>
      <c r="J8" s="44">
        <v>9.5000000000000001E-2</v>
      </c>
      <c r="K8" s="44">
        <v>0.56999999999999995</v>
      </c>
      <c r="L8" s="91">
        <v>0.13747875180568053</v>
      </c>
      <c r="M8" s="91">
        <v>0.63257358433808286</v>
      </c>
      <c r="N8" s="91">
        <v>1.5774062201697649</v>
      </c>
      <c r="O8" s="91">
        <v>2.0159258111713965</v>
      </c>
      <c r="P8" s="4">
        <v>9999</v>
      </c>
      <c r="Q8" s="91">
        <v>0.22343626828992336</v>
      </c>
      <c r="R8" s="91">
        <v>0.22349381777648819</v>
      </c>
      <c r="S8" s="91">
        <v>0.22340137424578599</v>
      </c>
      <c r="T8" s="91">
        <v>0.22349235440567344</v>
      </c>
      <c r="U8" s="4">
        <v>9999</v>
      </c>
      <c r="V8" s="33">
        <v>7.0000000000000007E-2</v>
      </c>
      <c r="W8" s="33">
        <v>0.15</v>
      </c>
      <c r="X8" s="92">
        <v>0.5</v>
      </c>
      <c r="Y8" s="92">
        <v>1</v>
      </c>
      <c r="Z8" s="4">
        <v>9999</v>
      </c>
    </row>
    <row r="9" spans="1:26" ht="16" customHeight="1" x14ac:dyDescent="0.2">
      <c r="A9" s="4" t="s">
        <v>97</v>
      </c>
      <c r="B9" s="23" t="s">
        <v>5</v>
      </c>
      <c r="C9" s="4">
        <v>1</v>
      </c>
      <c r="D9" s="4">
        <v>4</v>
      </c>
      <c r="E9" s="4">
        <v>1995</v>
      </c>
      <c r="F9" s="4">
        <v>2100</v>
      </c>
      <c r="G9" s="4" t="s">
        <v>57</v>
      </c>
      <c r="H9" s="60" t="s">
        <v>62</v>
      </c>
      <c r="I9" s="4" t="s">
        <v>55</v>
      </c>
      <c r="J9" s="44">
        <v>0.13114999999999999</v>
      </c>
      <c r="K9" s="44">
        <v>0.78690000000000004</v>
      </c>
      <c r="L9" s="91">
        <v>0.18029268991935976</v>
      </c>
      <c r="M9" s="91">
        <v>0.67739057298152816</v>
      </c>
      <c r="N9" s="91">
        <v>4.9149741741890454</v>
      </c>
      <c r="O9" s="91">
        <v>5.7728314264926457</v>
      </c>
      <c r="P9" s="4">
        <v>9999</v>
      </c>
      <c r="Q9" s="91">
        <v>0.2230976692333535</v>
      </c>
      <c r="R9" s="91">
        <v>0.22305929876918912</v>
      </c>
      <c r="S9" s="91">
        <v>0.22305206872404415</v>
      </c>
      <c r="T9" s="91">
        <v>0.22309731557886991</v>
      </c>
      <c r="U9" s="4">
        <v>9999</v>
      </c>
      <c r="V9" s="33">
        <v>7.0000000000000007E-2</v>
      </c>
      <c r="W9" s="33">
        <v>0.15</v>
      </c>
      <c r="X9" s="92">
        <v>0.5</v>
      </c>
      <c r="Y9" s="92">
        <v>1</v>
      </c>
      <c r="Z9" s="4">
        <v>9999</v>
      </c>
    </row>
    <row r="10" spans="1:26" ht="16" customHeight="1" x14ac:dyDescent="0.2">
      <c r="A10" s="4" t="s">
        <v>98</v>
      </c>
      <c r="B10" s="23" t="s">
        <v>5</v>
      </c>
      <c r="C10" s="4">
        <v>5</v>
      </c>
      <c r="D10" s="4">
        <v>8</v>
      </c>
      <c r="E10" s="4">
        <f t="shared" ref="E10:F12" si="0">E7</f>
        <v>0</v>
      </c>
      <c r="F10" s="4">
        <f t="shared" si="0"/>
        <v>1980</v>
      </c>
      <c r="G10" s="4" t="s">
        <v>61</v>
      </c>
      <c r="H10" s="60" t="s">
        <v>60</v>
      </c>
      <c r="I10" s="4" t="s">
        <v>55</v>
      </c>
      <c r="J10" s="44">
        <v>0.18440000000000001</v>
      </c>
      <c r="K10" s="44">
        <v>1.1064000000000001</v>
      </c>
      <c r="L10" s="91">
        <v>4.7615481130751605E-2</v>
      </c>
      <c r="M10" s="91">
        <v>0.20316881778943341</v>
      </c>
      <c r="N10" s="91">
        <v>0.31348337932071368</v>
      </c>
      <c r="O10" s="91">
        <v>0.31355953868952002</v>
      </c>
      <c r="P10" s="4">
        <v>9999</v>
      </c>
      <c r="Q10" s="91">
        <v>0.30074086322660487</v>
      </c>
      <c r="R10" s="91">
        <v>0.27579932939468976</v>
      </c>
      <c r="S10" s="91">
        <v>0.25176024052190382</v>
      </c>
      <c r="T10" s="91">
        <v>0.25268285367999299</v>
      </c>
      <c r="U10" s="4">
        <v>9999</v>
      </c>
      <c r="V10" s="33">
        <v>7.0000000000000007E-2</v>
      </c>
      <c r="W10" s="33">
        <v>0.15</v>
      </c>
      <c r="X10" s="92">
        <v>0.5</v>
      </c>
      <c r="Y10" s="92">
        <v>1</v>
      </c>
      <c r="Z10" s="4">
        <v>9999</v>
      </c>
    </row>
    <row r="11" spans="1:26" ht="16" customHeight="1" x14ac:dyDescent="0.2">
      <c r="A11" s="4" t="s">
        <v>99</v>
      </c>
      <c r="B11" s="23" t="s">
        <v>5</v>
      </c>
      <c r="C11" s="4">
        <v>5</v>
      </c>
      <c r="D11" s="4">
        <v>8</v>
      </c>
      <c r="E11" s="4">
        <f t="shared" si="0"/>
        <v>1981</v>
      </c>
      <c r="F11" s="4">
        <f t="shared" si="0"/>
        <v>1994</v>
      </c>
      <c r="G11" s="4" t="s">
        <v>59</v>
      </c>
      <c r="H11" s="60" t="s">
        <v>58</v>
      </c>
      <c r="I11" s="4" t="s">
        <v>55</v>
      </c>
      <c r="J11" s="44">
        <v>0.18715000000000001</v>
      </c>
      <c r="K11" s="44">
        <v>1.1229</v>
      </c>
      <c r="L11" s="91">
        <v>3.1401876699117356E-2</v>
      </c>
      <c r="M11" s="91">
        <v>0.26806521230782882</v>
      </c>
      <c r="N11" s="91">
        <v>0.79281809209986565</v>
      </c>
      <c r="O11" s="91">
        <v>1.0359190231848057</v>
      </c>
      <c r="P11" s="4">
        <v>9999</v>
      </c>
      <c r="Q11" s="91">
        <v>0.2677909898069919</v>
      </c>
      <c r="R11" s="91">
        <v>0.26785223919647161</v>
      </c>
      <c r="S11" s="91">
        <v>0.26782471104433941</v>
      </c>
      <c r="T11" s="91">
        <v>0.26779864443620671</v>
      </c>
      <c r="U11" s="4">
        <v>9999</v>
      </c>
      <c r="V11" s="33">
        <v>7.0000000000000007E-2</v>
      </c>
      <c r="W11" s="33">
        <v>0.15</v>
      </c>
      <c r="X11" s="92">
        <v>0.5</v>
      </c>
      <c r="Y11" s="92">
        <v>1</v>
      </c>
      <c r="Z11" s="4">
        <v>9999</v>
      </c>
    </row>
    <row r="12" spans="1:26" ht="16" customHeight="1" x14ac:dyDescent="0.2">
      <c r="A12" s="4" t="s">
        <v>100</v>
      </c>
      <c r="B12" s="23" t="s">
        <v>5</v>
      </c>
      <c r="C12" s="4">
        <v>5</v>
      </c>
      <c r="D12" s="4">
        <v>8</v>
      </c>
      <c r="E12" s="4">
        <f t="shared" si="0"/>
        <v>1995</v>
      </c>
      <c r="F12" s="4">
        <f t="shared" si="0"/>
        <v>2100</v>
      </c>
      <c r="G12" s="4" t="s">
        <v>57</v>
      </c>
      <c r="H12" s="60" t="s">
        <v>56</v>
      </c>
      <c r="I12" s="4" t="s">
        <v>55</v>
      </c>
      <c r="J12" s="44">
        <v>0.21584999999999999</v>
      </c>
      <c r="K12" s="44">
        <v>1.2950999999999999</v>
      </c>
      <c r="L12" s="91">
        <v>3.881688689133099E-2</v>
      </c>
      <c r="M12" s="91">
        <v>0.32180047173505044</v>
      </c>
      <c r="N12" s="91">
        <v>4.0270938278577502</v>
      </c>
      <c r="O12" s="91">
        <v>5.3517924778476944</v>
      </c>
      <c r="P12" s="4">
        <v>9999</v>
      </c>
      <c r="Q12" s="91">
        <v>0.25874260211030808</v>
      </c>
      <c r="R12" s="91">
        <v>0.25870702875669854</v>
      </c>
      <c r="S12" s="91">
        <v>0.2586865962169036</v>
      </c>
      <c r="T12" s="91">
        <v>0.25879241045008738</v>
      </c>
      <c r="U12" s="4">
        <v>9999</v>
      </c>
      <c r="V12" s="33">
        <v>7.0000000000000007E-2</v>
      </c>
      <c r="W12" s="33">
        <v>0.15</v>
      </c>
      <c r="X12" s="92">
        <v>0.5</v>
      </c>
      <c r="Y12" s="92">
        <v>1</v>
      </c>
      <c r="Z12" s="4">
        <v>9999</v>
      </c>
    </row>
  </sheetData>
  <phoneticPr fontId="17" type="noConversion"/>
  <conditionalFormatting sqref="A7:K7 P7 U7 A13:XFD1048576 A1:XFD1 A3:U6 A8:U12 V3:Y12 A2:Y2 AA2:XFD12">
    <cfRule type="cellIs" dxfId="19" priority="2" operator="equal">
      <formula>9999</formula>
    </cfRule>
  </conditionalFormatting>
  <conditionalFormatting sqref="Z2:Z12">
    <cfRule type="cellIs" dxfId="18" priority="1" operator="equal">
      <formula>9999</formula>
    </cfRule>
  </conditionalFormatting>
  <hyperlinks>
    <hyperlink ref="H7" r:id="rId1" xr:uid="{8E9CE50F-9057-3045-9F9D-6654C050228F}"/>
    <hyperlink ref="H8:H12" r:id="rId2" display="10.1016/j.soildyn.2021.106679" xr:uid="{12572D9C-3310-2D43-B5C9-E405CF1DB2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183"/>
  <sheetViews>
    <sheetView tabSelected="1" zoomScale="177" workbookViewId="0">
      <selection activeCell="G50" sqref="G50"/>
    </sheetView>
  </sheetViews>
  <sheetFormatPr baseColWidth="10" defaultColWidth="9.1640625" defaultRowHeight="15" x14ac:dyDescent="0.2"/>
  <cols>
    <col min="1" max="1" width="16.83203125" style="1" bestFit="1" customWidth="1"/>
    <col min="2" max="2" width="4.6640625" style="1" bestFit="1" customWidth="1"/>
    <col min="3" max="3" width="17.33203125" style="2" bestFit="1" customWidth="1"/>
    <col min="4" max="4" width="11.6640625" style="1" bestFit="1" customWidth="1"/>
    <col min="5" max="5" width="12.1640625" style="1" bestFit="1" customWidth="1"/>
    <col min="6" max="6" width="3.5" style="1" bestFit="1" customWidth="1"/>
    <col min="7" max="7" width="10.83203125" style="1" bestFit="1" customWidth="1"/>
    <col min="8" max="8" width="10" style="1" customWidth="1"/>
    <col min="9" max="9" width="12.6640625" style="1" bestFit="1" customWidth="1"/>
    <col min="10" max="10" width="9.1640625" style="21"/>
    <col min="11" max="27" width="9.1640625" style="4"/>
    <col min="28" max="16384" width="9.1640625" style="1"/>
  </cols>
  <sheetData>
    <row r="1" spans="1:27" s="2" customFormat="1" x14ac:dyDescent="0.2">
      <c r="A1" s="23" t="s">
        <v>90</v>
      </c>
      <c r="B1" s="34" t="s">
        <v>113</v>
      </c>
      <c r="C1" s="28" t="s">
        <v>0</v>
      </c>
      <c r="D1" s="28" t="s">
        <v>1</v>
      </c>
      <c r="E1" s="28" t="s">
        <v>2</v>
      </c>
      <c r="F1" s="28" t="s">
        <v>3</v>
      </c>
      <c r="G1" s="28" t="s">
        <v>6</v>
      </c>
      <c r="H1" s="28" t="s">
        <v>23</v>
      </c>
      <c r="I1" s="28" t="s">
        <v>11</v>
      </c>
      <c r="J1" s="23"/>
      <c r="K1" s="57" t="s">
        <v>185</v>
      </c>
      <c r="L1" s="57" t="s">
        <v>186</v>
      </c>
      <c r="M1" s="57" t="s">
        <v>187</v>
      </c>
      <c r="N1" s="28" t="s">
        <v>188</v>
      </c>
      <c r="O1" s="28" t="s">
        <v>189</v>
      </c>
      <c r="P1" s="28" t="s">
        <v>190</v>
      </c>
      <c r="Q1" s="28" t="s">
        <v>193</v>
      </c>
      <c r="R1" s="28" t="s">
        <v>192</v>
      </c>
      <c r="S1" s="28" t="s">
        <v>191</v>
      </c>
      <c r="T1" s="23"/>
      <c r="U1" s="23"/>
      <c r="V1" s="23"/>
      <c r="W1" s="23"/>
      <c r="X1" s="23"/>
      <c r="Y1" s="23"/>
      <c r="Z1" s="23"/>
      <c r="AA1" s="23"/>
    </row>
    <row r="2" spans="1:27" s="2" customFormat="1" x14ac:dyDescent="0.2">
      <c r="A2" s="4" t="s">
        <v>101</v>
      </c>
      <c r="B2" s="22" t="s">
        <v>15</v>
      </c>
      <c r="C2" s="30" t="s">
        <v>4</v>
      </c>
      <c r="D2" s="4">
        <v>1</v>
      </c>
      <c r="E2" s="4">
        <v>1</v>
      </c>
      <c r="F2" s="4" t="s">
        <v>8</v>
      </c>
      <c r="G2" s="4">
        <v>1</v>
      </c>
      <c r="H2" s="44">
        <f>LOOKUP(E2,'FL - heightAdjuster'!$A$11:$A$20,'FL - heightAdjuster'!$B$11:$B$20)</f>
        <v>2</v>
      </c>
      <c r="I2" s="4" t="s">
        <v>7</v>
      </c>
      <c r="J2" s="23"/>
      <c r="K2" s="56">
        <f>MIN('FL - baselineVuln'!C$19 * 'FL - vulnerabilities'!$G2 * 'FL - vulnerabilities'!$H2, $G2)</f>
        <v>0</v>
      </c>
      <c r="L2" s="56">
        <f>MIN('FL - baselineVuln'!D$19 * 'FL - vulnerabilities'!$G2 * 'FL - vulnerabilities'!$H2, $G2)</f>
        <v>0.66</v>
      </c>
      <c r="M2" s="56">
        <f>MIN('FL - baselineVuln'!E$19 * 'FL - vulnerabilities'!$G2 * 'FL - vulnerabilities'!$H2, $G2)</f>
        <v>0.98</v>
      </c>
      <c r="N2" s="56">
        <f>MIN('FL - baselineVuln'!F$19 * 'FL - vulnerabilities'!$G2 * 'FL - vulnerabilities'!$H2, $G2)</f>
        <v>1</v>
      </c>
      <c r="O2" s="56">
        <f>MIN('FL - baselineVuln'!G$19 * 'FL - vulnerabilities'!$G2 * 'FL - vulnerabilities'!$H2, $G2)</f>
        <v>1</v>
      </c>
      <c r="P2" s="56">
        <f>MIN('FL - baselineVuln'!H$19 * 'FL - vulnerabilities'!$G2 * 'FL - vulnerabilities'!$H2, $G2)</f>
        <v>1</v>
      </c>
      <c r="Q2" s="56">
        <f>MIN('FL - baselineVuln'!I$19 * 'FL - vulnerabilities'!$G2 * 'FL - vulnerabilities'!$H2, $G2)</f>
        <v>1</v>
      </c>
      <c r="R2" s="56">
        <f>MIN('FL - baselineVuln'!J$19 * 'FL - vulnerabilities'!$G2 * 'FL - vulnerabilities'!$H2, $G2)</f>
        <v>1</v>
      </c>
      <c r="S2" s="56">
        <f>MIN('FL - baselineVuln'!K$19 * 'FL - vulnerabilities'!$G2 * 'FL - vulnerabilities'!$H2, $G2)</f>
        <v>1</v>
      </c>
      <c r="T2" s="23"/>
      <c r="U2" s="23"/>
      <c r="V2" s="23"/>
      <c r="W2" s="23"/>
      <c r="X2" s="23"/>
      <c r="Y2" s="23"/>
      <c r="Z2" s="23"/>
      <c r="AA2" s="23"/>
    </row>
    <row r="3" spans="1:27" s="2" customFormat="1" x14ac:dyDescent="0.2">
      <c r="A3" s="4" t="s">
        <v>102</v>
      </c>
      <c r="B3" s="22" t="s">
        <v>15</v>
      </c>
      <c r="C3" s="30" t="s">
        <v>4</v>
      </c>
      <c r="D3" s="4">
        <v>2</v>
      </c>
      <c r="E3" s="4">
        <v>2</v>
      </c>
      <c r="F3" s="4" t="s">
        <v>8</v>
      </c>
      <c r="G3" s="4">
        <v>1</v>
      </c>
      <c r="H3" s="44">
        <f>LOOKUP(E3,'FL - heightAdjuster'!$A$11:$A$20,'FL - heightAdjuster'!$B$11:$B$20)</f>
        <v>1</v>
      </c>
      <c r="I3" s="4" t="s">
        <v>7</v>
      </c>
      <c r="J3" s="23"/>
      <c r="K3" s="56">
        <f>MIN('FL - baselineVuln'!C$19 * 'FL - vulnerabilities'!$G3 * 'FL - vulnerabilities'!$H3, $G3)</f>
        <v>0</v>
      </c>
      <c r="L3" s="56">
        <f>MIN('FL - baselineVuln'!D$19 * 'FL - vulnerabilities'!$G3 * 'FL - vulnerabilities'!$H3, $G3)</f>
        <v>0.33</v>
      </c>
      <c r="M3" s="56">
        <f>MIN('FL - baselineVuln'!E$19 * 'FL - vulnerabilities'!$G3 * 'FL - vulnerabilities'!$H3, $G3)</f>
        <v>0.49</v>
      </c>
      <c r="N3" s="56">
        <f>MIN('FL - baselineVuln'!F$19 * 'FL - vulnerabilities'!$G3 * 'FL - vulnerabilities'!$H3, $G3)</f>
        <v>0.62</v>
      </c>
      <c r="O3" s="56">
        <f>MIN('FL - baselineVuln'!G$19 * 'FL - vulnerabilities'!$G3 * 'FL - vulnerabilities'!$H3, $G3)</f>
        <v>0.72</v>
      </c>
      <c r="P3" s="56">
        <f>MIN('FL - baselineVuln'!H$19 * 'FL - vulnerabilities'!$G3 * 'FL - vulnerabilities'!$H3, $G3)</f>
        <v>0.87</v>
      </c>
      <c r="Q3" s="56">
        <f>MIN('FL - baselineVuln'!I$19 * 'FL - vulnerabilities'!$G3 * 'FL - vulnerabilities'!$H3, $G3)</f>
        <v>0.93</v>
      </c>
      <c r="R3" s="56">
        <f>MIN('FL - baselineVuln'!J$19 * 'FL - vulnerabilities'!$G3 * 'FL - vulnerabilities'!$H3, $G3)</f>
        <v>0.98</v>
      </c>
      <c r="S3" s="56">
        <f>MIN('FL - baselineVuln'!K$19 * 'FL - vulnerabilities'!$G3 * 'FL - vulnerabilities'!$H3, $G3)</f>
        <v>1</v>
      </c>
      <c r="T3" s="23"/>
      <c r="U3" s="23"/>
      <c r="V3" s="23"/>
      <c r="W3" s="23"/>
      <c r="X3" s="23"/>
      <c r="Y3" s="23"/>
      <c r="Z3" s="23"/>
      <c r="AA3" s="23"/>
    </row>
    <row r="4" spans="1:27" s="2" customFormat="1" x14ac:dyDescent="0.2">
      <c r="A4" s="4" t="s">
        <v>103</v>
      </c>
      <c r="B4" s="22" t="s">
        <v>15</v>
      </c>
      <c r="C4" s="30" t="s">
        <v>4</v>
      </c>
      <c r="D4" s="4">
        <v>3</v>
      </c>
      <c r="E4" s="4">
        <v>3</v>
      </c>
      <c r="F4" s="4" t="s">
        <v>8</v>
      </c>
      <c r="G4" s="4">
        <v>1</v>
      </c>
      <c r="H4" s="44">
        <f>LOOKUP(E4,'FL - heightAdjuster'!$A$11:$A$20,'FL - heightAdjuster'!$B$11:$B$20)</f>
        <v>0.66666666666666663</v>
      </c>
      <c r="I4" s="4" t="s">
        <v>7</v>
      </c>
      <c r="J4" s="23"/>
      <c r="K4" s="56">
        <f>MIN('FL - baselineVuln'!C$19 * 'FL - vulnerabilities'!$G4 * 'FL - vulnerabilities'!$H4, $G4)</f>
        <v>0</v>
      </c>
      <c r="L4" s="56">
        <f>MIN('FL - baselineVuln'!D$19 * 'FL - vulnerabilities'!$G4 * 'FL - vulnerabilities'!$H4, $G4)</f>
        <v>0.22</v>
      </c>
      <c r="M4" s="56">
        <f>MIN('FL - baselineVuln'!E$19 * 'FL - vulnerabilities'!$G4 * 'FL - vulnerabilities'!$H4, $G4)</f>
        <v>0.32666666666666666</v>
      </c>
      <c r="N4" s="56">
        <f>MIN('FL - baselineVuln'!F$19 * 'FL - vulnerabilities'!$G4 * 'FL - vulnerabilities'!$H4, $G4)</f>
        <v>0.41333333333333333</v>
      </c>
      <c r="O4" s="56">
        <f>MIN('FL - baselineVuln'!G$19 * 'FL - vulnerabilities'!$G4 * 'FL - vulnerabilities'!$H4, $G4)</f>
        <v>0.48</v>
      </c>
      <c r="P4" s="56">
        <f>MIN('FL - baselineVuln'!H$19 * 'FL - vulnerabilities'!$G4 * 'FL - vulnerabilities'!$H4, $G4)</f>
        <v>0.57999999999999996</v>
      </c>
      <c r="Q4" s="56">
        <f>MIN('FL - baselineVuln'!I$19 * 'FL - vulnerabilities'!$G4 * 'FL - vulnerabilities'!$H4, $G4)</f>
        <v>0.62</v>
      </c>
      <c r="R4" s="56">
        <f>MIN('FL - baselineVuln'!J$19 * 'FL - vulnerabilities'!$G4 * 'FL - vulnerabilities'!$H4, $G4)</f>
        <v>0.65333333333333332</v>
      </c>
      <c r="S4" s="56">
        <f>MIN('FL - baselineVuln'!K$19 * 'FL - vulnerabilities'!$G4 * 'FL - vulnerabilities'!$H4, $G4)</f>
        <v>0.66666666666666663</v>
      </c>
      <c r="T4" s="23"/>
      <c r="U4" s="23"/>
      <c r="V4" s="23"/>
      <c r="W4" s="23"/>
      <c r="X4" s="23"/>
      <c r="Y4" s="23"/>
      <c r="Z4" s="23"/>
      <c r="AA4" s="23"/>
    </row>
    <row r="5" spans="1:27" s="2" customFormat="1" x14ac:dyDescent="0.2">
      <c r="A5" s="4" t="s">
        <v>104</v>
      </c>
      <c r="B5" s="22" t="s">
        <v>15</v>
      </c>
      <c r="C5" s="30" t="s">
        <v>4</v>
      </c>
      <c r="D5" s="4">
        <v>4</v>
      </c>
      <c r="E5" s="4">
        <v>4</v>
      </c>
      <c r="F5" s="4" t="s">
        <v>8</v>
      </c>
      <c r="G5" s="4">
        <v>1</v>
      </c>
      <c r="H5" s="44">
        <f>LOOKUP(E5,'FL - heightAdjuster'!$A$11:$A$20,'FL - heightAdjuster'!$B$11:$B$20)</f>
        <v>0.5</v>
      </c>
      <c r="I5" s="4" t="s">
        <v>7</v>
      </c>
      <c r="J5" s="23"/>
      <c r="K5" s="56">
        <f>MIN('FL - baselineVuln'!C$19 * 'FL - vulnerabilities'!$G5 * 'FL - vulnerabilities'!$H5, $G5)</f>
        <v>0</v>
      </c>
      <c r="L5" s="56">
        <f>MIN('FL - baselineVuln'!D$19 * 'FL - vulnerabilities'!$G5 * 'FL - vulnerabilities'!$H5, $G5)</f>
        <v>0.16500000000000001</v>
      </c>
      <c r="M5" s="56">
        <f>MIN('FL - baselineVuln'!E$19 * 'FL - vulnerabilities'!$G5 * 'FL - vulnerabilities'!$H5, $G5)</f>
        <v>0.245</v>
      </c>
      <c r="N5" s="56">
        <f>MIN('FL - baselineVuln'!F$19 * 'FL - vulnerabilities'!$G5 * 'FL - vulnerabilities'!$H5, $G5)</f>
        <v>0.31</v>
      </c>
      <c r="O5" s="56">
        <f>MIN('FL - baselineVuln'!G$19 * 'FL - vulnerabilities'!$G5 * 'FL - vulnerabilities'!$H5, $G5)</f>
        <v>0.36</v>
      </c>
      <c r="P5" s="56">
        <f>MIN('FL - baselineVuln'!H$19 * 'FL - vulnerabilities'!$G5 * 'FL - vulnerabilities'!$H5, $G5)</f>
        <v>0.435</v>
      </c>
      <c r="Q5" s="56">
        <f>MIN('FL - baselineVuln'!I$19 * 'FL - vulnerabilities'!$G5 * 'FL - vulnerabilities'!$H5, $G5)</f>
        <v>0.46500000000000002</v>
      </c>
      <c r="R5" s="56">
        <f>MIN('FL - baselineVuln'!J$19 * 'FL - vulnerabilities'!$G5 * 'FL - vulnerabilities'!$H5, $G5)</f>
        <v>0.49</v>
      </c>
      <c r="S5" s="56">
        <f>MIN('FL - baselineVuln'!K$19 * 'FL - vulnerabilities'!$G5 * 'FL - vulnerabilities'!$H5, $G5)</f>
        <v>0.5</v>
      </c>
      <c r="T5" s="23"/>
      <c r="U5" s="23"/>
      <c r="V5" s="23"/>
      <c r="W5" s="23"/>
      <c r="X5" s="23"/>
      <c r="Y5" s="23"/>
      <c r="Z5" s="23"/>
      <c r="AA5" s="23"/>
    </row>
    <row r="6" spans="1:27" x14ac:dyDescent="0.2">
      <c r="A6" s="4" t="s">
        <v>149</v>
      </c>
      <c r="B6" s="22" t="s">
        <v>15</v>
      </c>
      <c r="C6" s="30" t="s">
        <v>10</v>
      </c>
      <c r="D6" s="4">
        <v>1</v>
      </c>
      <c r="E6" s="4">
        <v>1</v>
      </c>
      <c r="F6" s="4" t="s">
        <v>8</v>
      </c>
      <c r="G6" s="4">
        <v>1</v>
      </c>
      <c r="H6" s="44">
        <f>LOOKUP(E6,'FL - heightAdjuster'!$A$11:$A$20,'FL - heightAdjuster'!$B$11:$B$20)</f>
        <v>2</v>
      </c>
      <c r="I6" s="4" t="s">
        <v>7</v>
      </c>
      <c r="J6" s="4"/>
      <c r="K6" s="56">
        <f>MIN('FL - baselineVuln'!C$19 * 'FL - vulnerabilities'!$G6 * 'FL - vulnerabilities'!$H6, $G6)</f>
        <v>0</v>
      </c>
      <c r="L6" s="56">
        <f>MIN('FL - baselineVuln'!D$19 * 'FL - vulnerabilities'!$G6 * 'FL - vulnerabilities'!$H6, $G6)</f>
        <v>0.66</v>
      </c>
      <c r="M6" s="56">
        <f>MIN('FL - baselineVuln'!E$19 * 'FL - vulnerabilities'!$G6 * 'FL - vulnerabilities'!$H6, $G6)</f>
        <v>0.98</v>
      </c>
      <c r="N6" s="56">
        <f>MIN('FL - baselineVuln'!F$19 * 'FL - vulnerabilities'!$G6 * 'FL - vulnerabilities'!$H6, $G6)</f>
        <v>1</v>
      </c>
      <c r="O6" s="56">
        <f>MIN('FL - baselineVuln'!G$19 * 'FL - vulnerabilities'!$G6 * 'FL - vulnerabilities'!$H6, $G6)</f>
        <v>1</v>
      </c>
      <c r="P6" s="56">
        <f>MIN('FL - baselineVuln'!H$19 * 'FL - vulnerabilities'!$G6 * 'FL - vulnerabilities'!$H6, $G6)</f>
        <v>1</v>
      </c>
      <c r="Q6" s="56">
        <f>MIN('FL - baselineVuln'!I$19 * 'FL - vulnerabilities'!$G6 * 'FL - vulnerabilities'!$H6, $G6)</f>
        <v>1</v>
      </c>
      <c r="R6" s="56">
        <f>MIN('FL - baselineVuln'!J$19 * 'FL - vulnerabilities'!$G6 * 'FL - vulnerabilities'!$H6, $G6)</f>
        <v>1</v>
      </c>
      <c r="S6" s="56">
        <f>MIN('FL - baselineVuln'!K$19 * 'FL - vulnerabilities'!$G6 * 'FL - vulnerabilities'!$H6, $G6)</f>
        <v>1</v>
      </c>
    </row>
    <row r="7" spans="1:27" x14ac:dyDescent="0.2">
      <c r="A7" s="4" t="s">
        <v>150</v>
      </c>
      <c r="B7" s="22" t="s">
        <v>15</v>
      </c>
      <c r="C7" s="30" t="s">
        <v>10</v>
      </c>
      <c r="D7" s="4">
        <v>2</v>
      </c>
      <c r="E7" s="4">
        <v>2</v>
      </c>
      <c r="F7" s="4" t="s">
        <v>8</v>
      </c>
      <c r="G7" s="4">
        <v>1</v>
      </c>
      <c r="H7" s="44">
        <f>LOOKUP(E7,'FL - heightAdjuster'!$A$11:$A$20,'FL - heightAdjuster'!$B$11:$B$20)</f>
        <v>1</v>
      </c>
      <c r="I7" s="4" t="s">
        <v>7</v>
      </c>
      <c r="J7" s="4"/>
      <c r="K7" s="56">
        <f>MIN('FL - baselineVuln'!C$19 * 'FL - vulnerabilities'!$G7 * 'FL - vulnerabilities'!$H7, $G7)</f>
        <v>0</v>
      </c>
      <c r="L7" s="56">
        <f>MIN('FL - baselineVuln'!D$19 * 'FL - vulnerabilities'!$G7 * 'FL - vulnerabilities'!$H7, $G7)</f>
        <v>0.33</v>
      </c>
      <c r="M7" s="56">
        <f>MIN('FL - baselineVuln'!E$19 * 'FL - vulnerabilities'!$G7 * 'FL - vulnerabilities'!$H7, $G7)</f>
        <v>0.49</v>
      </c>
      <c r="N7" s="56">
        <f>MIN('FL - baselineVuln'!F$19 * 'FL - vulnerabilities'!$G7 * 'FL - vulnerabilities'!$H7, $G7)</f>
        <v>0.62</v>
      </c>
      <c r="O7" s="56">
        <f>MIN('FL - baselineVuln'!G$19 * 'FL - vulnerabilities'!$G7 * 'FL - vulnerabilities'!$H7, $G7)</f>
        <v>0.72</v>
      </c>
      <c r="P7" s="56">
        <f>MIN('FL - baselineVuln'!H$19 * 'FL - vulnerabilities'!$G7 * 'FL - vulnerabilities'!$H7, $G7)</f>
        <v>0.87</v>
      </c>
      <c r="Q7" s="56">
        <f>MIN('FL - baselineVuln'!I$19 * 'FL - vulnerabilities'!$G7 * 'FL - vulnerabilities'!$H7, $G7)</f>
        <v>0.93</v>
      </c>
      <c r="R7" s="56">
        <f>MIN('FL - baselineVuln'!J$19 * 'FL - vulnerabilities'!$G7 * 'FL - vulnerabilities'!$H7, $G7)</f>
        <v>0.98</v>
      </c>
      <c r="S7" s="56">
        <f>MIN('FL - baselineVuln'!K$19 * 'FL - vulnerabilities'!$G7 * 'FL - vulnerabilities'!$H7, $G7)</f>
        <v>1</v>
      </c>
    </row>
    <row r="8" spans="1:27" x14ac:dyDescent="0.2">
      <c r="A8" s="4" t="s">
        <v>151</v>
      </c>
      <c r="B8" s="22" t="s">
        <v>15</v>
      </c>
      <c r="C8" s="30" t="s">
        <v>10</v>
      </c>
      <c r="D8" s="4">
        <v>3</v>
      </c>
      <c r="E8" s="4">
        <v>3</v>
      </c>
      <c r="F8" s="4" t="s">
        <v>8</v>
      </c>
      <c r="G8" s="4">
        <v>1</v>
      </c>
      <c r="H8" s="44">
        <f>LOOKUP(E8,'FL - heightAdjuster'!$A$11:$A$20,'FL - heightAdjuster'!$B$11:$B$20)</f>
        <v>0.66666666666666663</v>
      </c>
      <c r="I8" s="4" t="s">
        <v>7</v>
      </c>
      <c r="J8" s="4"/>
      <c r="K8" s="56">
        <f>MIN('FL - baselineVuln'!C$19 * 'FL - vulnerabilities'!$G8 * 'FL - vulnerabilities'!$H8, $G8)</f>
        <v>0</v>
      </c>
      <c r="L8" s="56">
        <f>MIN('FL - baselineVuln'!D$19 * 'FL - vulnerabilities'!$G8 * 'FL - vulnerabilities'!$H8, $G8)</f>
        <v>0.22</v>
      </c>
      <c r="M8" s="56">
        <f>MIN('FL - baselineVuln'!E$19 * 'FL - vulnerabilities'!$G8 * 'FL - vulnerabilities'!$H8, $G8)</f>
        <v>0.32666666666666666</v>
      </c>
      <c r="N8" s="56">
        <f>MIN('FL - baselineVuln'!F$19 * 'FL - vulnerabilities'!$G8 * 'FL - vulnerabilities'!$H8, $G8)</f>
        <v>0.41333333333333333</v>
      </c>
      <c r="O8" s="56">
        <f>MIN('FL - baselineVuln'!G$19 * 'FL - vulnerabilities'!$G8 * 'FL - vulnerabilities'!$H8, $G8)</f>
        <v>0.48</v>
      </c>
      <c r="P8" s="56">
        <f>MIN('FL - baselineVuln'!H$19 * 'FL - vulnerabilities'!$G8 * 'FL - vulnerabilities'!$H8, $G8)</f>
        <v>0.57999999999999996</v>
      </c>
      <c r="Q8" s="56">
        <f>MIN('FL - baselineVuln'!I$19 * 'FL - vulnerabilities'!$G8 * 'FL - vulnerabilities'!$H8, $G8)</f>
        <v>0.62</v>
      </c>
      <c r="R8" s="56">
        <f>MIN('FL - baselineVuln'!J$19 * 'FL - vulnerabilities'!$G8 * 'FL - vulnerabilities'!$H8, $G8)</f>
        <v>0.65333333333333332</v>
      </c>
      <c r="S8" s="56">
        <f>MIN('FL - baselineVuln'!K$19 * 'FL - vulnerabilities'!$G8 * 'FL - vulnerabilities'!$H8, $G8)</f>
        <v>0.66666666666666663</v>
      </c>
    </row>
    <row r="9" spans="1:27" x14ac:dyDescent="0.2">
      <c r="A9" s="4" t="s">
        <v>152</v>
      </c>
      <c r="B9" s="22" t="s">
        <v>15</v>
      </c>
      <c r="C9" s="30" t="s">
        <v>10</v>
      </c>
      <c r="D9" s="4">
        <v>4</v>
      </c>
      <c r="E9" s="4">
        <v>4</v>
      </c>
      <c r="F9" s="4" t="s">
        <v>8</v>
      </c>
      <c r="G9" s="4">
        <v>1</v>
      </c>
      <c r="H9" s="44">
        <f>LOOKUP(E9,'FL - heightAdjuster'!$A$11:$A$20,'FL - heightAdjuster'!$B$11:$B$20)</f>
        <v>0.5</v>
      </c>
      <c r="I9" s="4" t="s">
        <v>7</v>
      </c>
      <c r="J9" s="4"/>
      <c r="K9" s="56">
        <f>MIN('FL - baselineVuln'!C$19 * 'FL - vulnerabilities'!$G9 * 'FL - vulnerabilities'!$H9, $G9)</f>
        <v>0</v>
      </c>
      <c r="L9" s="56">
        <f>MIN('FL - baselineVuln'!D$19 * 'FL - vulnerabilities'!$G9 * 'FL - vulnerabilities'!$H9, $G9)</f>
        <v>0.16500000000000001</v>
      </c>
      <c r="M9" s="56">
        <f>MIN('FL - baselineVuln'!E$19 * 'FL - vulnerabilities'!$G9 * 'FL - vulnerabilities'!$H9, $G9)</f>
        <v>0.245</v>
      </c>
      <c r="N9" s="56">
        <f>MIN('FL - baselineVuln'!F$19 * 'FL - vulnerabilities'!$G9 * 'FL - vulnerabilities'!$H9, $G9)</f>
        <v>0.31</v>
      </c>
      <c r="O9" s="56">
        <f>MIN('FL - baselineVuln'!G$19 * 'FL - vulnerabilities'!$G9 * 'FL - vulnerabilities'!$H9, $G9)</f>
        <v>0.36</v>
      </c>
      <c r="P9" s="56">
        <f>MIN('FL - baselineVuln'!H$19 * 'FL - vulnerabilities'!$G9 * 'FL - vulnerabilities'!$H9, $G9)</f>
        <v>0.435</v>
      </c>
      <c r="Q9" s="56">
        <f>MIN('FL - baselineVuln'!I$19 * 'FL - vulnerabilities'!$G9 * 'FL - vulnerabilities'!$H9, $G9)</f>
        <v>0.46500000000000002</v>
      </c>
      <c r="R9" s="56">
        <f>MIN('FL - baselineVuln'!J$19 * 'FL - vulnerabilities'!$G9 * 'FL - vulnerabilities'!$H9, $G9)</f>
        <v>0.49</v>
      </c>
      <c r="S9" s="56">
        <f>MIN('FL - baselineVuln'!K$19 * 'FL - vulnerabilities'!$G9 * 'FL - vulnerabilities'!$H9, $G9)</f>
        <v>0.5</v>
      </c>
    </row>
    <row r="10" spans="1:27" x14ac:dyDescent="0.2">
      <c r="A10" s="4" t="s">
        <v>105</v>
      </c>
      <c r="B10" s="22" t="s">
        <v>15</v>
      </c>
      <c r="C10" s="30" t="s">
        <v>5</v>
      </c>
      <c r="D10" s="4">
        <v>1</v>
      </c>
      <c r="E10" s="4">
        <v>1</v>
      </c>
      <c r="F10" s="4" t="s">
        <v>8</v>
      </c>
      <c r="G10" s="4">
        <v>0.6</v>
      </c>
      <c r="H10" s="44">
        <f>LOOKUP(E10,'FL - heightAdjuster'!$A$11:$A$20,'FL - heightAdjuster'!$B$11:$B$20)</f>
        <v>2</v>
      </c>
      <c r="I10" s="4" t="s">
        <v>7</v>
      </c>
      <c r="J10" s="4"/>
      <c r="K10" s="56">
        <f>MIN('FL - baselineVuln'!C$19 * 'FL - vulnerabilities'!$G10 * 'FL - vulnerabilities'!$H10, $G10)</f>
        <v>0</v>
      </c>
      <c r="L10" s="56">
        <f>MIN('FL - baselineVuln'!D$19 * 'FL - vulnerabilities'!$G10 * 'FL - vulnerabilities'!$H10, $G10)</f>
        <v>0.39600000000000002</v>
      </c>
      <c r="M10" s="56">
        <f>MIN('FL - baselineVuln'!E$19 * 'FL - vulnerabilities'!$G10 * 'FL - vulnerabilities'!$H10, $G10)</f>
        <v>0.58799999999999997</v>
      </c>
      <c r="N10" s="56">
        <f>MIN('FL - baselineVuln'!F$19 * 'FL - vulnerabilities'!$G10 * 'FL - vulnerabilities'!$H10, $G10)</f>
        <v>0.6</v>
      </c>
      <c r="O10" s="56">
        <f>MIN('FL - baselineVuln'!G$19 * 'FL - vulnerabilities'!$G10 * 'FL - vulnerabilities'!$H10, $G10)</f>
        <v>0.6</v>
      </c>
      <c r="P10" s="56">
        <f>MIN('FL - baselineVuln'!H$19 * 'FL - vulnerabilities'!$G10 * 'FL - vulnerabilities'!$H10, $G10)</f>
        <v>0.6</v>
      </c>
      <c r="Q10" s="56">
        <f>MIN('FL - baselineVuln'!I$19 * 'FL - vulnerabilities'!$G10 * 'FL - vulnerabilities'!$H10, $G10)</f>
        <v>0.6</v>
      </c>
      <c r="R10" s="56">
        <f>MIN('FL - baselineVuln'!J$19 * 'FL - vulnerabilities'!$G10 * 'FL - vulnerabilities'!$H10, $G10)</f>
        <v>0.6</v>
      </c>
      <c r="S10" s="56">
        <f>MIN('FL - baselineVuln'!K$19 * 'FL - vulnerabilities'!$G10 * 'FL - vulnerabilities'!$H10, $G10)</f>
        <v>0.6</v>
      </c>
    </row>
    <row r="11" spans="1:27" x14ac:dyDescent="0.2">
      <c r="A11" s="4" t="s">
        <v>106</v>
      </c>
      <c r="B11" s="22" t="s">
        <v>15</v>
      </c>
      <c r="C11" s="30" t="s">
        <v>5</v>
      </c>
      <c r="D11" s="4">
        <v>2</v>
      </c>
      <c r="E11" s="4">
        <v>2</v>
      </c>
      <c r="F11" s="4" t="s">
        <v>8</v>
      </c>
      <c r="G11" s="4">
        <v>0.6</v>
      </c>
      <c r="H11" s="44">
        <f>LOOKUP(E11,'FL - heightAdjuster'!$A$11:$A$20,'FL - heightAdjuster'!$B$11:$B$20)</f>
        <v>1</v>
      </c>
      <c r="I11" s="4" t="s">
        <v>7</v>
      </c>
      <c r="J11" s="4"/>
      <c r="K11" s="56">
        <f>MIN('FL - baselineVuln'!C$19 * 'FL - vulnerabilities'!$G11 * 'FL - vulnerabilities'!$H11, $G11)</f>
        <v>0</v>
      </c>
      <c r="L11" s="56">
        <f>MIN('FL - baselineVuln'!D$19 * 'FL - vulnerabilities'!$G11 * 'FL - vulnerabilities'!$H11, $G11)</f>
        <v>0.19800000000000001</v>
      </c>
      <c r="M11" s="56">
        <f>MIN('FL - baselineVuln'!E$19 * 'FL - vulnerabilities'!$G11 * 'FL - vulnerabilities'!$H11, $G11)</f>
        <v>0.29399999999999998</v>
      </c>
      <c r="N11" s="56">
        <f>MIN('FL - baselineVuln'!F$19 * 'FL - vulnerabilities'!$G11 * 'FL - vulnerabilities'!$H11, $G11)</f>
        <v>0.372</v>
      </c>
      <c r="O11" s="56">
        <f>MIN('FL - baselineVuln'!G$19 * 'FL - vulnerabilities'!$G11 * 'FL - vulnerabilities'!$H11, $G11)</f>
        <v>0.432</v>
      </c>
      <c r="P11" s="56">
        <f>MIN('FL - baselineVuln'!H$19 * 'FL - vulnerabilities'!$G11 * 'FL - vulnerabilities'!$H11, $G11)</f>
        <v>0.52200000000000002</v>
      </c>
      <c r="Q11" s="56">
        <f>MIN('FL - baselineVuln'!I$19 * 'FL - vulnerabilities'!$G11 * 'FL - vulnerabilities'!$H11, $G11)</f>
        <v>0.55800000000000005</v>
      </c>
      <c r="R11" s="56">
        <f>MIN('FL - baselineVuln'!J$19 * 'FL - vulnerabilities'!$G11 * 'FL - vulnerabilities'!$H11, $G11)</f>
        <v>0.58799999999999997</v>
      </c>
      <c r="S11" s="56">
        <f>MIN('FL - baselineVuln'!K$19 * 'FL - vulnerabilities'!$G11 * 'FL - vulnerabilities'!$H11, $G11)</f>
        <v>0.6</v>
      </c>
    </row>
    <row r="12" spans="1:27" x14ac:dyDescent="0.2">
      <c r="A12" s="4" t="s">
        <v>107</v>
      </c>
      <c r="B12" s="22" t="s">
        <v>15</v>
      </c>
      <c r="C12" s="30" t="s">
        <v>5</v>
      </c>
      <c r="D12" s="4">
        <v>3</v>
      </c>
      <c r="E12" s="4">
        <v>3</v>
      </c>
      <c r="F12" s="4" t="s">
        <v>8</v>
      </c>
      <c r="G12" s="4">
        <v>0.6</v>
      </c>
      <c r="H12" s="44">
        <f>LOOKUP(E12,'FL - heightAdjuster'!$A$11:$A$20,'FL - heightAdjuster'!$B$11:$B$20)</f>
        <v>0.66666666666666663</v>
      </c>
      <c r="I12" s="4" t="s">
        <v>7</v>
      </c>
      <c r="J12" s="4"/>
      <c r="K12" s="56">
        <f>MIN('FL - baselineVuln'!C$19 * 'FL - vulnerabilities'!$G12 * 'FL - vulnerabilities'!$H12, $G12)</f>
        <v>0</v>
      </c>
      <c r="L12" s="56">
        <f>MIN('FL - baselineVuln'!D$19 * 'FL - vulnerabilities'!$G12 * 'FL - vulnerabilities'!$H12, $G12)</f>
        <v>0.13200000000000001</v>
      </c>
      <c r="M12" s="56">
        <f>MIN('FL - baselineVuln'!E$19 * 'FL - vulnerabilities'!$G12 * 'FL - vulnerabilities'!$H12, $G12)</f>
        <v>0.19599999999999998</v>
      </c>
      <c r="N12" s="56">
        <f>MIN('FL - baselineVuln'!F$19 * 'FL - vulnerabilities'!$G12 * 'FL - vulnerabilities'!$H12, $G12)</f>
        <v>0.248</v>
      </c>
      <c r="O12" s="56">
        <f>MIN('FL - baselineVuln'!G$19 * 'FL - vulnerabilities'!$G12 * 'FL - vulnerabilities'!$H12, $G12)</f>
        <v>0.28799999999999998</v>
      </c>
      <c r="P12" s="56">
        <f>MIN('FL - baselineVuln'!H$19 * 'FL - vulnerabilities'!$G12 * 'FL - vulnerabilities'!$H12, $G12)</f>
        <v>0.34799999999999998</v>
      </c>
      <c r="Q12" s="56">
        <f>MIN('FL - baselineVuln'!I$19 * 'FL - vulnerabilities'!$G12 * 'FL - vulnerabilities'!$H12, $G12)</f>
        <v>0.372</v>
      </c>
      <c r="R12" s="56">
        <f>MIN('FL - baselineVuln'!J$19 * 'FL - vulnerabilities'!$G12 * 'FL - vulnerabilities'!$H12, $G12)</f>
        <v>0.39199999999999996</v>
      </c>
      <c r="S12" s="56">
        <f>MIN('FL - baselineVuln'!K$19 * 'FL - vulnerabilities'!$G12 * 'FL - vulnerabilities'!$H12, $G12)</f>
        <v>0.39999999999999997</v>
      </c>
    </row>
    <row r="13" spans="1:27" x14ac:dyDescent="0.2">
      <c r="A13" s="4" t="s">
        <v>108</v>
      </c>
      <c r="B13" s="22" t="s">
        <v>15</v>
      </c>
      <c r="C13" s="30" t="s">
        <v>5</v>
      </c>
      <c r="D13" s="4">
        <v>4</v>
      </c>
      <c r="E13" s="4">
        <v>4</v>
      </c>
      <c r="F13" s="4" t="s">
        <v>8</v>
      </c>
      <c r="G13" s="4">
        <v>0.6</v>
      </c>
      <c r="H13" s="44">
        <f>LOOKUP(E13,'FL - heightAdjuster'!$A$11:$A$20,'FL - heightAdjuster'!$B$11:$B$20)</f>
        <v>0.5</v>
      </c>
      <c r="I13" s="4" t="s">
        <v>7</v>
      </c>
      <c r="J13" s="4"/>
      <c r="K13" s="56">
        <f>MIN('FL - baselineVuln'!C$19 * 'FL - vulnerabilities'!$G13 * 'FL - vulnerabilities'!$H13, $G13)</f>
        <v>0</v>
      </c>
      <c r="L13" s="56">
        <f>MIN('FL - baselineVuln'!D$19 * 'FL - vulnerabilities'!$G13 * 'FL - vulnerabilities'!$H13, $G13)</f>
        <v>9.9000000000000005E-2</v>
      </c>
      <c r="M13" s="56">
        <f>MIN('FL - baselineVuln'!E$19 * 'FL - vulnerabilities'!$G13 * 'FL - vulnerabilities'!$H13, $G13)</f>
        <v>0.14699999999999999</v>
      </c>
      <c r="N13" s="56">
        <f>MIN('FL - baselineVuln'!F$19 * 'FL - vulnerabilities'!$G13 * 'FL - vulnerabilities'!$H13, $G13)</f>
        <v>0.186</v>
      </c>
      <c r="O13" s="56">
        <f>MIN('FL - baselineVuln'!G$19 * 'FL - vulnerabilities'!$G13 * 'FL - vulnerabilities'!$H13, $G13)</f>
        <v>0.216</v>
      </c>
      <c r="P13" s="56">
        <f>MIN('FL - baselineVuln'!H$19 * 'FL - vulnerabilities'!$G13 * 'FL - vulnerabilities'!$H13, $G13)</f>
        <v>0.26100000000000001</v>
      </c>
      <c r="Q13" s="56">
        <f>MIN('FL - baselineVuln'!I$19 * 'FL - vulnerabilities'!$G13 * 'FL - vulnerabilities'!$H13, $G13)</f>
        <v>0.27900000000000003</v>
      </c>
      <c r="R13" s="56">
        <f>MIN('FL - baselineVuln'!J$19 * 'FL - vulnerabilities'!$G13 * 'FL - vulnerabilities'!$H13, $G13)</f>
        <v>0.29399999999999998</v>
      </c>
      <c r="S13" s="56">
        <f>MIN('FL - baselineVuln'!K$19 * 'FL - vulnerabilities'!$G13 * 'FL - vulnerabilities'!$H13, $G13)</f>
        <v>0.3</v>
      </c>
    </row>
    <row r="14" spans="1:27" x14ac:dyDescent="0.2">
      <c r="A14" s="4" t="s">
        <v>109</v>
      </c>
      <c r="B14" s="22" t="s">
        <v>15</v>
      </c>
      <c r="C14" s="30" t="s">
        <v>5</v>
      </c>
      <c r="D14" s="4">
        <v>5</v>
      </c>
      <c r="E14" s="4">
        <v>5</v>
      </c>
      <c r="F14" s="4" t="s">
        <v>8</v>
      </c>
      <c r="G14" s="4">
        <v>0.6</v>
      </c>
      <c r="H14" s="44">
        <f>LOOKUP(E14,'FL - heightAdjuster'!$A$11:$A$20,'FL - heightAdjuster'!$B$11:$B$20)</f>
        <v>0.4</v>
      </c>
      <c r="I14" s="4" t="s">
        <v>7</v>
      </c>
      <c r="J14" s="4"/>
      <c r="K14" s="56">
        <f>MIN('FL - baselineVuln'!C$19 * 'FL - vulnerabilities'!$G14 * 'FL - vulnerabilities'!$H14, $G14)</f>
        <v>0</v>
      </c>
      <c r="L14" s="56">
        <f>MIN('FL - baselineVuln'!D$19 * 'FL - vulnerabilities'!$G14 * 'FL - vulnerabilities'!$H14, $G14)</f>
        <v>7.9200000000000007E-2</v>
      </c>
      <c r="M14" s="56">
        <f>MIN('FL - baselineVuln'!E$19 * 'FL - vulnerabilities'!$G14 * 'FL - vulnerabilities'!$H14, $G14)</f>
        <v>0.1176</v>
      </c>
      <c r="N14" s="56">
        <f>MIN('FL - baselineVuln'!F$19 * 'FL - vulnerabilities'!$G14 * 'FL - vulnerabilities'!$H14, $G14)</f>
        <v>0.14880000000000002</v>
      </c>
      <c r="O14" s="56">
        <f>MIN('FL - baselineVuln'!G$19 * 'FL - vulnerabilities'!$G14 * 'FL - vulnerabilities'!$H14, $G14)</f>
        <v>0.17280000000000001</v>
      </c>
      <c r="P14" s="56">
        <f>MIN('FL - baselineVuln'!H$19 * 'FL - vulnerabilities'!$G14 * 'FL - vulnerabilities'!$H14, $G14)</f>
        <v>0.20880000000000001</v>
      </c>
      <c r="Q14" s="56">
        <f>MIN('FL - baselineVuln'!I$19 * 'FL - vulnerabilities'!$G14 * 'FL - vulnerabilities'!$H14, $G14)</f>
        <v>0.22320000000000004</v>
      </c>
      <c r="R14" s="56">
        <f>MIN('FL - baselineVuln'!J$19 * 'FL - vulnerabilities'!$G14 * 'FL - vulnerabilities'!$H14, $G14)</f>
        <v>0.23519999999999999</v>
      </c>
      <c r="S14" s="56">
        <f>MIN('FL - baselineVuln'!K$19 * 'FL - vulnerabilities'!$G14 * 'FL - vulnerabilities'!$H14, $G14)</f>
        <v>0.24</v>
      </c>
    </row>
    <row r="15" spans="1:27" x14ac:dyDescent="0.2">
      <c r="A15" s="4" t="s">
        <v>110</v>
      </c>
      <c r="B15" s="22" t="s">
        <v>15</v>
      </c>
      <c r="C15" s="30" t="s">
        <v>5</v>
      </c>
      <c r="D15" s="4">
        <v>6</v>
      </c>
      <c r="E15" s="4">
        <v>6</v>
      </c>
      <c r="F15" s="4" t="s">
        <v>8</v>
      </c>
      <c r="G15" s="4">
        <v>0.6</v>
      </c>
      <c r="H15" s="44">
        <f>LOOKUP(E15,'FL - heightAdjuster'!$A$11:$A$20,'FL - heightAdjuster'!$B$11:$B$20)</f>
        <v>0.33333333333333331</v>
      </c>
      <c r="I15" s="4" t="s">
        <v>7</v>
      </c>
      <c r="J15" s="4"/>
      <c r="K15" s="56">
        <f>MIN('FL - baselineVuln'!C$19 * 'FL - vulnerabilities'!$G15 * 'FL - vulnerabilities'!$H15, $G15)</f>
        <v>0</v>
      </c>
      <c r="L15" s="56">
        <f>MIN('FL - baselineVuln'!D$19 * 'FL - vulnerabilities'!$G15 * 'FL - vulnerabilities'!$H15, $G15)</f>
        <v>6.6000000000000003E-2</v>
      </c>
      <c r="M15" s="56">
        <f>MIN('FL - baselineVuln'!E$19 * 'FL - vulnerabilities'!$G15 * 'FL - vulnerabilities'!$H15, $G15)</f>
        <v>9.799999999999999E-2</v>
      </c>
      <c r="N15" s="56">
        <f>MIN('FL - baselineVuln'!F$19 * 'FL - vulnerabilities'!$G15 * 'FL - vulnerabilities'!$H15, $G15)</f>
        <v>0.124</v>
      </c>
      <c r="O15" s="56">
        <f>MIN('FL - baselineVuln'!G$19 * 'FL - vulnerabilities'!$G15 * 'FL - vulnerabilities'!$H15, $G15)</f>
        <v>0.14399999999999999</v>
      </c>
      <c r="P15" s="56">
        <f>MIN('FL - baselineVuln'!H$19 * 'FL - vulnerabilities'!$G15 * 'FL - vulnerabilities'!$H15, $G15)</f>
        <v>0.17399999999999999</v>
      </c>
      <c r="Q15" s="56">
        <f>MIN('FL - baselineVuln'!I$19 * 'FL - vulnerabilities'!$G15 * 'FL - vulnerabilities'!$H15, $G15)</f>
        <v>0.186</v>
      </c>
      <c r="R15" s="56">
        <f>MIN('FL - baselineVuln'!J$19 * 'FL - vulnerabilities'!$G15 * 'FL - vulnerabilities'!$H15, $G15)</f>
        <v>0.19599999999999998</v>
      </c>
      <c r="S15" s="56">
        <f>MIN('FL - baselineVuln'!K$19 * 'FL - vulnerabilities'!$G15 * 'FL - vulnerabilities'!$H15, $G15)</f>
        <v>0.19999999999999998</v>
      </c>
    </row>
    <row r="16" spans="1:27" x14ac:dyDescent="0.2">
      <c r="A16" s="4" t="s">
        <v>111</v>
      </c>
      <c r="B16" s="22" t="s">
        <v>15</v>
      </c>
      <c r="C16" s="30" t="s">
        <v>5</v>
      </c>
      <c r="D16" s="4">
        <v>7</v>
      </c>
      <c r="E16" s="4">
        <v>7</v>
      </c>
      <c r="F16" s="4" t="s">
        <v>8</v>
      </c>
      <c r="G16" s="4">
        <v>0.6</v>
      </c>
      <c r="H16" s="44">
        <f>LOOKUP(E16,'FL - heightAdjuster'!$A$11:$A$20,'FL - heightAdjuster'!$B$11:$B$20)</f>
        <v>0.2857142857142857</v>
      </c>
      <c r="I16" s="4" t="s">
        <v>7</v>
      </c>
      <c r="J16" s="4"/>
      <c r="K16" s="56">
        <f>MIN('FL - baselineVuln'!C$19 * 'FL - vulnerabilities'!$G16 * 'FL - vulnerabilities'!$H16, $G16)</f>
        <v>0</v>
      </c>
      <c r="L16" s="56">
        <f>MIN('FL - baselineVuln'!D$19 * 'FL - vulnerabilities'!$G16 * 'FL - vulnerabilities'!$H16, $G16)</f>
        <v>5.6571428571428571E-2</v>
      </c>
      <c r="M16" s="56">
        <f>MIN('FL - baselineVuln'!E$19 * 'FL - vulnerabilities'!$G16 * 'FL - vulnerabilities'!$H16, $G16)</f>
        <v>8.3999999999999991E-2</v>
      </c>
      <c r="N16" s="56">
        <f>MIN('FL - baselineVuln'!F$19 * 'FL - vulnerabilities'!$G16 * 'FL - vulnerabilities'!$H16, $G16)</f>
        <v>0.10628571428571428</v>
      </c>
      <c r="O16" s="56">
        <f>MIN('FL - baselineVuln'!G$19 * 'FL - vulnerabilities'!$G16 * 'FL - vulnerabilities'!$H16, $G16)</f>
        <v>0.12342857142857142</v>
      </c>
      <c r="P16" s="56">
        <f>MIN('FL - baselineVuln'!H$19 * 'FL - vulnerabilities'!$G16 * 'FL - vulnerabilities'!$H16, $G16)</f>
        <v>0.14914285714285713</v>
      </c>
      <c r="Q16" s="56">
        <f>MIN('FL - baselineVuln'!I$19 * 'FL - vulnerabilities'!$G16 * 'FL - vulnerabilities'!$H16, $G16)</f>
        <v>0.15942857142857145</v>
      </c>
      <c r="R16" s="56">
        <f>MIN('FL - baselineVuln'!J$19 * 'FL - vulnerabilities'!$G16 * 'FL - vulnerabilities'!$H16, $G16)</f>
        <v>0.16799999999999998</v>
      </c>
      <c r="S16" s="56">
        <f>MIN('FL - baselineVuln'!K$19 * 'FL - vulnerabilities'!$G16 * 'FL - vulnerabilities'!$H16, $G16)</f>
        <v>0.1714285714285714</v>
      </c>
    </row>
    <row r="17" spans="1:19" x14ac:dyDescent="0.2">
      <c r="A17" s="4" t="s">
        <v>112</v>
      </c>
      <c r="B17" s="29" t="s">
        <v>15</v>
      </c>
      <c r="C17" s="32" t="s">
        <v>5</v>
      </c>
      <c r="D17" s="27">
        <v>8</v>
      </c>
      <c r="E17" s="27">
        <v>8</v>
      </c>
      <c r="F17" s="27" t="s">
        <v>8</v>
      </c>
      <c r="G17" s="27">
        <v>0.6</v>
      </c>
      <c r="H17" s="44">
        <f>LOOKUP(E17,'FL - heightAdjuster'!$A$11:$A$20,'FL - heightAdjuster'!$B$11:$B$20)</f>
        <v>0.25</v>
      </c>
      <c r="I17" s="27" t="s">
        <v>7</v>
      </c>
      <c r="J17" s="4"/>
      <c r="K17" s="56">
        <f>MIN('FL - baselineVuln'!C$19 * 'FL - vulnerabilities'!$G17 * 'FL - vulnerabilities'!$H17, $G17)</f>
        <v>0</v>
      </c>
      <c r="L17" s="56">
        <f>MIN('FL - baselineVuln'!D$19 * 'FL - vulnerabilities'!$G17 * 'FL - vulnerabilities'!$H17, $G17)</f>
        <v>4.9500000000000002E-2</v>
      </c>
      <c r="M17" s="56">
        <f>MIN('FL - baselineVuln'!E$19 * 'FL - vulnerabilities'!$G17 * 'FL - vulnerabilities'!$H17, $G17)</f>
        <v>7.3499999999999996E-2</v>
      </c>
      <c r="N17" s="56">
        <f>MIN('FL - baselineVuln'!F$19 * 'FL - vulnerabilities'!$G17 * 'FL - vulnerabilities'!$H17, $G17)</f>
        <v>9.2999999999999999E-2</v>
      </c>
      <c r="O17" s="56">
        <f>MIN('FL - baselineVuln'!G$19 * 'FL - vulnerabilities'!$G17 * 'FL - vulnerabilities'!$H17, $G17)</f>
        <v>0.108</v>
      </c>
      <c r="P17" s="56">
        <f>MIN('FL - baselineVuln'!H$19 * 'FL - vulnerabilities'!$G17 * 'FL - vulnerabilities'!$H17, $G17)</f>
        <v>0.1305</v>
      </c>
      <c r="Q17" s="56">
        <f>MIN('FL - baselineVuln'!I$19 * 'FL - vulnerabilities'!$G17 * 'FL - vulnerabilities'!$H17, $G17)</f>
        <v>0.13950000000000001</v>
      </c>
      <c r="R17" s="56">
        <f>MIN('FL - baselineVuln'!J$19 * 'FL - vulnerabilities'!$G17 * 'FL - vulnerabilities'!$H17, $G17)</f>
        <v>0.14699999999999999</v>
      </c>
      <c r="S17" s="56">
        <f>MIN('FL - baselineVuln'!K$19 * 'FL - vulnerabilities'!$G17 * 'FL - vulnerabilities'!$H17, $G17)</f>
        <v>0.15</v>
      </c>
    </row>
    <row r="18" spans="1:19" x14ac:dyDescent="0.2">
      <c r="A18" s="4" t="s">
        <v>114</v>
      </c>
      <c r="B18" s="4" t="s">
        <v>19</v>
      </c>
      <c r="C18" s="30" t="str">
        <f>C2</f>
        <v>Adobe</v>
      </c>
      <c r="D18" s="30">
        <f t="shared" ref="D18:F18" si="0">D2</f>
        <v>1</v>
      </c>
      <c r="E18" s="30">
        <f t="shared" si="0"/>
        <v>1</v>
      </c>
      <c r="F18" s="30" t="str">
        <f t="shared" si="0"/>
        <v>hw</v>
      </c>
      <c r="G18" s="31">
        <f>G2</f>
        <v>1</v>
      </c>
      <c r="H18" s="45">
        <f>H2</f>
        <v>2</v>
      </c>
      <c r="I18" s="4" t="s">
        <v>22</v>
      </c>
      <c r="J18" s="4"/>
      <c r="K18" s="56">
        <f>MIN('FL - baselineVuln'!C$19 * 'FL - vulnerabilities'!$G18 * 'FL - vulnerabilities'!$H18, $G18)</f>
        <v>0</v>
      </c>
      <c r="L18" s="56">
        <f>MIN('FL - baselineVuln'!D$19 * 'FL - vulnerabilities'!$G18 * 'FL - vulnerabilities'!$H18, $G18)</f>
        <v>0.66</v>
      </c>
      <c r="M18" s="56">
        <f>MIN('FL - baselineVuln'!E$19 * 'FL - vulnerabilities'!$G18 * 'FL - vulnerabilities'!$H18, $G18)</f>
        <v>0.98</v>
      </c>
      <c r="N18" s="56">
        <f>MIN('FL - baselineVuln'!F$19 * 'FL - vulnerabilities'!$G18 * 'FL - vulnerabilities'!$H18, $G18)</f>
        <v>1</v>
      </c>
      <c r="O18" s="56">
        <f>MIN('FL - baselineVuln'!G$19 * 'FL - vulnerabilities'!$G18 * 'FL - vulnerabilities'!$H18, $G18)</f>
        <v>1</v>
      </c>
      <c r="P18" s="56">
        <f>MIN('FL - baselineVuln'!H$19 * 'FL - vulnerabilities'!$G18 * 'FL - vulnerabilities'!$H18, $G18)</f>
        <v>1</v>
      </c>
      <c r="Q18" s="56">
        <f>MIN('FL - baselineVuln'!I$19 * 'FL - vulnerabilities'!$G18 * 'FL - vulnerabilities'!$H18, $G18)</f>
        <v>1</v>
      </c>
      <c r="R18" s="56">
        <f>MIN('FL - baselineVuln'!J$19 * 'FL - vulnerabilities'!$G18 * 'FL - vulnerabilities'!$H18, $G18)</f>
        <v>1</v>
      </c>
      <c r="S18" s="56">
        <f>MIN('FL - baselineVuln'!K$19 * 'FL - vulnerabilities'!$G18 * 'FL - vulnerabilities'!$H18, $G18)</f>
        <v>1</v>
      </c>
    </row>
    <row r="19" spans="1:19" x14ac:dyDescent="0.2">
      <c r="A19" s="4" t="s">
        <v>115</v>
      </c>
      <c r="B19" s="4" t="s">
        <v>19</v>
      </c>
      <c r="C19" s="30" t="str">
        <f t="shared" ref="C19:H19" si="1">C3</f>
        <v>Adobe</v>
      </c>
      <c r="D19" s="30">
        <f t="shared" si="1"/>
        <v>2</v>
      </c>
      <c r="E19" s="30">
        <f t="shared" si="1"/>
        <v>2</v>
      </c>
      <c r="F19" s="30" t="str">
        <f t="shared" si="1"/>
        <v>hw</v>
      </c>
      <c r="G19" s="31">
        <f t="shared" si="1"/>
        <v>1</v>
      </c>
      <c r="H19" s="45">
        <f t="shared" si="1"/>
        <v>1</v>
      </c>
      <c r="I19" s="4" t="s">
        <v>22</v>
      </c>
      <c r="J19" s="4"/>
      <c r="K19" s="56">
        <f>MIN('FL - baselineVuln'!C$19 * 'FL - vulnerabilities'!$G19 * 'FL - vulnerabilities'!$H19, $G19)</f>
        <v>0</v>
      </c>
      <c r="L19" s="56">
        <f>MIN('FL - baselineVuln'!D$19 * 'FL - vulnerabilities'!$G19 * 'FL - vulnerabilities'!$H19, $G19)</f>
        <v>0.33</v>
      </c>
      <c r="M19" s="56">
        <f>MIN('FL - baselineVuln'!E$19 * 'FL - vulnerabilities'!$G19 * 'FL - vulnerabilities'!$H19, $G19)</f>
        <v>0.49</v>
      </c>
      <c r="N19" s="56">
        <f>MIN('FL - baselineVuln'!F$19 * 'FL - vulnerabilities'!$G19 * 'FL - vulnerabilities'!$H19, $G19)</f>
        <v>0.62</v>
      </c>
      <c r="O19" s="56">
        <f>MIN('FL - baselineVuln'!G$19 * 'FL - vulnerabilities'!$G19 * 'FL - vulnerabilities'!$H19, $G19)</f>
        <v>0.72</v>
      </c>
      <c r="P19" s="56">
        <f>MIN('FL - baselineVuln'!H$19 * 'FL - vulnerabilities'!$G19 * 'FL - vulnerabilities'!$H19, $G19)</f>
        <v>0.87</v>
      </c>
      <c r="Q19" s="56">
        <f>MIN('FL - baselineVuln'!I$19 * 'FL - vulnerabilities'!$G19 * 'FL - vulnerabilities'!$H19, $G19)</f>
        <v>0.93</v>
      </c>
      <c r="R19" s="56">
        <f>MIN('FL - baselineVuln'!J$19 * 'FL - vulnerabilities'!$G19 * 'FL - vulnerabilities'!$H19, $G19)</f>
        <v>0.98</v>
      </c>
      <c r="S19" s="56">
        <f>MIN('FL - baselineVuln'!K$19 * 'FL - vulnerabilities'!$G19 * 'FL - vulnerabilities'!$H19, $G19)</f>
        <v>1</v>
      </c>
    </row>
    <row r="20" spans="1:19" x14ac:dyDescent="0.2">
      <c r="A20" s="4" t="s">
        <v>116</v>
      </c>
      <c r="B20" s="4" t="s">
        <v>19</v>
      </c>
      <c r="C20" s="30" t="str">
        <f t="shared" ref="C20:H20" si="2">C4</f>
        <v>Adobe</v>
      </c>
      <c r="D20" s="30">
        <f t="shared" si="2"/>
        <v>3</v>
      </c>
      <c r="E20" s="30">
        <f t="shared" si="2"/>
        <v>3</v>
      </c>
      <c r="F20" s="30" t="str">
        <f t="shared" si="2"/>
        <v>hw</v>
      </c>
      <c r="G20" s="31">
        <f t="shared" si="2"/>
        <v>1</v>
      </c>
      <c r="H20" s="45">
        <f t="shared" si="2"/>
        <v>0.66666666666666663</v>
      </c>
      <c r="I20" s="4" t="s">
        <v>22</v>
      </c>
      <c r="J20" s="4"/>
      <c r="K20" s="56">
        <f>MIN('FL - baselineVuln'!C$19 * 'FL - vulnerabilities'!$G20 * 'FL - vulnerabilities'!$H20, $G20)</f>
        <v>0</v>
      </c>
      <c r="L20" s="56">
        <f>MIN('FL - baselineVuln'!D$19 * 'FL - vulnerabilities'!$G20 * 'FL - vulnerabilities'!$H20, $G20)</f>
        <v>0.22</v>
      </c>
      <c r="M20" s="56">
        <f>MIN('FL - baselineVuln'!E$19 * 'FL - vulnerabilities'!$G20 * 'FL - vulnerabilities'!$H20, $G20)</f>
        <v>0.32666666666666666</v>
      </c>
      <c r="N20" s="56">
        <f>MIN('FL - baselineVuln'!F$19 * 'FL - vulnerabilities'!$G20 * 'FL - vulnerabilities'!$H20, $G20)</f>
        <v>0.41333333333333333</v>
      </c>
      <c r="O20" s="56">
        <f>MIN('FL - baselineVuln'!G$19 * 'FL - vulnerabilities'!$G20 * 'FL - vulnerabilities'!$H20, $G20)</f>
        <v>0.48</v>
      </c>
      <c r="P20" s="56">
        <f>MIN('FL - baselineVuln'!H$19 * 'FL - vulnerabilities'!$G20 * 'FL - vulnerabilities'!$H20, $G20)</f>
        <v>0.57999999999999996</v>
      </c>
      <c r="Q20" s="56">
        <f>MIN('FL - baselineVuln'!I$19 * 'FL - vulnerabilities'!$G20 * 'FL - vulnerabilities'!$H20, $G20)</f>
        <v>0.62</v>
      </c>
      <c r="R20" s="56">
        <f>MIN('FL - baselineVuln'!J$19 * 'FL - vulnerabilities'!$G20 * 'FL - vulnerabilities'!$H20, $G20)</f>
        <v>0.65333333333333332</v>
      </c>
      <c r="S20" s="56">
        <f>MIN('FL - baselineVuln'!K$19 * 'FL - vulnerabilities'!$G20 * 'FL - vulnerabilities'!$H20, $G20)</f>
        <v>0.66666666666666663</v>
      </c>
    </row>
    <row r="21" spans="1:19" x14ac:dyDescent="0.2">
      <c r="A21" s="4" t="s">
        <v>117</v>
      </c>
      <c r="B21" s="4" t="s">
        <v>19</v>
      </c>
      <c r="C21" s="30" t="str">
        <f t="shared" ref="C21:H21" si="3">C5</f>
        <v>Adobe</v>
      </c>
      <c r="D21" s="30">
        <f t="shared" si="3"/>
        <v>4</v>
      </c>
      <c r="E21" s="30">
        <f t="shared" si="3"/>
        <v>4</v>
      </c>
      <c r="F21" s="30" t="str">
        <f t="shared" si="3"/>
        <v>hw</v>
      </c>
      <c r="G21" s="31">
        <f t="shared" si="3"/>
        <v>1</v>
      </c>
      <c r="H21" s="45">
        <f t="shared" si="3"/>
        <v>0.5</v>
      </c>
      <c r="I21" s="4" t="s">
        <v>22</v>
      </c>
      <c r="J21" s="4"/>
      <c r="K21" s="56">
        <f>MIN('FL - baselineVuln'!C$19 * 'FL - vulnerabilities'!$G21 * 'FL - vulnerabilities'!$H21, $G21)</f>
        <v>0</v>
      </c>
      <c r="L21" s="56">
        <f>MIN('FL - baselineVuln'!D$19 * 'FL - vulnerabilities'!$G21 * 'FL - vulnerabilities'!$H21, $G21)</f>
        <v>0.16500000000000001</v>
      </c>
      <c r="M21" s="56">
        <f>MIN('FL - baselineVuln'!E$19 * 'FL - vulnerabilities'!$G21 * 'FL - vulnerabilities'!$H21, $G21)</f>
        <v>0.245</v>
      </c>
      <c r="N21" s="56">
        <f>MIN('FL - baselineVuln'!F$19 * 'FL - vulnerabilities'!$G21 * 'FL - vulnerabilities'!$H21, $G21)</f>
        <v>0.31</v>
      </c>
      <c r="O21" s="56">
        <f>MIN('FL - baselineVuln'!G$19 * 'FL - vulnerabilities'!$G21 * 'FL - vulnerabilities'!$H21, $G21)</f>
        <v>0.36</v>
      </c>
      <c r="P21" s="56">
        <f>MIN('FL - baselineVuln'!H$19 * 'FL - vulnerabilities'!$G21 * 'FL - vulnerabilities'!$H21, $G21)</f>
        <v>0.435</v>
      </c>
      <c r="Q21" s="56">
        <f>MIN('FL - baselineVuln'!I$19 * 'FL - vulnerabilities'!$G21 * 'FL - vulnerabilities'!$H21, $G21)</f>
        <v>0.46500000000000002</v>
      </c>
      <c r="R21" s="56">
        <f>MIN('FL - baselineVuln'!J$19 * 'FL - vulnerabilities'!$G21 * 'FL - vulnerabilities'!$H21, $G21)</f>
        <v>0.49</v>
      </c>
      <c r="S21" s="56">
        <f>MIN('FL - baselineVuln'!K$19 * 'FL - vulnerabilities'!$G21 * 'FL - vulnerabilities'!$H21, $G21)</f>
        <v>0.5</v>
      </c>
    </row>
    <row r="22" spans="1:19" x14ac:dyDescent="0.2">
      <c r="A22" s="4" t="s">
        <v>147</v>
      </c>
      <c r="B22" s="4" t="s">
        <v>19</v>
      </c>
      <c r="C22" s="30" t="str">
        <f t="shared" ref="C22:H22" si="4">C6</f>
        <v>Brick (Mud, Cement)</v>
      </c>
      <c r="D22" s="30">
        <f t="shared" si="4"/>
        <v>1</v>
      </c>
      <c r="E22" s="30">
        <f t="shared" si="4"/>
        <v>1</v>
      </c>
      <c r="F22" s="30" t="str">
        <f t="shared" si="4"/>
        <v>hw</v>
      </c>
      <c r="G22" s="31">
        <f t="shared" si="4"/>
        <v>1</v>
      </c>
      <c r="H22" s="45">
        <f t="shared" si="4"/>
        <v>2</v>
      </c>
      <c r="I22" s="4" t="s">
        <v>22</v>
      </c>
      <c r="J22" s="4"/>
      <c r="K22" s="56">
        <f>MIN('FL - baselineVuln'!C$19 * 'FL - vulnerabilities'!$G22 * 'FL - vulnerabilities'!$H22, $G22)</f>
        <v>0</v>
      </c>
      <c r="L22" s="56">
        <f>MIN('FL - baselineVuln'!D$19 * 'FL - vulnerabilities'!$G22 * 'FL - vulnerabilities'!$H22, $G22)</f>
        <v>0.66</v>
      </c>
      <c r="M22" s="56">
        <f>MIN('FL - baselineVuln'!E$19 * 'FL - vulnerabilities'!$G22 * 'FL - vulnerabilities'!$H22, $G22)</f>
        <v>0.98</v>
      </c>
      <c r="N22" s="56">
        <f>MIN('FL - baselineVuln'!F$19 * 'FL - vulnerabilities'!$G22 * 'FL - vulnerabilities'!$H22, $G22)</f>
        <v>1</v>
      </c>
      <c r="O22" s="56">
        <f>MIN('FL - baselineVuln'!G$19 * 'FL - vulnerabilities'!$G22 * 'FL - vulnerabilities'!$H22, $G22)</f>
        <v>1</v>
      </c>
      <c r="P22" s="56">
        <f>MIN('FL - baselineVuln'!H$19 * 'FL - vulnerabilities'!$G22 * 'FL - vulnerabilities'!$H22, $G22)</f>
        <v>1</v>
      </c>
      <c r="Q22" s="56">
        <f>MIN('FL - baselineVuln'!I$19 * 'FL - vulnerabilities'!$G22 * 'FL - vulnerabilities'!$H22, $G22)</f>
        <v>1</v>
      </c>
      <c r="R22" s="56">
        <f>MIN('FL - baselineVuln'!J$19 * 'FL - vulnerabilities'!$G22 * 'FL - vulnerabilities'!$H22, $G22)</f>
        <v>1</v>
      </c>
      <c r="S22" s="56">
        <f>MIN('FL - baselineVuln'!K$19 * 'FL - vulnerabilities'!$G22 * 'FL - vulnerabilities'!$H22, $G22)</f>
        <v>1</v>
      </c>
    </row>
    <row r="23" spans="1:19" x14ac:dyDescent="0.2">
      <c r="A23" s="4" t="s">
        <v>148</v>
      </c>
      <c r="B23" s="4" t="s">
        <v>19</v>
      </c>
      <c r="C23" s="30" t="str">
        <f t="shared" ref="C23:H23" si="5">C7</f>
        <v>Brick (Mud, Cement)</v>
      </c>
      <c r="D23" s="30">
        <f t="shared" si="5"/>
        <v>2</v>
      </c>
      <c r="E23" s="30">
        <f t="shared" si="5"/>
        <v>2</v>
      </c>
      <c r="F23" s="30" t="str">
        <f t="shared" si="5"/>
        <v>hw</v>
      </c>
      <c r="G23" s="31">
        <f t="shared" si="5"/>
        <v>1</v>
      </c>
      <c r="H23" s="45">
        <f t="shared" si="5"/>
        <v>1</v>
      </c>
      <c r="I23" s="4" t="s">
        <v>22</v>
      </c>
      <c r="J23" s="4"/>
      <c r="K23" s="56">
        <f>MIN('FL - baselineVuln'!C$19 * 'FL - vulnerabilities'!$G23 * 'FL - vulnerabilities'!$H23, $G23)</f>
        <v>0</v>
      </c>
      <c r="L23" s="56">
        <f>MIN('FL - baselineVuln'!D$19 * 'FL - vulnerabilities'!$G23 * 'FL - vulnerabilities'!$H23, $G23)</f>
        <v>0.33</v>
      </c>
      <c r="M23" s="56">
        <f>MIN('FL - baselineVuln'!E$19 * 'FL - vulnerabilities'!$G23 * 'FL - vulnerabilities'!$H23, $G23)</f>
        <v>0.49</v>
      </c>
      <c r="N23" s="56">
        <f>MIN('FL - baselineVuln'!F$19 * 'FL - vulnerabilities'!$G23 * 'FL - vulnerabilities'!$H23, $G23)</f>
        <v>0.62</v>
      </c>
      <c r="O23" s="56">
        <f>MIN('FL - baselineVuln'!G$19 * 'FL - vulnerabilities'!$G23 * 'FL - vulnerabilities'!$H23, $G23)</f>
        <v>0.72</v>
      </c>
      <c r="P23" s="56">
        <f>MIN('FL - baselineVuln'!H$19 * 'FL - vulnerabilities'!$G23 * 'FL - vulnerabilities'!$H23, $G23)</f>
        <v>0.87</v>
      </c>
      <c r="Q23" s="56">
        <f>MIN('FL - baselineVuln'!I$19 * 'FL - vulnerabilities'!$G23 * 'FL - vulnerabilities'!$H23, $G23)</f>
        <v>0.93</v>
      </c>
      <c r="R23" s="56">
        <f>MIN('FL - baselineVuln'!J$19 * 'FL - vulnerabilities'!$G23 * 'FL - vulnerabilities'!$H23, $G23)</f>
        <v>0.98</v>
      </c>
      <c r="S23" s="56">
        <f>MIN('FL - baselineVuln'!K$19 * 'FL - vulnerabilities'!$G23 * 'FL - vulnerabilities'!$H23, $G23)</f>
        <v>1</v>
      </c>
    </row>
    <row r="24" spans="1:19" x14ac:dyDescent="0.2">
      <c r="A24" s="4" t="s">
        <v>153</v>
      </c>
      <c r="B24" s="4" t="s">
        <v>19</v>
      </c>
      <c r="C24" s="30" t="str">
        <f t="shared" ref="C24:H24" si="6">C8</f>
        <v>Brick (Mud, Cement)</v>
      </c>
      <c r="D24" s="30">
        <f t="shared" si="6"/>
        <v>3</v>
      </c>
      <c r="E24" s="30">
        <f t="shared" si="6"/>
        <v>3</v>
      </c>
      <c r="F24" s="30" t="str">
        <f t="shared" si="6"/>
        <v>hw</v>
      </c>
      <c r="G24" s="31">
        <f t="shared" si="6"/>
        <v>1</v>
      </c>
      <c r="H24" s="45">
        <f t="shared" si="6"/>
        <v>0.66666666666666663</v>
      </c>
      <c r="I24" s="4" t="s">
        <v>22</v>
      </c>
      <c r="J24" s="4"/>
      <c r="K24" s="56">
        <f>MIN('FL - baselineVuln'!C$19 * 'FL - vulnerabilities'!$G24 * 'FL - vulnerabilities'!$H24, $G24)</f>
        <v>0</v>
      </c>
      <c r="L24" s="56">
        <f>MIN('FL - baselineVuln'!D$19 * 'FL - vulnerabilities'!$G24 * 'FL - vulnerabilities'!$H24, $G24)</f>
        <v>0.22</v>
      </c>
      <c r="M24" s="56">
        <f>MIN('FL - baselineVuln'!E$19 * 'FL - vulnerabilities'!$G24 * 'FL - vulnerabilities'!$H24, $G24)</f>
        <v>0.32666666666666666</v>
      </c>
      <c r="N24" s="56">
        <f>MIN('FL - baselineVuln'!F$19 * 'FL - vulnerabilities'!$G24 * 'FL - vulnerabilities'!$H24, $G24)</f>
        <v>0.41333333333333333</v>
      </c>
      <c r="O24" s="56">
        <f>MIN('FL - baselineVuln'!G$19 * 'FL - vulnerabilities'!$G24 * 'FL - vulnerabilities'!$H24, $G24)</f>
        <v>0.48</v>
      </c>
      <c r="P24" s="56">
        <f>MIN('FL - baselineVuln'!H$19 * 'FL - vulnerabilities'!$G24 * 'FL - vulnerabilities'!$H24, $G24)</f>
        <v>0.57999999999999996</v>
      </c>
      <c r="Q24" s="56">
        <f>MIN('FL - baselineVuln'!I$19 * 'FL - vulnerabilities'!$G24 * 'FL - vulnerabilities'!$H24, $G24)</f>
        <v>0.62</v>
      </c>
      <c r="R24" s="56">
        <f>MIN('FL - baselineVuln'!J$19 * 'FL - vulnerabilities'!$G24 * 'FL - vulnerabilities'!$H24, $G24)</f>
        <v>0.65333333333333332</v>
      </c>
      <c r="S24" s="56">
        <f>MIN('FL - baselineVuln'!K$19 * 'FL - vulnerabilities'!$G24 * 'FL - vulnerabilities'!$H24, $G24)</f>
        <v>0.66666666666666663</v>
      </c>
    </row>
    <row r="25" spans="1:19" x14ac:dyDescent="0.2">
      <c r="A25" s="4" t="s">
        <v>154</v>
      </c>
      <c r="B25" s="4" t="s">
        <v>19</v>
      </c>
      <c r="C25" s="30" t="str">
        <f t="shared" ref="C25:H25" si="7">C9</f>
        <v>Brick (Mud, Cement)</v>
      </c>
      <c r="D25" s="30">
        <f t="shared" si="7"/>
        <v>4</v>
      </c>
      <c r="E25" s="30">
        <f t="shared" si="7"/>
        <v>4</v>
      </c>
      <c r="F25" s="30" t="str">
        <f t="shared" si="7"/>
        <v>hw</v>
      </c>
      <c r="G25" s="31">
        <f t="shared" si="7"/>
        <v>1</v>
      </c>
      <c r="H25" s="45">
        <f t="shared" si="7"/>
        <v>0.5</v>
      </c>
      <c r="I25" s="4" t="s">
        <v>22</v>
      </c>
      <c r="J25" s="4"/>
      <c r="K25" s="56">
        <f>MIN('FL - baselineVuln'!C$19 * 'FL - vulnerabilities'!$G25 * 'FL - vulnerabilities'!$H25, $G25)</f>
        <v>0</v>
      </c>
      <c r="L25" s="56">
        <f>MIN('FL - baselineVuln'!D$19 * 'FL - vulnerabilities'!$G25 * 'FL - vulnerabilities'!$H25, $G25)</f>
        <v>0.16500000000000001</v>
      </c>
      <c r="M25" s="56">
        <f>MIN('FL - baselineVuln'!E$19 * 'FL - vulnerabilities'!$G25 * 'FL - vulnerabilities'!$H25, $G25)</f>
        <v>0.245</v>
      </c>
      <c r="N25" s="56">
        <f>MIN('FL - baselineVuln'!F$19 * 'FL - vulnerabilities'!$G25 * 'FL - vulnerabilities'!$H25, $G25)</f>
        <v>0.31</v>
      </c>
      <c r="O25" s="56">
        <f>MIN('FL - baselineVuln'!G$19 * 'FL - vulnerabilities'!$G25 * 'FL - vulnerabilities'!$H25, $G25)</f>
        <v>0.36</v>
      </c>
      <c r="P25" s="56">
        <f>MIN('FL - baselineVuln'!H$19 * 'FL - vulnerabilities'!$G25 * 'FL - vulnerabilities'!$H25, $G25)</f>
        <v>0.435</v>
      </c>
      <c r="Q25" s="56">
        <f>MIN('FL - baselineVuln'!I$19 * 'FL - vulnerabilities'!$G25 * 'FL - vulnerabilities'!$H25, $G25)</f>
        <v>0.46500000000000002</v>
      </c>
      <c r="R25" s="56">
        <f>MIN('FL - baselineVuln'!J$19 * 'FL - vulnerabilities'!$G25 * 'FL - vulnerabilities'!$H25, $G25)</f>
        <v>0.49</v>
      </c>
      <c r="S25" s="56">
        <f>MIN('FL - baselineVuln'!K$19 * 'FL - vulnerabilities'!$G25 * 'FL - vulnerabilities'!$H25, $G25)</f>
        <v>0.5</v>
      </c>
    </row>
    <row r="26" spans="1:19" x14ac:dyDescent="0.2">
      <c r="A26" s="4" t="s">
        <v>118</v>
      </c>
      <c r="B26" s="4" t="s">
        <v>19</v>
      </c>
      <c r="C26" s="30" t="str">
        <f t="shared" ref="C26:H26" si="8">C10</f>
        <v>RC Frame infilled</v>
      </c>
      <c r="D26" s="30">
        <f t="shared" si="8"/>
        <v>1</v>
      </c>
      <c r="E26" s="30">
        <f t="shared" si="8"/>
        <v>1</v>
      </c>
      <c r="F26" s="30" t="str">
        <f t="shared" si="8"/>
        <v>hw</v>
      </c>
      <c r="G26" s="31">
        <f t="shared" si="8"/>
        <v>0.6</v>
      </c>
      <c r="H26" s="45">
        <f t="shared" si="8"/>
        <v>2</v>
      </c>
      <c r="I26" s="4" t="s">
        <v>22</v>
      </c>
      <c r="J26" s="4"/>
      <c r="K26" s="56">
        <f>MIN('FL - baselineVuln'!C$19 * 'FL - vulnerabilities'!$G26 * 'FL - vulnerabilities'!$H26, $G26)</f>
        <v>0</v>
      </c>
      <c r="L26" s="56">
        <f>MIN('FL - baselineVuln'!D$19 * 'FL - vulnerabilities'!$G26 * 'FL - vulnerabilities'!$H26, $G26)</f>
        <v>0.39600000000000002</v>
      </c>
      <c r="M26" s="56">
        <f>MIN('FL - baselineVuln'!E$19 * 'FL - vulnerabilities'!$G26 * 'FL - vulnerabilities'!$H26, $G26)</f>
        <v>0.58799999999999997</v>
      </c>
      <c r="N26" s="56">
        <f>MIN('FL - baselineVuln'!F$19 * 'FL - vulnerabilities'!$G26 * 'FL - vulnerabilities'!$H26, $G26)</f>
        <v>0.6</v>
      </c>
      <c r="O26" s="56">
        <f>MIN('FL - baselineVuln'!G$19 * 'FL - vulnerabilities'!$G26 * 'FL - vulnerabilities'!$H26, $G26)</f>
        <v>0.6</v>
      </c>
      <c r="P26" s="56">
        <f>MIN('FL - baselineVuln'!H$19 * 'FL - vulnerabilities'!$G26 * 'FL - vulnerabilities'!$H26, $G26)</f>
        <v>0.6</v>
      </c>
      <c r="Q26" s="56">
        <f>MIN('FL - baselineVuln'!I$19 * 'FL - vulnerabilities'!$G26 * 'FL - vulnerabilities'!$H26, $G26)</f>
        <v>0.6</v>
      </c>
      <c r="R26" s="56">
        <f>MIN('FL - baselineVuln'!J$19 * 'FL - vulnerabilities'!$G26 * 'FL - vulnerabilities'!$H26, $G26)</f>
        <v>0.6</v>
      </c>
      <c r="S26" s="56">
        <f>MIN('FL - baselineVuln'!K$19 * 'FL - vulnerabilities'!$G26 * 'FL - vulnerabilities'!$H26, $G26)</f>
        <v>0.6</v>
      </c>
    </row>
    <row r="27" spans="1:19" x14ac:dyDescent="0.2">
      <c r="A27" s="4" t="s">
        <v>119</v>
      </c>
      <c r="B27" s="4" t="s">
        <v>19</v>
      </c>
      <c r="C27" s="30" t="str">
        <f t="shared" ref="C27:H27" si="9">C11</f>
        <v>RC Frame infilled</v>
      </c>
      <c r="D27" s="30">
        <f t="shared" si="9"/>
        <v>2</v>
      </c>
      <c r="E27" s="30">
        <f t="shared" si="9"/>
        <v>2</v>
      </c>
      <c r="F27" s="30" t="str">
        <f t="shared" si="9"/>
        <v>hw</v>
      </c>
      <c r="G27" s="31">
        <f t="shared" si="9"/>
        <v>0.6</v>
      </c>
      <c r="H27" s="45">
        <f t="shared" si="9"/>
        <v>1</v>
      </c>
      <c r="I27" s="4" t="s">
        <v>22</v>
      </c>
      <c r="J27" s="4"/>
      <c r="K27" s="56">
        <f>MIN('FL - baselineVuln'!C$19 * 'FL - vulnerabilities'!$G27 * 'FL - vulnerabilities'!$H27, $G27)</f>
        <v>0</v>
      </c>
      <c r="L27" s="56">
        <f>MIN('FL - baselineVuln'!D$19 * 'FL - vulnerabilities'!$G27 * 'FL - vulnerabilities'!$H27, $G27)</f>
        <v>0.19800000000000001</v>
      </c>
      <c r="M27" s="56">
        <f>MIN('FL - baselineVuln'!E$19 * 'FL - vulnerabilities'!$G27 * 'FL - vulnerabilities'!$H27, $G27)</f>
        <v>0.29399999999999998</v>
      </c>
      <c r="N27" s="56">
        <f>MIN('FL - baselineVuln'!F$19 * 'FL - vulnerabilities'!$G27 * 'FL - vulnerabilities'!$H27, $G27)</f>
        <v>0.372</v>
      </c>
      <c r="O27" s="56">
        <f>MIN('FL - baselineVuln'!G$19 * 'FL - vulnerabilities'!$G27 * 'FL - vulnerabilities'!$H27, $G27)</f>
        <v>0.432</v>
      </c>
      <c r="P27" s="56">
        <f>MIN('FL - baselineVuln'!H$19 * 'FL - vulnerabilities'!$G27 * 'FL - vulnerabilities'!$H27, $G27)</f>
        <v>0.52200000000000002</v>
      </c>
      <c r="Q27" s="56">
        <f>MIN('FL - baselineVuln'!I$19 * 'FL - vulnerabilities'!$G27 * 'FL - vulnerabilities'!$H27, $G27)</f>
        <v>0.55800000000000005</v>
      </c>
      <c r="R27" s="56">
        <f>MIN('FL - baselineVuln'!J$19 * 'FL - vulnerabilities'!$G27 * 'FL - vulnerabilities'!$H27, $G27)</f>
        <v>0.58799999999999997</v>
      </c>
      <c r="S27" s="56">
        <f>MIN('FL - baselineVuln'!K$19 * 'FL - vulnerabilities'!$G27 * 'FL - vulnerabilities'!$H27, $G27)</f>
        <v>0.6</v>
      </c>
    </row>
    <row r="28" spans="1:19" x14ac:dyDescent="0.2">
      <c r="A28" s="4" t="s">
        <v>120</v>
      </c>
      <c r="B28" s="4" t="s">
        <v>19</v>
      </c>
      <c r="C28" s="30" t="str">
        <f t="shared" ref="C28:H28" si="10">C12</f>
        <v>RC Frame infilled</v>
      </c>
      <c r="D28" s="30">
        <f t="shared" si="10"/>
        <v>3</v>
      </c>
      <c r="E28" s="30">
        <f t="shared" si="10"/>
        <v>3</v>
      </c>
      <c r="F28" s="30" t="str">
        <f t="shared" si="10"/>
        <v>hw</v>
      </c>
      <c r="G28" s="31">
        <f t="shared" si="10"/>
        <v>0.6</v>
      </c>
      <c r="H28" s="45">
        <f t="shared" si="10"/>
        <v>0.66666666666666663</v>
      </c>
      <c r="I28" s="4" t="s">
        <v>22</v>
      </c>
      <c r="J28" s="4"/>
      <c r="K28" s="56">
        <f>MIN('FL - baselineVuln'!C$19 * 'FL - vulnerabilities'!$G28 * 'FL - vulnerabilities'!$H28, $G28)</f>
        <v>0</v>
      </c>
      <c r="L28" s="56">
        <f>MIN('FL - baselineVuln'!D$19 * 'FL - vulnerabilities'!$G28 * 'FL - vulnerabilities'!$H28, $G28)</f>
        <v>0.13200000000000001</v>
      </c>
      <c r="M28" s="56">
        <f>MIN('FL - baselineVuln'!E$19 * 'FL - vulnerabilities'!$G28 * 'FL - vulnerabilities'!$H28, $G28)</f>
        <v>0.19599999999999998</v>
      </c>
      <c r="N28" s="56">
        <f>MIN('FL - baselineVuln'!F$19 * 'FL - vulnerabilities'!$G28 * 'FL - vulnerabilities'!$H28, $G28)</f>
        <v>0.248</v>
      </c>
      <c r="O28" s="56">
        <f>MIN('FL - baselineVuln'!G$19 * 'FL - vulnerabilities'!$G28 * 'FL - vulnerabilities'!$H28, $G28)</f>
        <v>0.28799999999999998</v>
      </c>
      <c r="P28" s="56">
        <f>MIN('FL - baselineVuln'!H$19 * 'FL - vulnerabilities'!$G28 * 'FL - vulnerabilities'!$H28, $G28)</f>
        <v>0.34799999999999998</v>
      </c>
      <c r="Q28" s="56">
        <f>MIN('FL - baselineVuln'!I$19 * 'FL - vulnerabilities'!$G28 * 'FL - vulnerabilities'!$H28, $G28)</f>
        <v>0.372</v>
      </c>
      <c r="R28" s="56">
        <f>MIN('FL - baselineVuln'!J$19 * 'FL - vulnerabilities'!$G28 * 'FL - vulnerabilities'!$H28, $G28)</f>
        <v>0.39199999999999996</v>
      </c>
      <c r="S28" s="56">
        <f>MIN('FL - baselineVuln'!K$19 * 'FL - vulnerabilities'!$G28 * 'FL - vulnerabilities'!$H28, $G28)</f>
        <v>0.39999999999999997</v>
      </c>
    </row>
    <row r="29" spans="1:19" x14ac:dyDescent="0.2">
      <c r="A29" s="4" t="s">
        <v>121</v>
      </c>
      <c r="B29" s="4" t="s">
        <v>19</v>
      </c>
      <c r="C29" s="30" t="str">
        <f t="shared" ref="C29:H29" si="11">C13</f>
        <v>RC Frame infilled</v>
      </c>
      <c r="D29" s="30">
        <f t="shared" si="11"/>
        <v>4</v>
      </c>
      <c r="E29" s="30">
        <f t="shared" si="11"/>
        <v>4</v>
      </c>
      <c r="F29" s="30" t="str">
        <f t="shared" si="11"/>
        <v>hw</v>
      </c>
      <c r="G29" s="31">
        <f t="shared" si="11"/>
        <v>0.6</v>
      </c>
      <c r="H29" s="45">
        <f t="shared" si="11"/>
        <v>0.5</v>
      </c>
      <c r="I29" s="4" t="s">
        <v>22</v>
      </c>
      <c r="J29" s="4"/>
      <c r="K29" s="56">
        <f>MIN('FL - baselineVuln'!C$19 * 'FL - vulnerabilities'!$G29 * 'FL - vulnerabilities'!$H29, $G29)</f>
        <v>0</v>
      </c>
      <c r="L29" s="56">
        <f>MIN('FL - baselineVuln'!D$19 * 'FL - vulnerabilities'!$G29 * 'FL - vulnerabilities'!$H29, $G29)</f>
        <v>9.9000000000000005E-2</v>
      </c>
      <c r="M29" s="56">
        <f>MIN('FL - baselineVuln'!E$19 * 'FL - vulnerabilities'!$G29 * 'FL - vulnerabilities'!$H29, $G29)</f>
        <v>0.14699999999999999</v>
      </c>
      <c r="N29" s="56">
        <f>MIN('FL - baselineVuln'!F$19 * 'FL - vulnerabilities'!$G29 * 'FL - vulnerabilities'!$H29, $G29)</f>
        <v>0.186</v>
      </c>
      <c r="O29" s="56">
        <f>MIN('FL - baselineVuln'!G$19 * 'FL - vulnerabilities'!$G29 * 'FL - vulnerabilities'!$H29, $G29)</f>
        <v>0.216</v>
      </c>
      <c r="P29" s="56">
        <f>MIN('FL - baselineVuln'!H$19 * 'FL - vulnerabilities'!$G29 * 'FL - vulnerabilities'!$H29, $G29)</f>
        <v>0.26100000000000001</v>
      </c>
      <c r="Q29" s="56">
        <f>MIN('FL - baselineVuln'!I$19 * 'FL - vulnerabilities'!$G29 * 'FL - vulnerabilities'!$H29, $G29)</f>
        <v>0.27900000000000003</v>
      </c>
      <c r="R29" s="56">
        <f>MIN('FL - baselineVuln'!J$19 * 'FL - vulnerabilities'!$G29 * 'FL - vulnerabilities'!$H29, $G29)</f>
        <v>0.29399999999999998</v>
      </c>
      <c r="S29" s="56">
        <f>MIN('FL - baselineVuln'!K$19 * 'FL - vulnerabilities'!$G29 * 'FL - vulnerabilities'!$H29, $G29)</f>
        <v>0.3</v>
      </c>
    </row>
    <row r="30" spans="1:19" x14ac:dyDescent="0.2">
      <c r="A30" s="4" t="s">
        <v>122</v>
      </c>
      <c r="B30" s="4" t="s">
        <v>19</v>
      </c>
      <c r="C30" s="30" t="str">
        <f t="shared" ref="C30:H30" si="12">C14</f>
        <v>RC Frame infilled</v>
      </c>
      <c r="D30" s="30">
        <f t="shared" si="12"/>
        <v>5</v>
      </c>
      <c r="E30" s="30">
        <f t="shared" si="12"/>
        <v>5</v>
      </c>
      <c r="F30" s="30" t="str">
        <f t="shared" si="12"/>
        <v>hw</v>
      </c>
      <c r="G30" s="31">
        <f t="shared" si="12"/>
        <v>0.6</v>
      </c>
      <c r="H30" s="45">
        <f t="shared" si="12"/>
        <v>0.4</v>
      </c>
      <c r="I30" s="4" t="s">
        <v>22</v>
      </c>
      <c r="J30" s="4"/>
      <c r="K30" s="56">
        <f>MIN('FL - baselineVuln'!C$19 * 'FL - vulnerabilities'!$G30 * 'FL - vulnerabilities'!$H30, $G30)</f>
        <v>0</v>
      </c>
      <c r="L30" s="56">
        <f>MIN('FL - baselineVuln'!D$19 * 'FL - vulnerabilities'!$G30 * 'FL - vulnerabilities'!$H30, $G30)</f>
        <v>7.9200000000000007E-2</v>
      </c>
      <c r="M30" s="56">
        <f>MIN('FL - baselineVuln'!E$19 * 'FL - vulnerabilities'!$G30 * 'FL - vulnerabilities'!$H30, $G30)</f>
        <v>0.1176</v>
      </c>
      <c r="N30" s="56">
        <f>MIN('FL - baselineVuln'!F$19 * 'FL - vulnerabilities'!$G30 * 'FL - vulnerabilities'!$H30, $G30)</f>
        <v>0.14880000000000002</v>
      </c>
      <c r="O30" s="56">
        <f>MIN('FL - baselineVuln'!G$19 * 'FL - vulnerabilities'!$G30 * 'FL - vulnerabilities'!$H30, $G30)</f>
        <v>0.17280000000000001</v>
      </c>
      <c r="P30" s="56">
        <f>MIN('FL - baselineVuln'!H$19 * 'FL - vulnerabilities'!$G30 * 'FL - vulnerabilities'!$H30, $G30)</f>
        <v>0.20880000000000001</v>
      </c>
      <c r="Q30" s="56">
        <f>MIN('FL - baselineVuln'!I$19 * 'FL - vulnerabilities'!$G30 * 'FL - vulnerabilities'!$H30, $G30)</f>
        <v>0.22320000000000004</v>
      </c>
      <c r="R30" s="56">
        <f>MIN('FL - baselineVuln'!J$19 * 'FL - vulnerabilities'!$G30 * 'FL - vulnerabilities'!$H30, $G30)</f>
        <v>0.23519999999999999</v>
      </c>
      <c r="S30" s="56">
        <f>MIN('FL - baselineVuln'!K$19 * 'FL - vulnerabilities'!$G30 * 'FL - vulnerabilities'!$H30, $G30)</f>
        <v>0.24</v>
      </c>
    </row>
    <row r="31" spans="1:19" x14ac:dyDescent="0.2">
      <c r="A31" s="4" t="s">
        <v>123</v>
      </c>
      <c r="B31" s="4" t="s">
        <v>19</v>
      </c>
      <c r="C31" s="30" t="str">
        <f t="shared" ref="C31:H31" si="13">C15</f>
        <v>RC Frame infilled</v>
      </c>
      <c r="D31" s="30">
        <f t="shared" si="13"/>
        <v>6</v>
      </c>
      <c r="E31" s="30">
        <f t="shared" si="13"/>
        <v>6</v>
      </c>
      <c r="F31" s="30" t="str">
        <f t="shared" si="13"/>
        <v>hw</v>
      </c>
      <c r="G31" s="31">
        <f t="shared" si="13"/>
        <v>0.6</v>
      </c>
      <c r="H31" s="45">
        <f t="shared" si="13"/>
        <v>0.33333333333333331</v>
      </c>
      <c r="I31" s="4" t="s">
        <v>22</v>
      </c>
      <c r="J31" s="4"/>
      <c r="K31" s="56">
        <f>MIN('FL - baselineVuln'!C$19 * 'FL - vulnerabilities'!$G31 * 'FL - vulnerabilities'!$H31, $G31)</f>
        <v>0</v>
      </c>
      <c r="L31" s="56">
        <f>MIN('FL - baselineVuln'!D$19 * 'FL - vulnerabilities'!$G31 * 'FL - vulnerabilities'!$H31, $G31)</f>
        <v>6.6000000000000003E-2</v>
      </c>
      <c r="M31" s="56">
        <f>MIN('FL - baselineVuln'!E$19 * 'FL - vulnerabilities'!$G31 * 'FL - vulnerabilities'!$H31, $G31)</f>
        <v>9.799999999999999E-2</v>
      </c>
      <c r="N31" s="56">
        <f>MIN('FL - baselineVuln'!F$19 * 'FL - vulnerabilities'!$G31 * 'FL - vulnerabilities'!$H31, $G31)</f>
        <v>0.124</v>
      </c>
      <c r="O31" s="56">
        <f>MIN('FL - baselineVuln'!G$19 * 'FL - vulnerabilities'!$G31 * 'FL - vulnerabilities'!$H31, $G31)</f>
        <v>0.14399999999999999</v>
      </c>
      <c r="P31" s="56">
        <f>MIN('FL - baselineVuln'!H$19 * 'FL - vulnerabilities'!$G31 * 'FL - vulnerabilities'!$H31, $G31)</f>
        <v>0.17399999999999999</v>
      </c>
      <c r="Q31" s="56">
        <f>MIN('FL - baselineVuln'!I$19 * 'FL - vulnerabilities'!$G31 * 'FL - vulnerabilities'!$H31, $G31)</f>
        <v>0.186</v>
      </c>
      <c r="R31" s="56">
        <f>MIN('FL - baselineVuln'!J$19 * 'FL - vulnerabilities'!$G31 * 'FL - vulnerabilities'!$H31, $G31)</f>
        <v>0.19599999999999998</v>
      </c>
      <c r="S31" s="56">
        <f>MIN('FL - baselineVuln'!K$19 * 'FL - vulnerabilities'!$G31 * 'FL - vulnerabilities'!$H31, $G31)</f>
        <v>0.19999999999999998</v>
      </c>
    </row>
    <row r="32" spans="1:19" x14ac:dyDescent="0.2">
      <c r="A32" s="4" t="s">
        <v>124</v>
      </c>
      <c r="B32" s="4" t="s">
        <v>19</v>
      </c>
      <c r="C32" s="30" t="str">
        <f t="shared" ref="C32:H32" si="14">C16</f>
        <v>RC Frame infilled</v>
      </c>
      <c r="D32" s="30">
        <f t="shared" si="14"/>
        <v>7</v>
      </c>
      <c r="E32" s="30">
        <f t="shared" si="14"/>
        <v>7</v>
      </c>
      <c r="F32" s="30" t="str">
        <f t="shared" si="14"/>
        <v>hw</v>
      </c>
      <c r="G32" s="31">
        <f t="shared" si="14"/>
        <v>0.6</v>
      </c>
      <c r="H32" s="45">
        <f t="shared" si="14"/>
        <v>0.2857142857142857</v>
      </c>
      <c r="I32" s="4" t="s">
        <v>22</v>
      </c>
      <c r="J32" s="4"/>
      <c r="K32" s="56">
        <f>MIN('FL - baselineVuln'!C$19 * 'FL - vulnerabilities'!$G32 * 'FL - vulnerabilities'!$H32, $G32)</f>
        <v>0</v>
      </c>
      <c r="L32" s="56">
        <f>MIN('FL - baselineVuln'!D$19 * 'FL - vulnerabilities'!$G32 * 'FL - vulnerabilities'!$H32, $G32)</f>
        <v>5.6571428571428571E-2</v>
      </c>
      <c r="M32" s="56">
        <f>MIN('FL - baselineVuln'!E$19 * 'FL - vulnerabilities'!$G32 * 'FL - vulnerabilities'!$H32, $G32)</f>
        <v>8.3999999999999991E-2</v>
      </c>
      <c r="N32" s="56">
        <f>MIN('FL - baselineVuln'!F$19 * 'FL - vulnerabilities'!$G32 * 'FL - vulnerabilities'!$H32, $G32)</f>
        <v>0.10628571428571428</v>
      </c>
      <c r="O32" s="56">
        <f>MIN('FL - baselineVuln'!G$19 * 'FL - vulnerabilities'!$G32 * 'FL - vulnerabilities'!$H32, $G32)</f>
        <v>0.12342857142857142</v>
      </c>
      <c r="P32" s="56">
        <f>MIN('FL - baselineVuln'!H$19 * 'FL - vulnerabilities'!$G32 * 'FL - vulnerabilities'!$H32, $G32)</f>
        <v>0.14914285714285713</v>
      </c>
      <c r="Q32" s="56">
        <f>MIN('FL - baselineVuln'!I$19 * 'FL - vulnerabilities'!$G32 * 'FL - vulnerabilities'!$H32, $G32)</f>
        <v>0.15942857142857145</v>
      </c>
      <c r="R32" s="56">
        <f>MIN('FL - baselineVuln'!J$19 * 'FL - vulnerabilities'!$G32 * 'FL - vulnerabilities'!$H32, $G32)</f>
        <v>0.16799999999999998</v>
      </c>
      <c r="S32" s="56">
        <f>MIN('FL - baselineVuln'!K$19 * 'FL - vulnerabilities'!$G32 * 'FL - vulnerabilities'!$H32, $G32)</f>
        <v>0.1714285714285714</v>
      </c>
    </row>
    <row r="33" spans="1:19" x14ac:dyDescent="0.2">
      <c r="A33" s="4" t="s">
        <v>125</v>
      </c>
      <c r="B33" s="27" t="s">
        <v>19</v>
      </c>
      <c r="C33" s="32" t="str">
        <f t="shared" ref="C33:H33" si="15">C17</f>
        <v>RC Frame infilled</v>
      </c>
      <c r="D33" s="32">
        <f t="shared" si="15"/>
        <v>8</v>
      </c>
      <c r="E33" s="32">
        <f t="shared" si="15"/>
        <v>8</v>
      </c>
      <c r="F33" s="32" t="str">
        <f t="shared" si="15"/>
        <v>hw</v>
      </c>
      <c r="G33" s="31">
        <f t="shared" si="15"/>
        <v>0.6</v>
      </c>
      <c r="H33" s="45">
        <f t="shared" si="15"/>
        <v>0.25</v>
      </c>
      <c r="I33" s="27" t="s">
        <v>22</v>
      </c>
      <c r="J33" s="4"/>
      <c r="K33" s="56">
        <f>MIN('FL - baselineVuln'!C$19 * 'FL - vulnerabilities'!$G33 * 'FL - vulnerabilities'!$H33, $G33)</f>
        <v>0</v>
      </c>
      <c r="L33" s="56">
        <f>MIN('FL - baselineVuln'!D$19 * 'FL - vulnerabilities'!$G33 * 'FL - vulnerabilities'!$H33, $G33)</f>
        <v>4.9500000000000002E-2</v>
      </c>
      <c r="M33" s="56">
        <f>MIN('FL - baselineVuln'!E$19 * 'FL - vulnerabilities'!$G33 * 'FL - vulnerabilities'!$H33, $G33)</f>
        <v>7.3499999999999996E-2</v>
      </c>
      <c r="N33" s="56">
        <f>MIN('FL - baselineVuln'!F$19 * 'FL - vulnerabilities'!$G33 * 'FL - vulnerabilities'!$H33, $G33)</f>
        <v>9.2999999999999999E-2</v>
      </c>
      <c r="O33" s="56">
        <f>MIN('FL - baselineVuln'!G$19 * 'FL - vulnerabilities'!$G33 * 'FL - vulnerabilities'!$H33, $G33)</f>
        <v>0.108</v>
      </c>
      <c r="P33" s="56">
        <f>MIN('FL - baselineVuln'!H$19 * 'FL - vulnerabilities'!$G33 * 'FL - vulnerabilities'!$H33, $G33)</f>
        <v>0.1305</v>
      </c>
      <c r="Q33" s="56">
        <f>MIN('FL - baselineVuln'!I$19 * 'FL - vulnerabilities'!$G33 * 'FL - vulnerabilities'!$H33, $G33)</f>
        <v>0.13950000000000001</v>
      </c>
      <c r="R33" s="56">
        <f>MIN('FL - baselineVuln'!J$19 * 'FL - vulnerabilities'!$G33 * 'FL - vulnerabilities'!$H33, $G33)</f>
        <v>0.14699999999999999</v>
      </c>
      <c r="S33" s="56">
        <f>MIN('FL - baselineVuln'!K$19 * 'FL - vulnerabilities'!$G33 * 'FL - vulnerabilities'!$H33, $G33)</f>
        <v>0.15</v>
      </c>
    </row>
    <row r="34" spans="1:19" x14ac:dyDescent="0.2">
      <c r="A34" s="4" t="s">
        <v>126</v>
      </c>
      <c r="B34" s="4" t="s">
        <v>20</v>
      </c>
      <c r="C34" s="30" t="str">
        <f t="shared" ref="C34:H34" si="16">C18</f>
        <v>Adobe</v>
      </c>
      <c r="D34" s="30">
        <f t="shared" si="16"/>
        <v>1</v>
      </c>
      <c r="E34" s="30">
        <f t="shared" si="16"/>
        <v>1</v>
      </c>
      <c r="F34" s="30" t="str">
        <f t="shared" si="16"/>
        <v>hw</v>
      </c>
      <c r="G34" s="31">
        <f t="shared" si="16"/>
        <v>1</v>
      </c>
      <c r="H34" s="45">
        <f t="shared" si="16"/>
        <v>2</v>
      </c>
      <c r="I34" s="4" t="s">
        <v>21</v>
      </c>
      <c r="J34" s="4"/>
      <c r="K34" s="56">
        <f>MIN('FL - baselineVuln'!C$19 * 'FL - vulnerabilities'!$G34 * 'FL - vulnerabilities'!$H34, $G34)</f>
        <v>0</v>
      </c>
      <c r="L34" s="56">
        <f>MIN('FL - baselineVuln'!D$19 * 'FL - vulnerabilities'!$G34 * 'FL - vulnerabilities'!$H34, $G34)</f>
        <v>0.66</v>
      </c>
      <c r="M34" s="56">
        <f>MIN('FL - baselineVuln'!E$19 * 'FL - vulnerabilities'!$G34 * 'FL - vulnerabilities'!$H34, $G34)</f>
        <v>0.98</v>
      </c>
      <c r="N34" s="56">
        <f>MIN('FL - baselineVuln'!F$19 * 'FL - vulnerabilities'!$G34 * 'FL - vulnerabilities'!$H34, $G34)</f>
        <v>1</v>
      </c>
      <c r="O34" s="56">
        <f>MIN('FL - baselineVuln'!G$19 * 'FL - vulnerabilities'!$G34 * 'FL - vulnerabilities'!$H34, $G34)</f>
        <v>1</v>
      </c>
      <c r="P34" s="56">
        <f>MIN('FL - baselineVuln'!H$19 * 'FL - vulnerabilities'!$G34 * 'FL - vulnerabilities'!$H34, $G34)</f>
        <v>1</v>
      </c>
      <c r="Q34" s="56">
        <f>MIN('FL - baselineVuln'!I$19 * 'FL - vulnerabilities'!$G34 * 'FL - vulnerabilities'!$H34, $G34)</f>
        <v>1</v>
      </c>
      <c r="R34" s="56">
        <f>MIN('FL - baselineVuln'!J$19 * 'FL - vulnerabilities'!$G34 * 'FL - vulnerabilities'!$H34, $G34)</f>
        <v>1</v>
      </c>
      <c r="S34" s="56">
        <f>MIN('FL - baselineVuln'!K$19 * 'FL - vulnerabilities'!$G34 * 'FL - vulnerabilities'!$H34, $G34)</f>
        <v>1</v>
      </c>
    </row>
    <row r="35" spans="1:19" x14ac:dyDescent="0.2">
      <c r="A35" s="4" t="s">
        <v>127</v>
      </c>
      <c r="B35" s="4" t="s">
        <v>20</v>
      </c>
      <c r="C35" s="30" t="str">
        <f t="shared" ref="C35:H35" si="17">C19</f>
        <v>Adobe</v>
      </c>
      <c r="D35" s="30">
        <f t="shared" si="17"/>
        <v>2</v>
      </c>
      <c r="E35" s="30">
        <f t="shared" si="17"/>
        <v>2</v>
      </c>
      <c r="F35" s="30" t="str">
        <f t="shared" si="17"/>
        <v>hw</v>
      </c>
      <c r="G35" s="31">
        <f t="shared" si="17"/>
        <v>1</v>
      </c>
      <c r="H35" s="45">
        <f t="shared" si="17"/>
        <v>1</v>
      </c>
      <c r="I35" s="4" t="s">
        <v>21</v>
      </c>
      <c r="J35" s="4"/>
      <c r="K35" s="56">
        <f>MIN('FL - baselineVuln'!C$19 * 'FL - vulnerabilities'!$G35 * 'FL - vulnerabilities'!$H35, $G35)</f>
        <v>0</v>
      </c>
      <c r="L35" s="56">
        <f>MIN('FL - baselineVuln'!D$19 * 'FL - vulnerabilities'!$G35 * 'FL - vulnerabilities'!$H35, $G35)</f>
        <v>0.33</v>
      </c>
      <c r="M35" s="56">
        <f>MIN('FL - baselineVuln'!E$19 * 'FL - vulnerabilities'!$G35 * 'FL - vulnerabilities'!$H35, $G35)</f>
        <v>0.49</v>
      </c>
      <c r="N35" s="56">
        <f>MIN('FL - baselineVuln'!F$19 * 'FL - vulnerabilities'!$G35 * 'FL - vulnerabilities'!$H35, $G35)</f>
        <v>0.62</v>
      </c>
      <c r="O35" s="56">
        <f>MIN('FL - baselineVuln'!G$19 * 'FL - vulnerabilities'!$G35 * 'FL - vulnerabilities'!$H35, $G35)</f>
        <v>0.72</v>
      </c>
      <c r="P35" s="56">
        <f>MIN('FL - baselineVuln'!H$19 * 'FL - vulnerabilities'!$G35 * 'FL - vulnerabilities'!$H35, $G35)</f>
        <v>0.87</v>
      </c>
      <c r="Q35" s="56">
        <f>MIN('FL - baselineVuln'!I$19 * 'FL - vulnerabilities'!$G35 * 'FL - vulnerabilities'!$H35, $G35)</f>
        <v>0.93</v>
      </c>
      <c r="R35" s="56">
        <f>MIN('FL - baselineVuln'!J$19 * 'FL - vulnerabilities'!$G35 * 'FL - vulnerabilities'!$H35, $G35)</f>
        <v>0.98</v>
      </c>
      <c r="S35" s="56">
        <f>MIN('FL - baselineVuln'!K$19 * 'FL - vulnerabilities'!$G35 * 'FL - vulnerabilities'!$H35, $G35)</f>
        <v>1</v>
      </c>
    </row>
    <row r="36" spans="1:19" x14ac:dyDescent="0.2">
      <c r="A36" s="4" t="s">
        <v>128</v>
      </c>
      <c r="B36" s="4" t="s">
        <v>20</v>
      </c>
      <c r="C36" s="30" t="str">
        <f t="shared" ref="C36:H36" si="18">C20</f>
        <v>Adobe</v>
      </c>
      <c r="D36" s="30">
        <f t="shared" si="18"/>
        <v>3</v>
      </c>
      <c r="E36" s="30">
        <f t="shared" si="18"/>
        <v>3</v>
      </c>
      <c r="F36" s="30" t="str">
        <f t="shared" si="18"/>
        <v>hw</v>
      </c>
      <c r="G36" s="31">
        <f t="shared" si="18"/>
        <v>1</v>
      </c>
      <c r="H36" s="45">
        <f t="shared" si="18"/>
        <v>0.66666666666666663</v>
      </c>
      <c r="I36" s="4" t="s">
        <v>21</v>
      </c>
      <c r="J36" s="4"/>
      <c r="K36" s="56">
        <f>MIN('FL - baselineVuln'!C$19 * 'FL - vulnerabilities'!$G36 * 'FL - vulnerabilities'!$H36, $G36)</f>
        <v>0</v>
      </c>
      <c r="L36" s="56">
        <f>MIN('FL - baselineVuln'!D$19 * 'FL - vulnerabilities'!$G36 * 'FL - vulnerabilities'!$H36, $G36)</f>
        <v>0.22</v>
      </c>
      <c r="M36" s="56">
        <f>MIN('FL - baselineVuln'!E$19 * 'FL - vulnerabilities'!$G36 * 'FL - vulnerabilities'!$H36, $G36)</f>
        <v>0.32666666666666666</v>
      </c>
      <c r="N36" s="56">
        <f>MIN('FL - baselineVuln'!F$19 * 'FL - vulnerabilities'!$G36 * 'FL - vulnerabilities'!$H36, $G36)</f>
        <v>0.41333333333333333</v>
      </c>
      <c r="O36" s="56">
        <f>MIN('FL - baselineVuln'!G$19 * 'FL - vulnerabilities'!$G36 * 'FL - vulnerabilities'!$H36, $G36)</f>
        <v>0.48</v>
      </c>
      <c r="P36" s="56">
        <f>MIN('FL - baselineVuln'!H$19 * 'FL - vulnerabilities'!$G36 * 'FL - vulnerabilities'!$H36, $G36)</f>
        <v>0.57999999999999996</v>
      </c>
      <c r="Q36" s="56">
        <f>MIN('FL - baselineVuln'!I$19 * 'FL - vulnerabilities'!$G36 * 'FL - vulnerabilities'!$H36, $G36)</f>
        <v>0.62</v>
      </c>
      <c r="R36" s="56">
        <f>MIN('FL - baselineVuln'!J$19 * 'FL - vulnerabilities'!$G36 * 'FL - vulnerabilities'!$H36, $G36)</f>
        <v>0.65333333333333332</v>
      </c>
      <c r="S36" s="56">
        <f>MIN('FL - baselineVuln'!K$19 * 'FL - vulnerabilities'!$G36 * 'FL - vulnerabilities'!$H36, $G36)</f>
        <v>0.66666666666666663</v>
      </c>
    </row>
    <row r="37" spans="1:19" x14ac:dyDescent="0.2">
      <c r="A37" s="4" t="s">
        <v>129</v>
      </c>
      <c r="B37" s="4" t="s">
        <v>20</v>
      </c>
      <c r="C37" s="30" t="str">
        <f t="shared" ref="C37:H37" si="19">C21</f>
        <v>Adobe</v>
      </c>
      <c r="D37" s="30">
        <f t="shared" si="19"/>
        <v>4</v>
      </c>
      <c r="E37" s="30">
        <f t="shared" si="19"/>
        <v>4</v>
      </c>
      <c r="F37" s="30" t="str">
        <f t="shared" si="19"/>
        <v>hw</v>
      </c>
      <c r="G37" s="31">
        <f t="shared" si="19"/>
        <v>1</v>
      </c>
      <c r="H37" s="45">
        <f t="shared" si="19"/>
        <v>0.5</v>
      </c>
      <c r="I37" s="4" t="s">
        <v>21</v>
      </c>
      <c r="J37" s="4"/>
      <c r="K37" s="56">
        <f>MIN('FL - baselineVuln'!C$19 * 'FL - vulnerabilities'!$G37 * 'FL - vulnerabilities'!$H37, $G37)</f>
        <v>0</v>
      </c>
      <c r="L37" s="56">
        <f>MIN('FL - baselineVuln'!D$19 * 'FL - vulnerabilities'!$G37 * 'FL - vulnerabilities'!$H37, $G37)</f>
        <v>0.16500000000000001</v>
      </c>
      <c r="M37" s="56">
        <f>MIN('FL - baselineVuln'!E$19 * 'FL - vulnerabilities'!$G37 * 'FL - vulnerabilities'!$H37, $G37)</f>
        <v>0.245</v>
      </c>
      <c r="N37" s="56">
        <f>MIN('FL - baselineVuln'!F$19 * 'FL - vulnerabilities'!$G37 * 'FL - vulnerabilities'!$H37, $G37)</f>
        <v>0.31</v>
      </c>
      <c r="O37" s="56">
        <f>MIN('FL - baselineVuln'!G$19 * 'FL - vulnerabilities'!$G37 * 'FL - vulnerabilities'!$H37, $G37)</f>
        <v>0.36</v>
      </c>
      <c r="P37" s="56">
        <f>MIN('FL - baselineVuln'!H$19 * 'FL - vulnerabilities'!$G37 * 'FL - vulnerabilities'!$H37, $G37)</f>
        <v>0.435</v>
      </c>
      <c r="Q37" s="56">
        <f>MIN('FL - baselineVuln'!I$19 * 'FL - vulnerabilities'!$G37 * 'FL - vulnerabilities'!$H37, $G37)</f>
        <v>0.46500000000000002</v>
      </c>
      <c r="R37" s="56">
        <f>MIN('FL - baselineVuln'!J$19 * 'FL - vulnerabilities'!$G37 * 'FL - vulnerabilities'!$H37, $G37)</f>
        <v>0.49</v>
      </c>
      <c r="S37" s="56">
        <f>MIN('FL - baselineVuln'!K$19 * 'FL - vulnerabilities'!$G37 * 'FL - vulnerabilities'!$H37, $G37)</f>
        <v>0.5</v>
      </c>
    </row>
    <row r="38" spans="1:19" x14ac:dyDescent="0.2">
      <c r="A38" s="4" t="s">
        <v>155</v>
      </c>
      <c r="B38" s="4" t="s">
        <v>20</v>
      </c>
      <c r="C38" s="30" t="str">
        <f t="shared" ref="C38:H38" si="20">C22</f>
        <v>Brick (Mud, Cement)</v>
      </c>
      <c r="D38" s="30">
        <f t="shared" si="20"/>
        <v>1</v>
      </c>
      <c r="E38" s="30">
        <f t="shared" si="20"/>
        <v>1</v>
      </c>
      <c r="F38" s="30" t="str">
        <f t="shared" si="20"/>
        <v>hw</v>
      </c>
      <c r="G38" s="31">
        <f t="shared" si="20"/>
        <v>1</v>
      </c>
      <c r="H38" s="45">
        <f t="shared" si="20"/>
        <v>2</v>
      </c>
      <c r="I38" s="4" t="s">
        <v>21</v>
      </c>
      <c r="J38" s="4"/>
      <c r="K38" s="56">
        <f>MIN('FL - baselineVuln'!C$19 * 'FL - vulnerabilities'!$G38 * 'FL - vulnerabilities'!$H38, $G38)</f>
        <v>0</v>
      </c>
      <c r="L38" s="56">
        <f>MIN('FL - baselineVuln'!D$19 * 'FL - vulnerabilities'!$G38 * 'FL - vulnerabilities'!$H38, $G38)</f>
        <v>0.66</v>
      </c>
      <c r="M38" s="56">
        <f>MIN('FL - baselineVuln'!E$19 * 'FL - vulnerabilities'!$G38 * 'FL - vulnerabilities'!$H38, $G38)</f>
        <v>0.98</v>
      </c>
      <c r="N38" s="56">
        <f>MIN('FL - baselineVuln'!F$19 * 'FL - vulnerabilities'!$G38 * 'FL - vulnerabilities'!$H38, $G38)</f>
        <v>1</v>
      </c>
      <c r="O38" s="56">
        <f>MIN('FL - baselineVuln'!G$19 * 'FL - vulnerabilities'!$G38 * 'FL - vulnerabilities'!$H38, $G38)</f>
        <v>1</v>
      </c>
      <c r="P38" s="56">
        <f>MIN('FL - baselineVuln'!H$19 * 'FL - vulnerabilities'!$G38 * 'FL - vulnerabilities'!$H38, $G38)</f>
        <v>1</v>
      </c>
      <c r="Q38" s="56">
        <f>MIN('FL - baselineVuln'!I$19 * 'FL - vulnerabilities'!$G38 * 'FL - vulnerabilities'!$H38, $G38)</f>
        <v>1</v>
      </c>
      <c r="R38" s="56">
        <f>MIN('FL - baselineVuln'!J$19 * 'FL - vulnerabilities'!$G38 * 'FL - vulnerabilities'!$H38, $G38)</f>
        <v>1</v>
      </c>
      <c r="S38" s="56">
        <f>MIN('FL - baselineVuln'!K$19 * 'FL - vulnerabilities'!$G38 * 'FL - vulnerabilities'!$H38, $G38)</f>
        <v>1</v>
      </c>
    </row>
    <row r="39" spans="1:19" x14ac:dyDescent="0.2">
      <c r="A39" s="4" t="s">
        <v>156</v>
      </c>
      <c r="B39" s="4" t="s">
        <v>20</v>
      </c>
      <c r="C39" s="30" t="str">
        <f t="shared" ref="C39:H39" si="21">C23</f>
        <v>Brick (Mud, Cement)</v>
      </c>
      <c r="D39" s="30">
        <f t="shared" si="21"/>
        <v>2</v>
      </c>
      <c r="E39" s="30">
        <f t="shared" si="21"/>
        <v>2</v>
      </c>
      <c r="F39" s="30" t="str">
        <f t="shared" si="21"/>
        <v>hw</v>
      </c>
      <c r="G39" s="31">
        <f t="shared" si="21"/>
        <v>1</v>
      </c>
      <c r="H39" s="45">
        <f t="shared" si="21"/>
        <v>1</v>
      </c>
      <c r="I39" s="4" t="s">
        <v>21</v>
      </c>
      <c r="J39" s="4"/>
      <c r="K39" s="56">
        <f>MIN('FL - baselineVuln'!C$19 * 'FL - vulnerabilities'!$G39 * 'FL - vulnerabilities'!$H39, $G39)</f>
        <v>0</v>
      </c>
      <c r="L39" s="56">
        <f>MIN('FL - baselineVuln'!D$19 * 'FL - vulnerabilities'!$G39 * 'FL - vulnerabilities'!$H39, $G39)</f>
        <v>0.33</v>
      </c>
      <c r="M39" s="56">
        <f>MIN('FL - baselineVuln'!E$19 * 'FL - vulnerabilities'!$G39 * 'FL - vulnerabilities'!$H39, $G39)</f>
        <v>0.49</v>
      </c>
      <c r="N39" s="56">
        <f>MIN('FL - baselineVuln'!F$19 * 'FL - vulnerabilities'!$G39 * 'FL - vulnerabilities'!$H39, $G39)</f>
        <v>0.62</v>
      </c>
      <c r="O39" s="56">
        <f>MIN('FL - baselineVuln'!G$19 * 'FL - vulnerabilities'!$G39 * 'FL - vulnerabilities'!$H39, $G39)</f>
        <v>0.72</v>
      </c>
      <c r="P39" s="56">
        <f>MIN('FL - baselineVuln'!H$19 * 'FL - vulnerabilities'!$G39 * 'FL - vulnerabilities'!$H39, $G39)</f>
        <v>0.87</v>
      </c>
      <c r="Q39" s="56">
        <f>MIN('FL - baselineVuln'!I$19 * 'FL - vulnerabilities'!$G39 * 'FL - vulnerabilities'!$H39, $G39)</f>
        <v>0.93</v>
      </c>
      <c r="R39" s="56">
        <f>MIN('FL - baselineVuln'!J$19 * 'FL - vulnerabilities'!$G39 * 'FL - vulnerabilities'!$H39, $G39)</f>
        <v>0.98</v>
      </c>
      <c r="S39" s="56">
        <f>MIN('FL - baselineVuln'!K$19 * 'FL - vulnerabilities'!$G39 * 'FL - vulnerabilities'!$H39, $G39)</f>
        <v>1</v>
      </c>
    </row>
    <row r="40" spans="1:19" x14ac:dyDescent="0.2">
      <c r="A40" s="4" t="s">
        <v>157</v>
      </c>
      <c r="B40" s="4" t="s">
        <v>20</v>
      </c>
      <c r="C40" s="30" t="str">
        <f t="shared" ref="C40:H40" si="22">C24</f>
        <v>Brick (Mud, Cement)</v>
      </c>
      <c r="D40" s="30">
        <f t="shared" si="22"/>
        <v>3</v>
      </c>
      <c r="E40" s="30">
        <f t="shared" si="22"/>
        <v>3</v>
      </c>
      <c r="F40" s="30" t="str">
        <f t="shared" si="22"/>
        <v>hw</v>
      </c>
      <c r="G40" s="31">
        <f t="shared" si="22"/>
        <v>1</v>
      </c>
      <c r="H40" s="45">
        <f t="shared" si="22"/>
        <v>0.66666666666666663</v>
      </c>
      <c r="I40" s="4" t="s">
        <v>21</v>
      </c>
      <c r="J40" s="4"/>
      <c r="K40" s="56">
        <f>MIN('FL - baselineVuln'!C$19 * 'FL - vulnerabilities'!$G40 * 'FL - vulnerabilities'!$H40, $G40)</f>
        <v>0</v>
      </c>
      <c r="L40" s="56">
        <f>MIN('FL - baselineVuln'!D$19 * 'FL - vulnerabilities'!$G40 * 'FL - vulnerabilities'!$H40, $G40)</f>
        <v>0.22</v>
      </c>
      <c r="M40" s="56">
        <f>MIN('FL - baselineVuln'!E$19 * 'FL - vulnerabilities'!$G40 * 'FL - vulnerabilities'!$H40, $G40)</f>
        <v>0.32666666666666666</v>
      </c>
      <c r="N40" s="56">
        <f>MIN('FL - baselineVuln'!F$19 * 'FL - vulnerabilities'!$G40 * 'FL - vulnerabilities'!$H40, $G40)</f>
        <v>0.41333333333333333</v>
      </c>
      <c r="O40" s="56">
        <f>MIN('FL - baselineVuln'!G$19 * 'FL - vulnerabilities'!$G40 * 'FL - vulnerabilities'!$H40, $G40)</f>
        <v>0.48</v>
      </c>
      <c r="P40" s="56">
        <f>MIN('FL - baselineVuln'!H$19 * 'FL - vulnerabilities'!$G40 * 'FL - vulnerabilities'!$H40, $G40)</f>
        <v>0.57999999999999996</v>
      </c>
      <c r="Q40" s="56">
        <f>MIN('FL - baselineVuln'!I$19 * 'FL - vulnerabilities'!$G40 * 'FL - vulnerabilities'!$H40, $G40)</f>
        <v>0.62</v>
      </c>
      <c r="R40" s="56">
        <f>MIN('FL - baselineVuln'!J$19 * 'FL - vulnerabilities'!$G40 * 'FL - vulnerabilities'!$H40, $G40)</f>
        <v>0.65333333333333332</v>
      </c>
      <c r="S40" s="56">
        <f>MIN('FL - baselineVuln'!K$19 * 'FL - vulnerabilities'!$G40 * 'FL - vulnerabilities'!$H40, $G40)</f>
        <v>0.66666666666666663</v>
      </c>
    </row>
    <row r="41" spans="1:19" x14ac:dyDescent="0.2">
      <c r="A41" s="4" t="s">
        <v>158</v>
      </c>
      <c r="B41" s="4" t="s">
        <v>20</v>
      </c>
      <c r="C41" s="30" t="str">
        <f t="shared" ref="C41:H41" si="23">C25</f>
        <v>Brick (Mud, Cement)</v>
      </c>
      <c r="D41" s="30">
        <f t="shared" si="23"/>
        <v>4</v>
      </c>
      <c r="E41" s="30">
        <f t="shared" si="23"/>
        <v>4</v>
      </c>
      <c r="F41" s="30" t="str">
        <f t="shared" si="23"/>
        <v>hw</v>
      </c>
      <c r="G41" s="31">
        <f t="shared" si="23"/>
        <v>1</v>
      </c>
      <c r="H41" s="45">
        <f t="shared" si="23"/>
        <v>0.5</v>
      </c>
      <c r="I41" s="4" t="s">
        <v>21</v>
      </c>
      <c r="J41" s="4"/>
      <c r="K41" s="56">
        <f>MIN('FL - baselineVuln'!C$19 * 'FL - vulnerabilities'!$G41 * 'FL - vulnerabilities'!$H41, $G41)</f>
        <v>0</v>
      </c>
      <c r="L41" s="56">
        <f>MIN('FL - baselineVuln'!D$19 * 'FL - vulnerabilities'!$G41 * 'FL - vulnerabilities'!$H41, $G41)</f>
        <v>0.16500000000000001</v>
      </c>
      <c r="M41" s="56">
        <f>MIN('FL - baselineVuln'!E$19 * 'FL - vulnerabilities'!$G41 * 'FL - vulnerabilities'!$H41, $G41)</f>
        <v>0.245</v>
      </c>
      <c r="N41" s="56">
        <f>MIN('FL - baselineVuln'!F$19 * 'FL - vulnerabilities'!$G41 * 'FL - vulnerabilities'!$H41, $G41)</f>
        <v>0.31</v>
      </c>
      <c r="O41" s="56">
        <f>MIN('FL - baselineVuln'!G$19 * 'FL - vulnerabilities'!$G41 * 'FL - vulnerabilities'!$H41, $G41)</f>
        <v>0.36</v>
      </c>
      <c r="P41" s="56">
        <f>MIN('FL - baselineVuln'!H$19 * 'FL - vulnerabilities'!$G41 * 'FL - vulnerabilities'!$H41, $G41)</f>
        <v>0.435</v>
      </c>
      <c r="Q41" s="56">
        <f>MIN('FL - baselineVuln'!I$19 * 'FL - vulnerabilities'!$G41 * 'FL - vulnerabilities'!$H41, $G41)</f>
        <v>0.46500000000000002</v>
      </c>
      <c r="R41" s="56">
        <f>MIN('FL - baselineVuln'!J$19 * 'FL - vulnerabilities'!$G41 * 'FL - vulnerabilities'!$H41, $G41)</f>
        <v>0.49</v>
      </c>
      <c r="S41" s="56">
        <f>MIN('FL - baselineVuln'!K$19 * 'FL - vulnerabilities'!$G41 * 'FL - vulnerabilities'!$H41, $G41)</f>
        <v>0.5</v>
      </c>
    </row>
    <row r="42" spans="1:19" x14ac:dyDescent="0.2">
      <c r="A42" s="4" t="s">
        <v>130</v>
      </c>
      <c r="B42" s="4" t="s">
        <v>20</v>
      </c>
      <c r="C42" s="30" t="str">
        <f t="shared" ref="C42:H42" si="24">C26</f>
        <v>RC Frame infilled</v>
      </c>
      <c r="D42" s="30">
        <f t="shared" si="24"/>
        <v>1</v>
      </c>
      <c r="E42" s="30">
        <f t="shared" si="24"/>
        <v>1</v>
      </c>
      <c r="F42" s="30" t="str">
        <f t="shared" si="24"/>
        <v>hw</v>
      </c>
      <c r="G42" s="31">
        <f t="shared" si="24"/>
        <v>0.6</v>
      </c>
      <c r="H42" s="45">
        <f t="shared" si="24"/>
        <v>2</v>
      </c>
      <c r="I42" s="4" t="s">
        <v>21</v>
      </c>
      <c r="J42" s="4"/>
      <c r="K42" s="56">
        <f>MIN('FL - baselineVuln'!C$19 * 'FL - vulnerabilities'!$G42 * 'FL - vulnerabilities'!$H42, $G42)</f>
        <v>0</v>
      </c>
      <c r="L42" s="56">
        <f>MIN('FL - baselineVuln'!D$19 * 'FL - vulnerabilities'!$G42 * 'FL - vulnerabilities'!$H42, $G42)</f>
        <v>0.39600000000000002</v>
      </c>
      <c r="M42" s="56">
        <f>MIN('FL - baselineVuln'!E$19 * 'FL - vulnerabilities'!$G42 * 'FL - vulnerabilities'!$H42, $G42)</f>
        <v>0.58799999999999997</v>
      </c>
      <c r="N42" s="56">
        <f>MIN('FL - baselineVuln'!F$19 * 'FL - vulnerabilities'!$G42 * 'FL - vulnerabilities'!$H42, $G42)</f>
        <v>0.6</v>
      </c>
      <c r="O42" s="56">
        <f>MIN('FL - baselineVuln'!G$19 * 'FL - vulnerabilities'!$G42 * 'FL - vulnerabilities'!$H42, $G42)</f>
        <v>0.6</v>
      </c>
      <c r="P42" s="56">
        <f>MIN('FL - baselineVuln'!H$19 * 'FL - vulnerabilities'!$G42 * 'FL - vulnerabilities'!$H42, $G42)</f>
        <v>0.6</v>
      </c>
      <c r="Q42" s="56">
        <f>MIN('FL - baselineVuln'!I$19 * 'FL - vulnerabilities'!$G42 * 'FL - vulnerabilities'!$H42, $G42)</f>
        <v>0.6</v>
      </c>
      <c r="R42" s="56">
        <f>MIN('FL - baselineVuln'!J$19 * 'FL - vulnerabilities'!$G42 * 'FL - vulnerabilities'!$H42, $G42)</f>
        <v>0.6</v>
      </c>
      <c r="S42" s="56">
        <f>MIN('FL - baselineVuln'!K$19 * 'FL - vulnerabilities'!$G42 * 'FL - vulnerabilities'!$H42, $G42)</f>
        <v>0.6</v>
      </c>
    </row>
    <row r="43" spans="1:19" x14ac:dyDescent="0.2">
      <c r="A43" s="4" t="s">
        <v>131</v>
      </c>
      <c r="B43" s="4" t="s">
        <v>20</v>
      </c>
      <c r="C43" s="30" t="str">
        <f t="shared" ref="C43:H43" si="25">C27</f>
        <v>RC Frame infilled</v>
      </c>
      <c r="D43" s="30">
        <f t="shared" si="25"/>
        <v>2</v>
      </c>
      <c r="E43" s="30">
        <f t="shared" si="25"/>
        <v>2</v>
      </c>
      <c r="F43" s="30" t="str">
        <f t="shared" si="25"/>
        <v>hw</v>
      </c>
      <c r="G43" s="31">
        <f t="shared" si="25"/>
        <v>0.6</v>
      </c>
      <c r="H43" s="45">
        <f t="shared" si="25"/>
        <v>1</v>
      </c>
      <c r="I43" s="4" t="s">
        <v>21</v>
      </c>
      <c r="J43" s="4"/>
      <c r="K43" s="56">
        <f>MIN('FL - baselineVuln'!C$19 * 'FL - vulnerabilities'!$G43 * 'FL - vulnerabilities'!$H43, $G43)</f>
        <v>0</v>
      </c>
      <c r="L43" s="56">
        <f>MIN('FL - baselineVuln'!D$19 * 'FL - vulnerabilities'!$G43 * 'FL - vulnerabilities'!$H43, $G43)</f>
        <v>0.19800000000000001</v>
      </c>
      <c r="M43" s="56">
        <f>MIN('FL - baselineVuln'!E$19 * 'FL - vulnerabilities'!$G43 * 'FL - vulnerabilities'!$H43, $G43)</f>
        <v>0.29399999999999998</v>
      </c>
      <c r="N43" s="56">
        <f>MIN('FL - baselineVuln'!F$19 * 'FL - vulnerabilities'!$G43 * 'FL - vulnerabilities'!$H43, $G43)</f>
        <v>0.372</v>
      </c>
      <c r="O43" s="56">
        <f>MIN('FL - baselineVuln'!G$19 * 'FL - vulnerabilities'!$G43 * 'FL - vulnerabilities'!$H43, $G43)</f>
        <v>0.432</v>
      </c>
      <c r="P43" s="56">
        <f>MIN('FL - baselineVuln'!H$19 * 'FL - vulnerabilities'!$G43 * 'FL - vulnerabilities'!$H43, $G43)</f>
        <v>0.52200000000000002</v>
      </c>
      <c r="Q43" s="56">
        <f>MIN('FL - baselineVuln'!I$19 * 'FL - vulnerabilities'!$G43 * 'FL - vulnerabilities'!$H43, $G43)</f>
        <v>0.55800000000000005</v>
      </c>
      <c r="R43" s="56">
        <f>MIN('FL - baselineVuln'!J$19 * 'FL - vulnerabilities'!$G43 * 'FL - vulnerabilities'!$H43, $G43)</f>
        <v>0.58799999999999997</v>
      </c>
      <c r="S43" s="56">
        <f>MIN('FL - baselineVuln'!K$19 * 'FL - vulnerabilities'!$G43 * 'FL - vulnerabilities'!$H43, $G43)</f>
        <v>0.6</v>
      </c>
    </row>
    <row r="44" spans="1:19" x14ac:dyDescent="0.2">
      <c r="A44" s="4" t="s">
        <v>132</v>
      </c>
      <c r="B44" s="4" t="s">
        <v>20</v>
      </c>
      <c r="C44" s="30" t="str">
        <f t="shared" ref="C44:H44" si="26">C28</f>
        <v>RC Frame infilled</v>
      </c>
      <c r="D44" s="30">
        <f t="shared" si="26"/>
        <v>3</v>
      </c>
      <c r="E44" s="30">
        <f t="shared" si="26"/>
        <v>3</v>
      </c>
      <c r="F44" s="30" t="str">
        <f t="shared" si="26"/>
        <v>hw</v>
      </c>
      <c r="G44" s="31">
        <f t="shared" si="26"/>
        <v>0.6</v>
      </c>
      <c r="H44" s="45">
        <f t="shared" si="26"/>
        <v>0.66666666666666663</v>
      </c>
      <c r="I44" s="4" t="s">
        <v>21</v>
      </c>
      <c r="J44" s="4"/>
      <c r="K44" s="56">
        <f>MIN('FL - baselineVuln'!C$19 * 'FL - vulnerabilities'!$G44 * 'FL - vulnerabilities'!$H44, $G44)</f>
        <v>0</v>
      </c>
      <c r="L44" s="56">
        <f>MIN('FL - baselineVuln'!D$19 * 'FL - vulnerabilities'!$G44 * 'FL - vulnerabilities'!$H44, $G44)</f>
        <v>0.13200000000000001</v>
      </c>
      <c r="M44" s="56">
        <f>MIN('FL - baselineVuln'!E$19 * 'FL - vulnerabilities'!$G44 * 'FL - vulnerabilities'!$H44, $G44)</f>
        <v>0.19599999999999998</v>
      </c>
      <c r="N44" s="56">
        <f>MIN('FL - baselineVuln'!F$19 * 'FL - vulnerabilities'!$G44 * 'FL - vulnerabilities'!$H44, $G44)</f>
        <v>0.248</v>
      </c>
      <c r="O44" s="56">
        <f>MIN('FL - baselineVuln'!G$19 * 'FL - vulnerabilities'!$G44 * 'FL - vulnerabilities'!$H44, $G44)</f>
        <v>0.28799999999999998</v>
      </c>
      <c r="P44" s="56">
        <f>MIN('FL - baselineVuln'!H$19 * 'FL - vulnerabilities'!$G44 * 'FL - vulnerabilities'!$H44, $G44)</f>
        <v>0.34799999999999998</v>
      </c>
      <c r="Q44" s="56">
        <f>MIN('FL - baselineVuln'!I$19 * 'FL - vulnerabilities'!$G44 * 'FL - vulnerabilities'!$H44, $G44)</f>
        <v>0.372</v>
      </c>
      <c r="R44" s="56">
        <f>MIN('FL - baselineVuln'!J$19 * 'FL - vulnerabilities'!$G44 * 'FL - vulnerabilities'!$H44, $G44)</f>
        <v>0.39199999999999996</v>
      </c>
      <c r="S44" s="56">
        <f>MIN('FL - baselineVuln'!K$19 * 'FL - vulnerabilities'!$G44 * 'FL - vulnerabilities'!$H44, $G44)</f>
        <v>0.39999999999999997</v>
      </c>
    </row>
    <row r="45" spans="1:19" x14ac:dyDescent="0.2">
      <c r="A45" s="4" t="s">
        <v>133</v>
      </c>
      <c r="B45" s="4" t="s">
        <v>20</v>
      </c>
      <c r="C45" s="30" t="str">
        <f t="shared" ref="C45:H45" si="27">C29</f>
        <v>RC Frame infilled</v>
      </c>
      <c r="D45" s="30">
        <f t="shared" si="27"/>
        <v>4</v>
      </c>
      <c r="E45" s="30">
        <f t="shared" si="27"/>
        <v>4</v>
      </c>
      <c r="F45" s="30" t="str">
        <f t="shared" si="27"/>
        <v>hw</v>
      </c>
      <c r="G45" s="31">
        <f t="shared" si="27"/>
        <v>0.6</v>
      </c>
      <c r="H45" s="45">
        <f t="shared" si="27"/>
        <v>0.5</v>
      </c>
      <c r="I45" s="4" t="s">
        <v>21</v>
      </c>
      <c r="J45" s="4"/>
      <c r="K45" s="56">
        <f>MIN('FL - baselineVuln'!C$19 * 'FL - vulnerabilities'!$G45 * 'FL - vulnerabilities'!$H45, $G45)</f>
        <v>0</v>
      </c>
      <c r="L45" s="56">
        <f>MIN('FL - baselineVuln'!D$19 * 'FL - vulnerabilities'!$G45 * 'FL - vulnerabilities'!$H45, $G45)</f>
        <v>9.9000000000000005E-2</v>
      </c>
      <c r="M45" s="56">
        <f>MIN('FL - baselineVuln'!E$19 * 'FL - vulnerabilities'!$G45 * 'FL - vulnerabilities'!$H45, $G45)</f>
        <v>0.14699999999999999</v>
      </c>
      <c r="N45" s="56">
        <f>MIN('FL - baselineVuln'!F$19 * 'FL - vulnerabilities'!$G45 * 'FL - vulnerabilities'!$H45, $G45)</f>
        <v>0.186</v>
      </c>
      <c r="O45" s="56">
        <f>MIN('FL - baselineVuln'!G$19 * 'FL - vulnerabilities'!$G45 * 'FL - vulnerabilities'!$H45, $G45)</f>
        <v>0.216</v>
      </c>
      <c r="P45" s="56">
        <f>MIN('FL - baselineVuln'!H$19 * 'FL - vulnerabilities'!$G45 * 'FL - vulnerabilities'!$H45, $G45)</f>
        <v>0.26100000000000001</v>
      </c>
      <c r="Q45" s="56">
        <f>MIN('FL - baselineVuln'!I$19 * 'FL - vulnerabilities'!$G45 * 'FL - vulnerabilities'!$H45, $G45)</f>
        <v>0.27900000000000003</v>
      </c>
      <c r="R45" s="56">
        <f>MIN('FL - baselineVuln'!J$19 * 'FL - vulnerabilities'!$G45 * 'FL - vulnerabilities'!$H45, $G45)</f>
        <v>0.29399999999999998</v>
      </c>
      <c r="S45" s="56">
        <f>MIN('FL - baselineVuln'!K$19 * 'FL - vulnerabilities'!$G45 * 'FL - vulnerabilities'!$H45, $G45)</f>
        <v>0.3</v>
      </c>
    </row>
    <row r="46" spans="1:19" x14ac:dyDescent="0.2">
      <c r="A46" s="4" t="s">
        <v>134</v>
      </c>
      <c r="B46" s="4" t="s">
        <v>20</v>
      </c>
      <c r="C46" s="30" t="str">
        <f t="shared" ref="C46:H46" si="28">C30</f>
        <v>RC Frame infilled</v>
      </c>
      <c r="D46" s="30">
        <f t="shared" si="28"/>
        <v>5</v>
      </c>
      <c r="E46" s="30">
        <f t="shared" si="28"/>
        <v>5</v>
      </c>
      <c r="F46" s="30" t="str">
        <f t="shared" si="28"/>
        <v>hw</v>
      </c>
      <c r="G46" s="31">
        <f t="shared" si="28"/>
        <v>0.6</v>
      </c>
      <c r="H46" s="45">
        <f t="shared" si="28"/>
        <v>0.4</v>
      </c>
      <c r="I46" s="4" t="s">
        <v>21</v>
      </c>
      <c r="J46" s="4"/>
      <c r="K46" s="56">
        <f>MIN('FL - baselineVuln'!C$19 * 'FL - vulnerabilities'!$G46 * 'FL - vulnerabilities'!$H46, $G46)</f>
        <v>0</v>
      </c>
      <c r="L46" s="56">
        <f>MIN('FL - baselineVuln'!D$19 * 'FL - vulnerabilities'!$G46 * 'FL - vulnerabilities'!$H46, $G46)</f>
        <v>7.9200000000000007E-2</v>
      </c>
      <c r="M46" s="56">
        <f>MIN('FL - baselineVuln'!E$19 * 'FL - vulnerabilities'!$G46 * 'FL - vulnerabilities'!$H46, $G46)</f>
        <v>0.1176</v>
      </c>
      <c r="N46" s="56">
        <f>MIN('FL - baselineVuln'!F$19 * 'FL - vulnerabilities'!$G46 * 'FL - vulnerabilities'!$H46, $G46)</f>
        <v>0.14880000000000002</v>
      </c>
      <c r="O46" s="56">
        <f>MIN('FL - baselineVuln'!G$19 * 'FL - vulnerabilities'!$G46 * 'FL - vulnerabilities'!$H46, $G46)</f>
        <v>0.17280000000000001</v>
      </c>
      <c r="P46" s="56">
        <f>MIN('FL - baselineVuln'!H$19 * 'FL - vulnerabilities'!$G46 * 'FL - vulnerabilities'!$H46, $G46)</f>
        <v>0.20880000000000001</v>
      </c>
      <c r="Q46" s="56">
        <f>MIN('FL - baselineVuln'!I$19 * 'FL - vulnerabilities'!$G46 * 'FL - vulnerabilities'!$H46, $G46)</f>
        <v>0.22320000000000004</v>
      </c>
      <c r="R46" s="56">
        <f>MIN('FL - baselineVuln'!J$19 * 'FL - vulnerabilities'!$G46 * 'FL - vulnerabilities'!$H46, $G46)</f>
        <v>0.23519999999999999</v>
      </c>
      <c r="S46" s="56">
        <f>MIN('FL - baselineVuln'!K$19 * 'FL - vulnerabilities'!$G46 * 'FL - vulnerabilities'!$H46, $G46)</f>
        <v>0.24</v>
      </c>
    </row>
    <row r="47" spans="1:19" x14ac:dyDescent="0.2">
      <c r="A47" s="4" t="s">
        <v>135</v>
      </c>
      <c r="B47" s="4" t="s">
        <v>20</v>
      </c>
      <c r="C47" s="30" t="str">
        <f t="shared" ref="C47:H47" si="29">C31</f>
        <v>RC Frame infilled</v>
      </c>
      <c r="D47" s="30">
        <f t="shared" si="29"/>
        <v>6</v>
      </c>
      <c r="E47" s="30">
        <f t="shared" si="29"/>
        <v>6</v>
      </c>
      <c r="F47" s="30" t="str">
        <f t="shared" si="29"/>
        <v>hw</v>
      </c>
      <c r="G47" s="31">
        <f t="shared" si="29"/>
        <v>0.6</v>
      </c>
      <c r="H47" s="45">
        <f t="shared" si="29"/>
        <v>0.33333333333333331</v>
      </c>
      <c r="I47" s="4" t="s">
        <v>21</v>
      </c>
      <c r="J47" s="4"/>
      <c r="K47" s="56">
        <f>MIN('FL - baselineVuln'!C$19 * 'FL - vulnerabilities'!$G47 * 'FL - vulnerabilities'!$H47, $G47)</f>
        <v>0</v>
      </c>
      <c r="L47" s="56">
        <f>MIN('FL - baselineVuln'!D$19 * 'FL - vulnerabilities'!$G47 * 'FL - vulnerabilities'!$H47, $G47)</f>
        <v>6.6000000000000003E-2</v>
      </c>
      <c r="M47" s="56">
        <f>MIN('FL - baselineVuln'!E$19 * 'FL - vulnerabilities'!$G47 * 'FL - vulnerabilities'!$H47, $G47)</f>
        <v>9.799999999999999E-2</v>
      </c>
      <c r="N47" s="56">
        <f>MIN('FL - baselineVuln'!F$19 * 'FL - vulnerabilities'!$G47 * 'FL - vulnerabilities'!$H47, $G47)</f>
        <v>0.124</v>
      </c>
      <c r="O47" s="56">
        <f>MIN('FL - baselineVuln'!G$19 * 'FL - vulnerabilities'!$G47 * 'FL - vulnerabilities'!$H47, $G47)</f>
        <v>0.14399999999999999</v>
      </c>
      <c r="P47" s="56">
        <f>MIN('FL - baselineVuln'!H$19 * 'FL - vulnerabilities'!$G47 * 'FL - vulnerabilities'!$H47, $G47)</f>
        <v>0.17399999999999999</v>
      </c>
      <c r="Q47" s="56">
        <f>MIN('FL - baselineVuln'!I$19 * 'FL - vulnerabilities'!$G47 * 'FL - vulnerabilities'!$H47, $G47)</f>
        <v>0.186</v>
      </c>
      <c r="R47" s="56">
        <f>MIN('FL - baselineVuln'!J$19 * 'FL - vulnerabilities'!$G47 * 'FL - vulnerabilities'!$H47, $G47)</f>
        <v>0.19599999999999998</v>
      </c>
      <c r="S47" s="56">
        <f>MIN('FL - baselineVuln'!K$19 * 'FL - vulnerabilities'!$G47 * 'FL - vulnerabilities'!$H47, $G47)</f>
        <v>0.19999999999999998</v>
      </c>
    </row>
    <row r="48" spans="1:19" x14ac:dyDescent="0.2">
      <c r="A48" s="4" t="s">
        <v>136</v>
      </c>
      <c r="B48" s="4" t="s">
        <v>20</v>
      </c>
      <c r="C48" s="30" t="str">
        <f t="shared" ref="C48:H48" si="30">C32</f>
        <v>RC Frame infilled</v>
      </c>
      <c r="D48" s="30">
        <f t="shared" si="30"/>
        <v>7</v>
      </c>
      <c r="E48" s="30">
        <f t="shared" si="30"/>
        <v>7</v>
      </c>
      <c r="F48" s="30" t="str">
        <f t="shared" si="30"/>
        <v>hw</v>
      </c>
      <c r="G48" s="31">
        <f t="shared" si="30"/>
        <v>0.6</v>
      </c>
      <c r="H48" s="45">
        <f t="shared" si="30"/>
        <v>0.2857142857142857</v>
      </c>
      <c r="I48" s="4" t="s">
        <v>21</v>
      </c>
      <c r="J48" s="4"/>
      <c r="K48" s="56">
        <f>MIN('FL - baselineVuln'!C$19 * 'FL - vulnerabilities'!$G48 * 'FL - vulnerabilities'!$H48, $G48)</f>
        <v>0</v>
      </c>
      <c r="L48" s="56">
        <f>MIN('FL - baselineVuln'!D$19 * 'FL - vulnerabilities'!$G48 * 'FL - vulnerabilities'!$H48, $G48)</f>
        <v>5.6571428571428571E-2</v>
      </c>
      <c r="M48" s="56">
        <f>MIN('FL - baselineVuln'!E$19 * 'FL - vulnerabilities'!$G48 * 'FL - vulnerabilities'!$H48, $G48)</f>
        <v>8.3999999999999991E-2</v>
      </c>
      <c r="N48" s="56">
        <f>MIN('FL - baselineVuln'!F$19 * 'FL - vulnerabilities'!$G48 * 'FL - vulnerabilities'!$H48, $G48)</f>
        <v>0.10628571428571428</v>
      </c>
      <c r="O48" s="56">
        <f>MIN('FL - baselineVuln'!G$19 * 'FL - vulnerabilities'!$G48 * 'FL - vulnerabilities'!$H48, $G48)</f>
        <v>0.12342857142857142</v>
      </c>
      <c r="P48" s="56">
        <f>MIN('FL - baselineVuln'!H$19 * 'FL - vulnerabilities'!$G48 * 'FL - vulnerabilities'!$H48, $G48)</f>
        <v>0.14914285714285713</v>
      </c>
      <c r="Q48" s="56">
        <f>MIN('FL - baselineVuln'!I$19 * 'FL - vulnerabilities'!$G48 * 'FL - vulnerabilities'!$H48, $G48)</f>
        <v>0.15942857142857145</v>
      </c>
      <c r="R48" s="56">
        <f>MIN('FL - baselineVuln'!J$19 * 'FL - vulnerabilities'!$G48 * 'FL - vulnerabilities'!$H48, $G48)</f>
        <v>0.16799999999999998</v>
      </c>
      <c r="S48" s="56">
        <f>MIN('FL - baselineVuln'!K$19 * 'FL - vulnerabilities'!$G48 * 'FL - vulnerabilities'!$H48, $G48)</f>
        <v>0.1714285714285714</v>
      </c>
    </row>
    <row r="49" spans="1:19" x14ac:dyDescent="0.2">
      <c r="A49" s="4" t="s">
        <v>137</v>
      </c>
      <c r="B49" s="27" t="s">
        <v>20</v>
      </c>
      <c r="C49" s="32" t="str">
        <f t="shared" ref="C49:H49" si="31">C33</f>
        <v>RC Frame infilled</v>
      </c>
      <c r="D49" s="32">
        <f t="shared" si="31"/>
        <v>8</v>
      </c>
      <c r="E49" s="32">
        <f t="shared" si="31"/>
        <v>8</v>
      </c>
      <c r="F49" s="32" t="str">
        <f t="shared" si="31"/>
        <v>hw</v>
      </c>
      <c r="G49" s="31">
        <f t="shared" si="31"/>
        <v>0.6</v>
      </c>
      <c r="H49" s="45">
        <f t="shared" si="31"/>
        <v>0.25</v>
      </c>
      <c r="I49" s="27" t="s">
        <v>21</v>
      </c>
      <c r="J49" s="4"/>
      <c r="K49" s="56">
        <f>MIN('FL - baselineVuln'!C$19 * 'FL - vulnerabilities'!$G49 * 'FL - vulnerabilities'!$H49, $G49)</f>
        <v>0</v>
      </c>
      <c r="L49" s="56">
        <f>MIN('FL - baselineVuln'!D$19 * 'FL - vulnerabilities'!$G49 * 'FL - vulnerabilities'!$H49, $G49)</f>
        <v>4.9500000000000002E-2</v>
      </c>
      <c r="M49" s="56">
        <f>MIN('FL - baselineVuln'!E$19 * 'FL - vulnerabilities'!$G49 * 'FL - vulnerabilities'!$H49, $G49)</f>
        <v>7.3499999999999996E-2</v>
      </c>
      <c r="N49" s="56">
        <f>MIN('FL - baselineVuln'!F$19 * 'FL - vulnerabilities'!$G49 * 'FL - vulnerabilities'!$H49, $G49)</f>
        <v>9.2999999999999999E-2</v>
      </c>
      <c r="O49" s="56">
        <f>MIN('FL - baselineVuln'!G$19 * 'FL - vulnerabilities'!$G49 * 'FL - vulnerabilities'!$H49, $G49)</f>
        <v>0.108</v>
      </c>
      <c r="P49" s="56">
        <f>MIN('FL - baselineVuln'!H$19 * 'FL - vulnerabilities'!$G49 * 'FL - vulnerabilities'!$H49, $G49)</f>
        <v>0.1305</v>
      </c>
      <c r="Q49" s="56">
        <f>MIN('FL - baselineVuln'!I$19 * 'FL - vulnerabilities'!$G49 * 'FL - vulnerabilities'!$H49, $G49)</f>
        <v>0.13950000000000001</v>
      </c>
      <c r="R49" s="56">
        <f>MIN('FL - baselineVuln'!J$19 * 'FL - vulnerabilities'!$G49 * 'FL - vulnerabilities'!$H49, $G49)</f>
        <v>0.14699999999999999</v>
      </c>
      <c r="S49" s="56">
        <f>MIN('FL - baselineVuln'!K$19 * 'FL - vulnerabilities'!$G49 * 'FL - vulnerabilities'!$H49, $G49)</f>
        <v>0.15</v>
      </c>
    </row>
    <row r="50" spans="1:19" x14ac:dyDescent="0.2">
      <c r="A50" s="4" t="s">
        <v>161</v>
      </c>
      <c r="B50" s="33" t="s">
        <v>15</v>
      </c>
      <c r="C50" s="32" t="s">
        <v>54</v>
      </c>
      <c r="D50" s="30">
        <v>1</v>
      </c>
      <c r="E50" s="30">
        <v>2</v>
      </c>
      <c r="F50" s="31" t="s">
        <v>8</v>
      </c>
      <c r="G50" s="31">
        <f>G10/8</f>
        <v>7.4999999999999997E-2</v>
      </c>
      <c r="H50" s="45">
        <v>1</v>
      </c>
      <c r="I50" s="33" t="s">
        <v>7</v>
      </c>
      <c r="J50" s="4"/>
      <c r="K50" s="56">
        <f>MIN('FL - baselineVuln'!C$19 * 'FL - vulnerabilities'!$G50 * 'FL - vulnerabilities'!$H50, $G50)</f>
        <v>0</v>
      </c>
      <c r="L50" s="56">
        <f>MIN('FL - baselineVuln'!D$19 * 'FL - vulnerabilities'!$G50 * 'FL - vulnerabilities'!$H50, $G50)</f>
        <v>2.4750000000000001E-2</v>
      </c>
      <c r="M50" s="56">
        <f>MIN('FL - baselineVuln'!E$19 * 'FL - vulnerabilities'!$G50 * 'FL - vulnerabilities'!$H50, $G50)</f>
        <v>3.6749999999999998E-2</v>
      </c>
      <c r="N50" s="56">
        <f>MIN('FL - baselineVuln'!F$19 * 'FL - vulnerabilities'!$G50 * 'FL - vulnerabilities'!$H50, $G50)</f>
        <v>4.65E-2</v>
      </c>
      <c r="O50" s="56">
        <f>MIN('FL - baselineVuln'!G$19 * 'FL - vulnerabilities'!$G50 * 'FL - vulnerabilities'!$H50, $G50)</f>
        <v>5.3999999999999999E-2</v>
      </c>
      <c r="P50" s="56">
        <f>MIN('FL - baselineVuln'!H$19 * 'FL - vulnerabilities'!$G50 * 'FL - vulnerabilities'!$H50, $G50)</f>
        <v>6.5250000000000002E-2</v>
      </c>
      <c r="Q50" s="56">
        <f>MIN('FL - baselineVuln'!I$19 * 'FL - vulnerabilities'!$G50 * 'FL - vulnerabilities'!$H50, $G50)</f>
        <v>6.9750000000000006E-2</v>
      </c>
      <c r="R50" s="56">
        <f>MIN('FL - baselineVuln'!J$19 * 'FL - vulnerabilities'!$G50 * 'FL - vulnerabilities'!$H50, $G50)</f>
        <v>7.3499999999999996E-2</v>
      </c>
      <c r="S50" s="56">
        <f>MIN('FL - baselineVuln'!K$19 * 'FL - vulnerabilities'!$G50 * 'FL - vulnerabilities'!$H50, $G50)</f>
        <v>7.4999999999999997E-2</v>
      </c>
    </row>
    <row r="51" spans="1:19" x14ac:dyDescent="0.2">
      <c r="A51" s="33" t="s">
        <v>24</v>
      </c>
      <c r="B51" s="33" t="s">
        <v>24</v>
      </c>
      <c r="C51" s="32" t="s">
        <v>25</v>
      </c>
      <c r="D51" s="25" t="s">
        <v>26</v>
      </c>
      <c r="E51" s="25" t="s">
        <v>26</v>
      </c>
      <c r="F51" s="25" t="s">
        <v>26</v>
      </c>
      <c r="G51" s="4">
        <v>1</v>
      </c>
      <c r="H51" s="44">
        <v>1</v>
      </c>
      <c r="I51" s="33" t="s">
        <v>18</v>
      </c>
      <c r="J51" s="4"/>
      <c r="K51" s="56">
        <f>MIN('FL - baselineVuln'!C$19 * 'FL - vulnerabilities'!$G51 * 'FL - vulnerabilities'!$H51, $G51)</f>
        <v>0</v>
      </c>
      <c r="L51" s="56">
        <f>MIN('FL - baselineVuln'!D$19 * 'FL - vulnerabilities'!$G51 * 'FL - vulnerabilities'!$H51, $G51)</f>
        <v>0.33</v>
      </c>
      <c r="M51" s="56">
        <f>MIN('FL - baselineVuln'!E$19 * 'FL - vulnerabilities'!$G51 * 'FL - vulnerabilities'!$H51, $G51)</f>
        <v>0.49</v>
      </c>
      <c r="N51" s="56">
        <f>MIN('FL - baselineVuln'!F$19 * 'FL - vulnerabilities'!$G51 * 'FL - vulnerabilities'!$H51, $G51)</f>
        <v>0.62</v>
      </c>
      <c r="O51" s="56">
        <f>MIN('FL - baselineVuln'!G$19 * 'FL - vulnerabilities'!$G51 * 'FL - vulnerabilities'!$H51, $G51)</f>
        <v>0.72</v>
      </c>
      <c r="P51" s="56">
        <f>MIN('FL - baselineVuln'!H$19 * 'FL - vulnerabilities'!$G51 * 'FL - vulnerabilities'!$H51, $G51)</f>
        <v>0.87</v>
      </c>
      <c r="Q51" s="56">
        <f>MIN('FL - baselineVuln'!I$19 * 'FL - vulnerabilities'!$G51 * 'FL - vulnerabilities'!$H51, $G51)</f>
        <v>0.93</v>
      </c>
      <c r="R51" s="56">
        <f>MIN('FL - baselineVuln'!J$19 * 'FL - vulnerabilities'!$G51 * 'FL - vulnerabilities'!$H51, $G51)</f>
        <v>0.98</v>
      </c>
      <c r="S51" s="56">
        <f>MIN('FL - baselineVuln'!K$19 * 'FL - vulnerabilities'!$G51 * 'FL - vulnerabilities'!$H51, $G51)</f>
        <v>1</v>
      </c>
    </row>
    <row r="52" spans="1:19" x14ac:dyDescent="0.2">
      <c r="A52" s="4"/>
      <c r="B52" s="4"/>
      <c r="C52" s="24"/>
      <c r="D52" s="25"/>
      <c r="E52" s="3"/>
      <c r="F52" s="26"/>
      <c r="G52" s="4"/>
      <c r="H52" s="4"/>
      <c r="I52" s="4"/>
      <c r="J52" s="4"/>
    </row>
    <row r="53" spans="1:19" x14ac:dyDescent="0.2">
      <c r="A53" s="4"/>
      <c r="B53" s="4"/>
      <c r="C53" s="24"/>
      <c r="D53" s="25"/>
      <c r="E53" s="3"/>
      <c r="F53" s="26"/>
      <c r="G53" s="4"/>
      <c r="H53" s="4"/>
      <c r="I53" s="4"/>
      <c r="J53" s="4"/>
    </row>
    <row r="54" spans="1:19" x14ac:dyDescent="0.2">
      <c r="A54" s="4"/>
      <c r="B54" s="4"/>
      <c r="C54" s="24"/>
      <c r="D54" s="25"/>
      <c r="E54" s="3"/>
      <c r="F54" s="26"/>
      <c r="G54" s="4"/>
      <c r="H54" s="4"/>
      <c r="I54" s="4"/>
      <c r="J54" s="4"/>
    </row>
    <row r="55" spans="1:19" x14ac:dyDescent="0.2">
      <c r="A55" s="4"/>
      <c r="B55" s="4"/>
      <c r="C55" s="24"/>
      <c r="D55" s="25"/>
      <c r="E55" s="3"/>
      <c r="F55" s="26"/>
      <c r="G55" s="4"/>
      <c r="H55" s="4"/>
      <c r="I55" s="4"/>
      <c r="J55" s="4"/>
    </row>
    <row r="56" spans="1:19" x14ac:dyDescent="0.2">
      <c r="A56" s="4"/>
      <c r="B56" s="4"/>
      <c r="C56" s="24"/>
      <c r="D56" s="25"/>
      <c r="E56" s="3"/>
      <c r="F56" s="26"/>
      <c r="G56" s="4"/>
      <c r="H56" s="4"/>
      <c r="I56" s="4"/>
      <c r="J56" s="4"/>
    </row>
    <row r="57" spans="1:19" x14ac:dyDescent="0.2">
      <c r="A57" s="4"/>
      <c r="B57" s="4"/>
      <c r="C57" s="24"/>
      <c r="D57" s="25"/>
      <c r="E57" s="26"/>
      <c r="F57" s="26"/>
      <c r="G57" s="4"/>
      <c r="H57" s="4"/>
      <c r="I57" s="4"/>
      <c r="J57" s="4"/>
    </row>
    <row r="58" spans="1:19" x14ac:dyDescent="0.2">
      <c r="A58" s="4"/>
      <c r="B58" s="4"/>
      <c r="C58" s="23"/>
      <c r="D58" s="4"/>
      <c r="E58" s="4"/>
      <c r="F58" s="4"/>
      <c r="G58" s="4"/>
      <c r="H58" s="4"/>
      <c r="I58" s="4"/>
      <c r="J58" s="4"/>
    </row>
    <row r="59" spans="1:19" x14ac:dyDescent="0.2">
      <c r="A59" s="4"/>
      <c r="B59" s="4"/>
      <c r="C59" s="23"/>
      <c r="D59" s="4"/>
      <c r="E59" s="4"/>
      <c r="F59" s="4"/>
      <c r="G59" s="4"/>
      <c r="H59" s="4"/>
      <c r="I59" s="4"/>
      <c r="J59" s="4"/>
    </row>
    <row r="60" spans="1:19" x14ac:dyDescent="0.2">
      <c r="A60" s="4"/>
      <c r="B60" s="4"/>
      <c r="C60" s="23"/>
      <c r="D60" s="4"/>
      <c r="E60" s="4"/>
      <c r="F60" s="4"/>
      <c r="G60" s="4"/>
      <c r="H60" s="4"/>
      <c r="I60" s="4"/>
      <c r="J60" s="4"/>
    </row>
    <row r="61" spans="1:19" x14ac:dyDescent="0.2">
      <c r="A61" s="4"/>
      <c r="B61" s="4"/>
      <c r="C61" s="23"/>
      <c r="D61" s="4"/>
      <c r="E61" s="4"/>
      <c r="F61" s="4"/>
      <c r="G61" s="4"/>
      <c r="H61" s="4"/>
      <c r="I61" s="4"/>
      <c r="J61" s="4"/>
    </row>
    <row r="62" spans="1:19" x14ac:dyDescent="0.2">
      <c r="A62" s="4"/>
      <c r="B62" s="4"/>
      <c r="C62" s="23"/>
      <c r="D62" s="4"/>
      <c r="E62" s="4"/>
      <c r="F62" s="4"/>
      <c r="G62" s="4"/>
      <c r="H62" s="4"/>
      <c r="I62" s="4"/>
      <c r="J62" s="4"/>
    </row>
    <row r="63" spans="1:19" x14ac:dyDescent="0.2">
      <c r="A63" s="4"/>
      <c r="B63" s="4"/>
      <c r="C63" s="23"/>
      <c r="D63" s="4"/>
      <c r="E63" s="4"/>
      <c r="F63" s="4"/>
      <c r="G63" s="4"/>
      <c r="H63" s="4"/>
      <c r="I63" s="4"/>
      <c r="J63" s="4"/>
    </row>
    <row r="64" spans="1:19" x14ac:dyDescent="0.2">
      <c r="A64" s="4"/>
      <c r="B64" s="4"/>
      <c r="C64" s="23"/>
      <c r="D64" s="4"/>
      <c r="E64" s="4"/>
      <c r="F64" s="4"/>
      <c r="G64" s="4"/>
      <c r="H64" s="4"/>
      <c r="I64" s="4"/>
      <c r="J64" s="4"/>
    </row>
    <row r="65" spans="1:10" x14ac:dyDescent="0.2">
      <c r="A65" s="4"/>
      <c r="B65" s="4"/>
      <c r="C65" s="23"/>
      <c r="D65" s="4"/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23"/>
      <c r="D66" s="4"/>
      <c r="E66" s="4"/>
      <c r="F66" s="4"/>
      <c r="G66" s="4"/>
      <c r="H66" s="4"/>
      <c r="I66" s="4"/>
      <c r="J66" s="4"/>
    </row>
    <row r="67" spans="1:10" x14ac:dyDescent="0.2">
      <c r="A67" s="4"/>
      <c r="B67" s="4"/>
      <c r="C67" s="23"/>
      <c r="D67" s="4"/>
      <c r="E67" s="4"/>
      <c r="F67" s="4"/>
      <c r="G67" s="4"/>
      <c r="H67" s="4"/>
      <c r="I67" s="4"/>
      <c r="J67" s="4"/>
    </row>
    <row r="68" spans="1:10" x14ac:dyDescent="0.2">
      <c r="A68" s="4"/>
      <c r="B68" s="4"/>
      <c r="C68" s="23"/>
      <c r="D68" s="4"/>
      <c r="E68" s="4"/>
      <c r="F68" s="4"/>
      <c r="G68" s="4"/>
      <c r="H68" s="4"/>
      <c r="I68" s="4"/>
      <c r="J68" s="4"/>
    </row>
    <row r="69" spans="1:10" x14ac:dyDescent="0.2">
      <c r="A69" s="4"/>
      <c r="B69" s="4"/>
      <c r="C69" s="23"/>
      <c r="D69" s="4"/>
      <c r="E69" s="4"/>
      <c r="F69" s="4"/>
      <c r="G69" s="4"/>
      <c r="H69" s="4"/>
      <c r="I69" s="4"/>
      <c r="J69" s="4"/>
    </row>
    <row r="70" spans="1:10" x14ac:dyDescent="0.2">
      <c r="A70" s="4"/>
      <c r="B70" s="4"/>
      <c r="C70" s="23"/>
      <c r="D70" s="4"/>
      <c r="E70" s="4"/>
      <c r="F70" s="4"/>
      <c r="G70" s="4"/>
      <c r="H70" s="4"/>
      <c r="I70" s="4"/>
      <c r="J70" s="4"/>
    </row>
    <row r="71" spans="1:10" x14ac:dyDescent="0.2">
      <c r="A71" s="4"/>
      <c r="B71" s="4"/>
      <c r="C71" s="23"/>
      <c r="D71" s="4"/>
      <c r="E71" s="4"/>
      <c r="F71" s="4"/>
      <c r="G71" s="4"/>
      <c r="H71" s="4"/>
      <c r="I71" s="4"/>
      <c r="J71" s="4"/>
    </row>
    <row r="72" spans="1:10" x14ac:dyDescent="0.2">
      <c r="A72" s="4"/>
      <c r="B72" s="4"/>
      <c r="C72" s="23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23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23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23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23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23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23"/>
      <c r="D78" s="4"/>
      <c r="E78" s="4"/>
      <c r="F78" s="4"/>
      <c r="G78" s="4"/>
      <c r="H78" s="4"/>
      <c r="I78" s="4"/>
      <c r="J78" s="4"/>
    </row>
    <row r="79" spans="1:10" x14ac:dyDescent="0.2">
      <c r="A79" s="4"/>
      <c r="B79" s="4"/>
      <c r="C79" s="23"/>
      <c r="D79" s="4"/>
      <c r="E79" s="4"/>
      <c r="F79" s="4"/>
      <c r="G79" s="4"/>
      <c r="H79" s="4"/>
      <c r="I79" s="4"/>
      <c r="J79" s="4"/>
    </row>
    <row r="80" spans="1:10" x14ac:dyDescent="0.2">
      <c r="A80" s="4"/>
      <c r="B80" s="4"/>
      <c r="C80" s="23"/>
      <c r="D80" s="4"/>
      <c r="E80" s="4"/>
      <c r="F80" s="4"/>
      <c r="G80" s="4"/>
      <c r="H80" s="4"/>
      <c r="I80" s="4"/>
      <c r="J80" s="4"/>
    </row>
    <row r="81" spans="1:10" x14ac:dyDescent="0.2">
      <c r="A81" s="4"/>
      <c r="B81" s="4"/>
      <c r="C81" s="23"/>
      <c r="D81" s="4"/>
      <c r="E81" s="4"/>
      <c r="F81" s="4"/>
      <c r="G81" s="4"/>
      <c r="H81" s="4"/>
      <c r="I81" s="4"/>
      <c r="J81" s="4"/>
    </row>
    <row r="82" spans="1:10" x14ac:dyDescent="0.2">
      <c r="A82" s="4"/>
      <c r="B82" s="4"/>
      <c r="C82" s="23"/>
      <c r="D82" s="4"/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23"/>
      <c r="D83" s="4"/>
      <c r="E83" s="4"/>
      <c r="F83" s="4"/>
      <c r="G83" s="4"/>
      <c r="H83" s="4"/>
      <c r="I83" s="4"/>
      <c r="J83" s="4"/>
    </row>
    <row r="84" spans="1:10" x14ac:dyDescent="0.2">
      <c r="A84" s="4"/>
      <c r="B84" s="4"/>
      <c r="C84" s="23"/>
      <c r="D84" s="4"/>
      <c r="E84" s="4"/>
      <c r="F84" s="4"/>
      <c r="G84" s="4"/>
      <c r="H84" s="4"/>
      <c r="I84" s="4"/>
      <c r="J84" s="4"/>
    </row>
    <row r="85" spans="1:10" x14ac:dyDescent="0.2">
      <c r="A85" s="4"/>
      <c r="B85" s="4"/>
      <c r="C85" s="23"/>
      <c r="D85" s="4"/>
      <c r="E85" s="4"/>
      <c r="F85" s="4"/>
      <c r="G85" s="4"/>
      <c r="H85" s="4"/>
      <c r="I85" s="4"/>
      <c r="J85" s="4"/>
    </row>
    <row r="86" spans="1:10" x14ac:dyDescent="0.2">
      <c r="A86" s="4"/>
      <c r="B86" s="4"/>
      <c r="C86" s="23"/>
      <c r="D86" s="4"/>
      <c r="E86" s="4"/>
      <c r="F86" s="4"/>
      <c r="G86" s="4"/>
      <c r="H86" s="4"/>
      <c r="I86" s="4"/>
      <c r="J86" s="4"/>
    </row>
    <row r="87" spans="1:10" x14ac:dyDescent="0.2">
      <c r="A87" s="4"/>
      <c r="B87" s="4"/>
      <c r="C87" s="23"/>
      <c r="D87" s="4"/>
      <c r="E87" s="4"/>
      <c r="F87" s="4"/>
      <c r="G87" s="4"/>
      <c r="H87" s="4"/>
      <c r="I87" s="4"/>
      <c r="J87" s="4"/>
    </row>
    <row r="88" spans="1:10" x14ac:dyDescent="0.2">
      <c r="A88" s="4"/>
      <c r="B88" s="4"/>
      <c r="C88" s="23"/>
      <c r="D88" s="4"/>
      <c r="E88" s="4"/>
      <c r="F88" s="4"/>
      <c r="G88" s="4"/>
      <c r="H88" s="4"/>
      <c r="I88" s="4"/>
      <c r="J88" s="4"/>
    </row>
    <row r="89" spans="1:10" x14ac:dyDescent="0.2">
      <c r="A89" s="4"/>
      <c r="B89" s="4"/>
      <c r="C89" s="23"/>
      <c r="D89" s="4"/>
      <c r="E89" s="4"/>
      <c r="F89" s="4"/>
      <c r="G89" s="4"/>
      <c r="H89" s="4"/>
      <c r="I89" s="4"/>
      <c r="J89" s="4"/>
    </row>
    <row r="90" spans="1:10" x14ac:dyDescent="0.2">
      <c r="A90" s="4"/>
      <c r="B90" s="4"/>
      <c r="C90" s="23"/>
      <c r="D90" s="4"/>
      <c r="E90" s="4"/>
      <c r="F90" s="4"/>
      <c r="G90" s="4"/>
      <c r="H90" s="4"/>
      <c r="I90" s="4"/>
      <c r="J90" s="4"/>
    </row>
    <row r="91" spans="1:10" x14ac:dyDescent="0.2">
      <c r="A91" s="4"/>
      <c r="B91" s="4"/>
      <c r="C91" s="23"/>
      <c r="D91" s="4"/>
      <c r="E91" s="4"/>
      <c r="F91" s="4"/>
      <c r="G91" s="4"/>
      <c r="H91" s="4"/>
      <c r="I91" s="4"/>
      <c r="J91" s="4"/>
    </row>
    <row r="92" spans="1:10" x14ac:dyDescent="0.2">
      <c r="A92" s="4"/>
      <c r="B92" s="4"/>
      <c r="C92" s="23"/>
      <c r="D92" s="4"/>
      <c r="E92" s="4"/>
      <c r="F92" s="4"/>
      <c r="G92" s="4"/>
      <c r="H92" s="4"/>
      <c r="I92" s="4"/>
      <c r="J92" s="4"/>
    </row>
    <row r="93" spans="1:10" x14ac:dyDescent="0.2">
      <c r="A93" s="4"/>
      <c r="B93" s="4"/>
      <c r="C93" s="23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23"/>
      <c r="D94" s="4"/>
      <c r="E94" s="4"/>
      <c r="F94" s="4"/>
      <c r="G94" s="4"/>
      <c r="H94" s="4"/>
      <c r="I94" s="4"/>
      <c r="J94" s="4"/>
    </row>
    <row r="95" spans="1:10" x14ac:dyDescent="0.2">
      <c r="A95" s="4"/>
      <c r="B95" s="4"/>
      <c r="C95" s="23"/>
      <c r="D95" s="4"/>
      <c r="E95" s="4"/>
      <c r="F95" s="4"/>
      <c r="G95" s="4"/>
      <c r="H95" s="4"/>
      <c r="I95" s="4"/>
      <c r="J95" s="4"/>
    </row>
    <row r="96" spans="1:10" x14ac:dyDescent="0.2">
      <c r="A96" s="4"/>
      <c r="B96" s="4"/>
      <c r="C96" s="23"/>
      <c r="D96" s="4"/>
      <c r="E96" s="4"/>
      <c r="F96" s="4"/>
      <c r="G96" s="4"/>
      <c r="H96" s="4"/>
      <c r="I96" s="4"/>
      <c r="J96" s="4"/>
    </row>
    <row r="97" spans="1:10" x14ac:dyDescent="0.2">
      <c r="A97" s="4"/>
      <c r="B97" s="4"/>
      <c r="C97" s="23"/>
      <c r="D97" s="4"/>
      <c r="E97" s="4"/>
      <c r="F97" s="4"/>
      <c r="G97" s="4"/>
      <c r="H97" s="4"/>
      <c r="I97" s="4"/>
      <c r="J97" s="4"/>
    </row>
    <row r="98" spans="1:10" x14ac:dyDescent="0.2">
      <c r="A98" s="4"/>
      <c r="B98" s="4"/>
      <c r="C98" s="23"/>
      <c r="D98" s="4"/>
      <c r="E98" s="4"/>
      <c r="F98" s="4"/>
      <c r="G98" s="4"/>
      <c r="H98" s="4"/>
      <c r="I98" s="4"/>
      <c r="J98" s="4"/>
    </row>
    <row r="99" spans="1:10" x14ac:dyDescent="0.2">
      <c r="A99" s="4"/>
      <c r="B99" s="4"/>
      <c r="C99" s="23"/>
      <c r="D99" s="4"/>
      <c r="E99" s="4"/>
      <c r="F99" s="4"/>
      <c r="G99" s="4"/>
      <c r="H99" s="4"/>
      <c r="I99" s="4"/>
      <c r="J99" s="4"/>
    </row>
    <row r="100" spans="1:10" x14ac:dyDescent="0.2">
      <c r="A100" s="4"/>
      <c r="B100" s="4"/>
      <c r="C100" s="23"/>
      <c r="D100" s="4"/>
      <c r="E100" s="4"/>
      <c r="F100" s="4"/>
      <c r="G100" s="4"/>
      <c r="H100" s="4"/>
      <c r="I100" s="4"/>
      <c r="J100" s="4"/>
    </row>
    <row r="101" spans="1:10" x14ac:dyDescent="0.2">
      <c r="A101" s="4"/>
      <c r="B101" s="4"/>
      <c r="C101" s="23"/>
      <c r="D101" s="4"/>
      <c r="E101" s="4"/>
      <c r="F101" s="4"/>
      <c r="G101" s="4"/>
      <c r="H101" s="4"/>
      <c r="I101" s="4"/>
      <c r="J101" s="4"/>
    </row>
    <row r="102" spans="1:10" x14ac:dyDescent="0.2">
      <c r="A102" s="4"/>
      <c r="B102" s="4"/>
      <c r="C102" s="23"/>
      <c r="D102" s="4"/>
      <c r="E102" s="4"/>
      <c r="F102" s="4"/>
      <c r="G102" s="4"/>
      <c r="H102" s="4"/>
      <c r="I102" s="4"/>
      <c r="J102" s="4"/>
    </row>
    <row r="103" spans="1:10" x14ac:dyDescent="0.2">
      <c r="A103" s="4"/>
      <c r="B103" s="4"/>
      <c r="C103" s="23"/>
      <c r="D103" s="4"/>
      <c r="E103" s="4"/>
      <c r="F103" s="4"/>
      <c r="G103" s="4"/>
      <c r="H103" s="4"/>
      <c r="I103" s="4"/>
      <c r="J103" s="4"/>
    </row>
    <row r="104" spans="1:10" x14ac:dyDescent="0.2">
      <c r="A104" s="4"/>
      <c r="B104" s="4"/>
      <c r="C104" s="23"/>
      <c r="D104" s="4"/>
      <c r="E104" s="4"/>
      <c r="F104" s="4"/>
      <c r="G104" s="4"/>
      <c r="H104" s="4"/>
      <c r="I104" s="4"/>
      <c r="J104" s="4"/>
    </row>
    <row r="105" spans="1:10" x14ac:dyDescent="0.2">
      <c r="A105" s="4"/>
      <c r="B105" s="4"/>
      <c r="C105" s="23"/>
      <c r="D105" s="4"/>
      <c r="E105" s="4"/>
      <c r="F105" s="4"/>
      <c r="G105" s="4"/>
      <c r="H105" s="4"/>
      <c r="I105" s="4"/>
      <c r="J105" s="4"/>
    </row>
    <row r="106" spans="1:10" x14ac:dyDescent="0.2">
      <c r="A106" s="4"/>
      <c r="B106" s="4"/>
      <c r="C106" s="23"/>
      <c r="D106" s="4"/>
      <c r="E106" s="4"/>
      <c r="F106" s="4"/>
      <c r="G106" s="4"/>
      <c r="H106" s="4"/>
      <c r="I106" s="4"/>
      <c r="J106" s="4"/>
    </row>
    <row r="107" spans="1:10" x14ac:dyDescent="0.2">
      <c r="A107" s="4"/>
      <c r="B107" s="4"/>
      <c r="C107" s="23"/>
      <c r="D107" s="4"/>
      <c r="E107" s="4"/>
      <c r="F107" s="4"/>
      <c r="G107" s="4"/>
      <c r="H107" s="4"/>
      <c r="I107" s="4"/>
      <c r="J107" s="4"/>
    </row>
    <row r="108" spans="1:10" x14ac:dyDescent="0.2">
      <c r="A108" s="4"/>
      <c r="B108" s="4"/>
      <c r="C108" s="23"/>
      <c r="D108" s="4"/>
      <c r="E108" s="4"/>
      <c r="F108" s="4"/>
      <c r="G108" s="4"/>
      <c r="H108" s="4"/>
      <c r="I108" s="4"/>
      <c r="J108" s="4"/>
    </row>
    <row r="109" spans="1:10" x14ac:dyDescent="0.2">
      <c r="A109" s="4"/>
      <c r="B109" s="4"/>
      <c r="C109" s="23"/>
      <c r="D109" s="4"/>
      <c r="E109" s="4"/>
      <c r="F109" s="4"/>
      <c r="G109" s="4"/>
      <c r="H109" s="4"/>
      <c r="I109" s="4"/>
      <c r="J109" s="4"/>
    </row>
    <row r="110" spans="1:10" x14ac:dyDescent="0.2">
      <c r="A110" s="4"/>
      <c r="B110" s="4"/>
      <c r="C110" s="23"/>
      <c r="D110" s="4"/>
      <c r="E110" s="4"/>
      <c r="F110" s="4"/>
      <c r="G110" s="4"/>
      <c r="H110" s="4"/>
      <c r="I110" s="4"/>
      <c r="J110" s="4"/>
    </row>
    <row r="111" spans="1:10" x14ac:dyDescent="0.2">
      <c r="A111" s="4"/>
      <c r="B111" s="4"/>
      <c r="C111" s="23"/>
      <c r="D111" s="4"/>
      <c r="E111" s="4"/>
      <c r="F111" s="4"/>
      <c r="G111" s="4"/>
      <c r="H111" s="4"/>
      <c r="I111" s="4"/>
      <c r="J111" s="4"/>
    </row>
    <row r="112" spans="1:10" x14ac:dyDescent="0.2">
      <c r="A112" s="4"/>
      <c r="B112" s="4"/>
      <c r="C112" s="23"/>
      <c r="D112" s="4"/>
      <c r="E112" s="4"/>
      <c r="F112" s="4"/>
      <c r="G112" s="4"/>
      <c r="H112" s="4"/>
      <c r="I112" s="4"/>
      <c r="J112" s="4"/>
    </row>
    <row r="113" spans="1:10" x14ac:dyDescent="0.2">
      <c r="A113" s="4"/>
      <c r="B113" s="4"/>
      <c r="C113" s="23"/>
      <c r="D113" s="4"/>
      <c r="E113" s="4"/>
      <c r="F113" s="4"/>
      <c r="G113" s="4"/>
      <c r="H113" s="4"/>
      <c r="I113" s="4"/>
      <c r="J113" s="4"/>
    </row>
    <row r="114" spans="1:10" x14ac:dyDescent="0.2">
      <c r="A114" s="4"/>
      <c r="B114" s="4"/>
      <c r="C114" s="23"/>
      <c r="D114" s="4"/>
      <c r="E114" s="4"/>
      <c r="F114" s="4"/>
      <c r="G114" s="4"/>
      <c r="H114" s="4"/>
      <c r="I114" s="4"/>
      <c r="J114" s="4"/>
    </row>
    <row r="115" spans="1:10" x14ac:dyDescent="0.2">
      <c r="A115" s="4"/>
      <c r="B115" s="4"/>
      <c r="C115" s="23"/>
      <c r="D115" s="4"/>
      <c r="E115" s="4"/>
      <c r="F115" s="4"/>
      <c r="G115" s="4"/>
      <c r="H115" s="4"/>
      <c r="I115" s="4"/>
      <c r="J115" s="4"/>
    </row>
    <row r="116" spans="1:10" x14ac:dyDescent="0.2">
      <c r="A116" s="4"/>
      <c r="B116" s="4"/>
      <c r="C116" s="23"/>
      <c r="D116" s="4"/>
      <c r="E116" s="4"/>
      <c r="F116" s="4"/>
      <c r="G116" s="4"/>
      <c r="H116" s="4"/>
      <c r="I116" s="4"/>
      <c r="J116" s="4"/>
    </row>
    <row r="117" spans="1:10" x14ac:dyDescent="0.2">
      <c r="A117" s="4"/>
      <c r="B117" s="4"/>
      <c r="C117" s="23"/>
      <c r="D117" s="4"/>
      <c r="E117" s="4"/>
      <c r="F117" s="4"/>
      <c r="G117" s="4"/>
      <c r="H117" s="4"/>
      <c r="I117" s="4"/>
      <c r="J117" s="4"/>
    </row>
    <row r="118" spans="1:10" x14ac:dyDescent="0.2">
      <c r="A118" s="4"/>
      <c r="B118" s="4"/>
      <c r="C118" s="23"/>
      <c r="D118" s="4"/>
      <c r="E118" s="4"/>
      <c r="F118" s="4"/>
      <c r="G118" s="4"/>
      <c r="H118" s="4"/>
      <c r="I118" s="4"/>
      <c r="J118" s="4"/>
    </row>
    <row r="119" spans="1:10" x14ac:dyDescent="0.2">
      <c r="A119" s="4"/>
      <c r="B119" s="4"/>
      <c r="C119" s="23"/>
      <c r="D119" s="4"/>
      <c r="E119" s="4"/>
      <c r="F119" s="4"/>
      <c r="G119" s="4"/>
      <c r="H119" s="4"/>
      <c r="I119" s="4"/>
      <c r="J119" s="4"/>
    </row>
    <row r="120" spans="1:10" x14ac:dyDescent="0.2">
      <c r="A120" s="4"/>
      <c r="B120" s="4"/>
      <c r="C120" s="23"/>
      <c r="D120" s="4"/>
      <c r="E120" s="4"/>
      <c r="F120" s="4"/>
      <c r="G120" s="4"/>
      <c r="H120" s="4"/>
      <c r="I120" s="4"/>
      <c r="J120" s="4"/>
    </row>
    <row r="121" spans="1:10" x14ac:dyDescent="0.2">
      <c r="A121" s="4"/>
      <c r="B121" s="4"/>
      <c r="C121" s="23"/>
      <c r="D121" s="4"/>
      <c r="E121" s="4"/>
      <c r="F121" s="4"/>
      <c r="G121" s="4"/>
      <c r="H121" s="4"/>
      <c r="I121" s="4"/>
      <c r="J121" s="4"/>
    </row>
    <row r="122" spans="1:10" x14ac:dyDescent="0.2">
      <c r="A122" s="4"/>
      <c r="B122" s="4"/>
      <c r="C122" s="23"/>
      <c r="D122" s="4"/>
      <c r="E122" s="4"/>
      <c r="F122" s="4"/>
      <c r="G122" s="4"/>
      <c r="H122" s="4"/>
      <c r="I122" s="4"/>
      <c r="J122" s="4"/>
    </row>
    <row r="123" spans="1:10" x14ac:dyDescent="0.2">
      <c r="A123" s="4"/>
      <c r="B123" s="4"/>
      <c r="C123" s="23"/>
      <c r="D123" s="4"/>
      <c r="E123" s="4"/>
      <c r="F123" s="4"/>
      <c r="G123" s="4"/>
      <c r="H123" s="4"/>
      <c r="I123" s="4"/>
      <c r="J123" s="4"/>
    </row>
    <row r="124" spans="1:10" x14ac:dyDescent="0.2">
      <c r="A124" s="4"/>
      <c r="B124" s="4"/>
      <c r="C124" s="23"/>
      <c r="D124" s="4"/>
      <c r="E124" s="4"/>
      <c r="F124" s="4"/>
      <c r="G124" s="4"/>
      <c r="H124" s="4"/>
      <c r="I124" s="4"/>
      <c r="J124" s="4"/>
    </row>
    <row r="125" spans="1:10" x14ac:dyDescent="0.2">
      <c r="A125" s="4"/>
      <c r="B125" s="4"/>
      <c r="C125" s="23"/>
      <c r="D125" s="4"/>
      <c r="E125" s="4"/>
      <c r="F125" s="4"/>
      <c r="G125" s="4"/>
      <c r="H125" s="4"/>
      <c r="I125" s="4"/>
      <c r="J125" s="4"/>
    </row>
    <row r="126" spans="1:10" x14ac:dyDescent="0.2">
      <c r="A126" s="4"/>
      <c r="B126" s="4"/>
      <c r="C126" s="23"/>
      <c r="D126" s="4"/>
      <c r="E126" s="4"/>
      <c r="F126" s="4"/>
      <c r="G126" s="4"/>
      <c r="H126" s="4"/>
      <c r="I126" s="4"/>
      <c r="J126" s="4"/>
    </row>
    <row r="127" spans="1:10" x14ac:dyDescent="0.2">
      <c r="A127" s="4"/>
      <c r="B127" s="4"/>
      <c r="C127" s="23"/>
      <c r="D127" s="4"/>
      <c r="E127" s="4"/>
      <c r="F127" s="4"/>
      <c r="G127" s="4"/>
      <c r="H127" s="4"/>
      <c r="I127" s="4"/>
      <c r="J127" s="4"/>
    </row>
    <row r="128" spans="1:10" x14ac:dyDescent="0.2">
      <c r="A128" s="4"/>
      <c r="B128" s="4"/>
      <c r="C128" s="23"/>
      <c r="D128" s="4"/>
      <c r="E128" s="4"/>
      <c r="F128" s="4"/>
      <c r="G128" s="4"/>
      <c r="H128" s="4"/>
      <c r="I128" s="4"/>
      <c r="J128" s="4"/>
    </row>
    <row r="129" spans="1:10" x14ac:dyDescent="0.2">
      <c r="A129" s="4"/>
      <c r="B129" s="4"/>
      <c r="C129" s="23"/>
      <c r="D129" s="4"/>
      <c r="E129" s="4"/>
      <c r="F129" s="4"/>
      <c r="G129" s="4"/>
      <c r="H129" s="4"/>
      <c r="I129" s="4"/>
      <c r="J129" s="4"/>
    </row>
    <row r="130" spans="1:10" x14ac:dyDescent="0.2">
      <c r="A130" s="4"/>
      <c r="B130" s="4"/>
      <c r="C130" s="23"/>
      <c r="D130" s="4"/>
      <c r="E130" s="4"/>
      <c r="F130" s="4"/>
      <c r="G130" s="4"/>
      <c r="H130" s="4"/>
      <c r="I130" s="4"/>
      <c r="J130" s="4"/>
    </row>
    <row r="131" spans="1:10" x14ac:dyDescent="0.2">
      <c r="A131" s="4"/>
      <c r="B131" s="4"/>
      <c r="C131" s="23"/>
      <c r="D131" s="4"/>
      <c r="E131" s="4"/>
      <c r="F131" s="4"/>
      <c r="G131" s="4"/>
      <c r="H131" s="4"/>
      <c r="I131" s="4"/>
      <c r="J131" s="4"/>
    </row>
    <row r="132" spans="1:10" x14ac:dyDescent="0.2">
      <c r="A132" s="4"/>
      <c r="B132" s="4"/>
      <c r="C132" s="23"/>
      <c r="D132" s="4"/>
      <c r="E132" s="4"/>
      <c r="F132" s="4"/>
      <c r="G132" s="4"/>
      <c r="H132" s="4"/>
      <c r="I132" s="4"/>
      <c r="J132" s="4"/>
    </row>
    <row r="133" spans="1:10" x14ac:dyDescent="0.2">
      <c r="A133" s="4"/>
      <c r="B133" s="4"/>
      <c r="C133" s="23"/>
      <c r="D133" s="4"/>
      <c r="E133" s="4"/>
      <c r="F133" s="4"/>
      <c r="G133" s="4"/>
      <c r="H133" s="4"/>
      <c r="I133" s="4"/>
      <c r="J133" s="4"/>
    </row>
    <row r="134" spans="1:10" x14ac:dyDescent="0.2">
      <c r="A134" s="4"/>
      <c r="B134" s="4"/>
      <c r="C134" s="23"/>
      <c r="D134" s="4"/>
      <c r="E134" s="4"/>
      <c r="F134" s="4"/>
      <c r="G134" s="4"/>
      <c r="H134" s="4"/>
      <c r="I134" s="4"/>
      <c r="J134" s="4"/>
    </row>
    <row r="135" spans="1:10" x14ac:dyDescent="0.2">
      <c r="A135" s="4"/>
      <c r="B135" s="4"/>
      <c r="C135" s="23"/>
      <c r="D135" s="4"/>
      <c r="E135" s="4"/>
      <c r="F135" s="4"/>
      <c r="G135" s="4"/>
      <c r="H135" s="4"/>
      <c r="I135" s="4"/>
      <c r="J135" s="4"/>
    </row>
    <row r="136" spans="1:10" x14ac:dyDescent="0.2">
      <c r="A136" s="4"/>
      <c r="B136" s="4"/>
      <c r="C136" s="23"/>
      <c r="D136" s="4"/>
      <c r="E136" s="4"/>
      <c r="F136" s="4"/>
      <c r="G136" s="4"/>
      <c r="H136" s="4"/>
      <c r="I136" s="4"/>
      <c r="J136" s="4"/>
    </row>
    <row r="137" spans="1:10" x14ac:dyDescent="0.2">
      <c r="A137" s="4"/>
      <c r="B137" s="4"/>
      <c r="C137" s="23"/>
      <c r="D137" s="4"/>
      <c r="E137" s="4"/>
      <c r="F137" s="4"/>
      <c r="G137" s="4"/>
      <c r="H137" s="4"/>
      <c r="I137" s="4"/>
      <c r="J137" s="4"/>
    </row>
    <row r="138" spans="1:10" x14ac:dyDescent="0.2">
      <c r="A138" s="4"/>
      <c r="B138" s="4"/>
      <c r="C138" s="23"/>
      <c r="D138" s="4"/>
      <c r="E138" s="4"/>
      <c r="F138" s="4"/>
      <c r="G138" s="4"/>
      <c r="H138" s="4"/>
      <c r="I138" s="4"/>
      <c r="J138" s="4"/>
    </row>
    <row r="139" spans="1:10" x14ac:dyDescent="0.2">
      <c r="A139" s="4"/>
      <c r="B139" s="4"/>
      <c r="C139" s="23"/>
      <c r="D139" s="4"/>
      <c r="E139" s="4"/>
      <c r="F139" s="4"/>
      <c r="G139" s="4"/>
      <c r="H139" s="4"/>
      <c r="I139" s="4"/>
      <c r="J139" s="4"/>
    </row>
    <row r="140" spans="1:10" x14ac:dyDescent="0.2">
      <c r="A140" s="4"/>
      <c r="B140" s="4"/>
      <c r="C140" s="23"/>
      <c r="D140" s="4"/>
      <c r="E140" s="4"/>
      <c r="F140" s="4"/>
      <c r="G140" s="4"/>
      <c r="H140" s="4"/>
      <c r="I140" s="4"/>
      <c r="J140" s="4"/>
    </row>
    <row r="141" spans="1:10" x14ac:dyDescent="0.2">
      <c r="A141" s="4"/>
      <c r="B141" s="4"/>
      <c r="C141" s="23"/>
      <c r="D141" s="4"/>
      <c r="E141" s="4"/>
      <c r="F141" s="4"/>
      <c r="G141" s="4"/>
      <c r="H141" s="4"/>
      <c r="I141" s="4"/>
      <c r="J141" s="4"/>
    </row>
    <row r="142" spans="1:10" x14ac:dyDescent="0.2">
      <c r="A142" s="4"/>
      <c r="B142" s="4"/>
      <c r="C142" s="23"/>
      <c r="D142" s="4"/>
      <c r="E142" s="4"/>
      <c r="F142" s="4"/>
      <c r="G142" s="4"/>
      <c r="H142" s="4"/>
      <c r="I142" s="4"/>
      <c r="J142" s="4"/>
    </row>
    <row r="143" spans="1:10" x14ac:dyDescent="0.2">
      <c r="A143" s="4"/>
      <c r="B143" s="4"/>
      <c r="C143" s="23"/>
      <c r="D143" s="4"/>
      <c r="E143" s="4"/>
      <c r="F143" s="4"/>
      <c r="G143" s="4"/>
      <c r="H143" s="4"/>
      <c r="I143" s="4"/>
      <c r="J143" s="4"/>
    </row>
    <row r="144" spans="1:10" x14ac:dyDescent="0.2">
      <c r="A144" s="4"/>
      <c r="B144" s="4"/>
      <c r="C144" s="23"/>
      <c r="D144" s="4"/>
      <c r="E144" s="4"/>
      <c r="F144" s="4"/>
      <c r="G144" s="4"/>
      <c r="H144" s="4"/>
      <c r="I144" s="4"/>
      <c r="J144" s="4"/>
    </row>
    <row r="145" spans="1:10" x14ac:dyDescent="0.2">
      <c r="A145" s="4"/>
      <c r="B145" s="4"/>
      <c r="C145" s="23"/>
      <c r="D145" s="4"/>
      <c r="E145" s="4"/>
      <c r="F145" s="4"/>
      <c r="G145" s="4"/>
      <c r="H145" s="4"/>
      <c r="I145" s="4"/>
      <c r="J145" s="4"/>
    </row>
    <row r="146" spans="1:10" x14ac:dyDescent="0.2">
      <c r="A146" s="4"/>
      <c r="B146" s="4"/>
      <c r="C146" s="23"/>
      <c r="D146" s="4"/>
      <c r="E146" s="4"/>
      <c r="F146" s="4"/>
      <c r="G146" s="4"/>
      <c r="H146" s="4"/>
      <c r="I146" s="4"/>
      <c r="J146" s="4"/>
    </row>
    <row r="147" spans="1:10" x14ac:dyDescent="0.2">
      <c r="A147" s="4"/>
      <c r="B147" s="4"/>
      <c r="C147" s="23"/>
      <c r="D147" s="4"/>
      <c r="E147" s="4"/>
      <c r="F147" s="4"/>
      <c r="G147" s="4"/>
      <c r="H147" s="4"/>
      <c r="I147" s="4"/>
      <c r="J147" s="4"/>
    </row>
    <row r="148" spans="1:10" x14ac:dyDescent="0.2">
      <c r="A148" s="4"/>
      <c r="B148" s="4"/>
      <c r="C148" s="23"/>
      <c r="D148" s="4"/>
      <c r="E148" s="4"/>
      <c r="F148" s="4"/>
      <c r="G148" s="4"/>
      <c r="H148" s="4"/>
      <c r="I148" s="4"/>
      <c r="J148" s="4"/>
    </row>
    <row r="149" spans="1:10" x14ac:dyDescent="0.2">
      <c r="A149" s="4"/>
      <c r="B149" s="4"/>
      <c r="C149" s="23"/>
      <c r="D149" s="4"/>
      <c r="E149" s="4"/>
      <c r="F149" s="4"/>
      <c r="G149" s="4"/>
      <c r="H149" s="4"/>
      <c r="I149" s="4"/>
      <c r="J149" s="4"/>
    </row>
    <row r="150" spans="1:10" x14ac:dyDescent="0.2">
      <c r="A150" s="4"/>
      <c r="B150" s="4"/>
      <c r="C150" s="23"/>
      <c r="D150" s="4"/>
      <c r="E150" s="4"/>
      <c r="F150" s="4"/>
      <c r="G150" s="4"/>
      <c r="H150" s="4"/>
      <c r="I150" s="4"/>
      <c r="J150" s="4"/>
    </row>
    <row r="151" spans="1:10" x14ac:dyDescent="0.2">
      <c r="A151" s="4"/>
      <c r="B151" s="4"/>
      <c r="C151" s="23"/>
      <c r="D151" s="4"/>
      <c r="E151" s="4"/>
      <c r="F151" s="4"/>
      <c r="G151" s="4"/>
      <c r="H151" s="4"/>
      <c r="I151" s="4"/>
      <c r="J151" s="4"/>
    </row>
    <row r="152" spans="1:10" x14ac:dyDescent="0.2">
      <c r="A152" s="4"/>
      <c r="B152" s="4"/>
      <c r="C152" s="23"/>
      <c r="D152" s="4"/>
      <c r="E152" s="4"/>
      <c r="F152" s="4"/>
      <c r="G152" s="4"/>
      <c r="H152" s="4"/>
      <c r="I152" s="4"/>
      <c r="J152" s="4"/>
    </row>
    <row r="153" spans="1:10" x14ac:dyDescent="0.2">
      <c r="A153" s="4"/>
      <c r="B153" s="4"/>
      <c r="C153" s="23"/>
      <c r="D153" s="4"/>
      <c r="E153" s="4"/>
      <c r="F153" s="4"/>
      <c r="G153" s="4"/>
      <c r="H153" s="4"/>
      <c r="I153" s="4"/>
      <c r="J153" s="4"/>
    </row>
    <row r="154" spans="1:10" x14ac:dyDescent="0.2">
      <c r="A154" s="4"/>
      <c r="B154" s="4"/>
      <c r="C154" s="23"/>
      <c r="D154" s="4"/>
      <c r="E154" s="4"/>
      <c r="F154" s="4"/>
      <c r="G154" s="4"/>
      <c r="H154" s="4"/>
      <c r="I154" s="4"/>
      <c r="J154" s="4"/>
    </row>
    <row r="155" spans="1:10" x14ac:dyDescent="0.2">
      <c r="A155" s="4"/>
      <c r="B155" s="4"/>
      <c r="C155" s="23"/>
      <c r="D155" s="4"/>
      <c r="E155" s="4"/>
      <c r="F155" s="4"/>
      <c r="G155" s="4"/>
      <c r="H155" s="4"/>
      <c r="I155" s="4"/>
      <c r="J155" s="4"/>
    </row>
    <row r="156" spans="1:10" x14ac:dyDescent="0.2">
      <c r="A156" s="4"/>
      <c r="B156" s="4"/>
      <c r="C156" s="23"/>
      <c r="D156" s="4"/>
      <c r="E156" s="4"/>
      <c r="F156" s="4"/>
      <c r="G156" s="4"/>
      <c r="H156" s="4"/>
      <c r="I156" s="4"/>
      <c r="J156" s="4"/>
    </row>
    <row r="157" spans="1:10" x14ac:dyDescent="0.2">
      <c r="A157" s="4"/>
      <c r="B157" s="4"/>
      <c r="C157" s="23"/>
      <c r="D157" s="4"/>
      <c r="E157" s="4"/>
      <c r="F157" s="4"/>
      <c r="G157" s="4"/>
      <c r="H157" s="4"/>
      <c r="I157" s="4"/>
      <c r="J157" s="4"/>
    </row>
    <row r="158" spans="1:10" x14ac:dyDescent="0.2">
      <c r="A158" s="4"/>
      <c r="B158" s="4"/>
      <c r="C158" s="23"/>
      <c r="D158" s="4"/>
      <c r="E158" s="4"/>
      <c r="F158" s="4"/>
      <c r="G158" s="4"/>
      <c r="H158" s="4"/>
      <c r="I158" s="4"/>
      <c r="J158" s="4"/>
    </row>
    <row r="159" spans="1:10" x14ac:dyDescent="0.2">
      <c r="A159" s="4"/>
      <c r="B159" s="4"/>
      <c r="C159" s="23"/>
      <c r="D159" s="4"/>
      <c r="E159" s="4"/>
      <c r="F159" s="4"/>
      <c r="G159" s="4"/>
      <c r="H159" s="4"/>
      <c r="I159" s="4"/>
      <c r="J159" s="4"/>
    </row>
    <row r="160" spans="1:10" x14ac:dyDescent="0.2">
      <c r="A160" s="4"/>
      <c r="B160" s="4"/>
      <c r="C160" s="23"/>
      <c r="D160" s="4"/>
      <c r="E160" s="4"/>
      <c r="F160" s="4"/>
      <c r="G160" s="4"/>
      <c r="H160" s="4"/>
      <c r="I160" s="4"/>
      <c r="J160" s="4"/>
    </row>
    <row r="161" spans="1:10" x14ac:dyDescent="0.2">
      <c r="A161" s="4"/>
      <c r="B161" s="4"/>
      <c r="C161" s="23"/>
      <c r="D161" s="4"/>
      <c r="E161" s="4"/>
      <c r="F161" s="4"/>
      <c r="G161" s="4"/>
      <c r="H161" s="4"/>
      <c r="I161" s="4"/>
      <c r="J161" s="4"/>
    </row>
    <row r="162" spans="1:10" x14ac:dyDescent="0.2">
      <c r="A162" s="4"/>
      <c r="B162" s="4"/>
      <c r="C162" s="23"/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4"/>
      <c r="C163" s="23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4"/>
      <c r="C164" s="23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4"/>
      <c r="C165" s="23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4"/>
      <c r="C166" s="23"/>
      <c r="D166" s="4"/>
      <c r="E166" s="4"/>
      <c r="F166" s="4"/>
      <c r="G166" s="4"/>
      <c r="H166" s="4"/>
      <c r="I166" s="4"/>
      <c r="J166" s="4"/>
    </row>
    <row r="167" spans="1:10" x14ac:dyDescent="0.2">
      <c r="A167" s="4"/>
      <c r="B167" s="4"/>
      <c r="C167" s="23"/>
      <c r="D167" s="4"/>
      <c r="E167" s="4"/>
      <c r="F167" s="4"/>
      <c r="G167" s="4"/>
      <c r="H167" s="4"/>
      <c r="I167" s="4"/>
      <c r="J167" s="4"/>
    </row>
    <row r="168" spans="1:10" x14ac:dyDescent="0.2">
      <c r="A168" s="4"/>
      <c r="B168" s="4"/>
      <c r="C168" s="23"/>
      <c r="D168" s="4"/>
      <c r="E168" s="4"/>
      <c r="F168" s="4"/>
      <c r="G168" s="4"/>
      <c r="H168" s="4"/>
      <c r="I168" s="4"/>
      <c r="J168" s="4"/>
    </row>
    <row r="169" spans="1:10" x14ac:dyDescent="0.2">
      <c r="A169" s="4"/>
      <c r="B169" s="4"/>
      <c r="C169" s="23"/>
      <c r="D169" s="4"/>
      <c r="E169" s="4"/>
      <c r="F169" s="4"/>
      <c r="G169" s="4"/>
      <c r="H169" s="4"/>
      <c r="I169" s="4"/>
      <c r="J169" s="4"/>
    </row>
    <row r="170" spans="1:10" x14ac:dyDescent="0.2">
      <c r="A170" s="4"/>
      <c r="B170" s="4"/>
      <c r="C170" s="23"/>
      <c r="D170" s="4"/>
      <c r="E170" s="4"/>
      <c r="F170" s="4"/>
      <c r="G170" s="4"/>
      <c r="H170" s="4"/>
      <c r="I170" s="4"/>
      <c r="J170" s="4"/>
    </row>
    <row r="171" spans="1:10" x14ac:dyDescent="0.2">
      <c r="A171" s="4"/>
      <c r="B171" s="4"/>
      <c r="C171" s="23"/>
      <c r="D171" s="4"/>
      <c r="E171" s="4"/>
      <c r="F171" s="4"/>
      <c r="G171" s="4"/>
      <c r="H171" s="4"/>
      <c r="I171" s="4"/>
      <c r="J171" s="4"/>
    </row>
    <row r="172" spans="1:10" x14ac:dyDescent="0.2">
      <c r="A172" s="4"/>
      <c r="B172" s="4"/>
      <c r="C172" s="23"/>
      <c r="D172" s="4"/>
      <c r="E172" s="4"/>
      <c r="F172" s="4"/>
      <c r="G172" s="4"/>
      <c r="H172" s="4"/>
      <c r="I172" s="4"/>
      <c r="J172" s="4"/>
    </row>
    <row r="173" spans="1:10" x14ac:dyDescent="0.2">
      <c r="A173" s="4"/>
      <c r="B173" s="4"/>
      <c r="C173" s="23"/>
      <c r="D173" s="4"/>
      <c r="E173" s="4"/>
      <c r="F173" s="4"/>
      <c r="G173" s="4"/>
      <c r="H173" s="4"/>
      <c r="I173" s="4"/>
      <c r="J173" s="4"/>
    </row>
    <row r="174" spans="1:10" x14ac:dyDescent="0.2">
      <c r="A174" s="4"/>
      <c r="B174" s="4"/>
      <c r="C174" s="23"/>
      <c r="D174" s="4"/>
      <c r="E174" s="4"/>
      <c r="F174" s="4"/>
      <c r="G174" s="4"/>
      <c r="H174" s="4"/>
      <c r="I174" s="4"/>
      <c r="J174" s="4"/>
    </row>
    <row r="175" spans="1:10" x14ac:dyDescent="0.2">
      <c r="A175" s="4"/>
      <c r="B175" s="4"/>
      <c r="C175" s="23"/>
      <c r="D175" s="4"/>
      <c r="E175" s="4"/>
      <c r="F175" s="4"/>
      <c r="G175" s="4"/>
      <c r="H175" s="4"/>
      <c r="I175" s="4"/>
      <c r="J175" s="4"/>
    </row>
    <row r="176" spans="1:10" x14ac:dyDescent="0.2">
      <c r="A176" s="4"/>
      <c r="B176" s="4"/>
      <c r="C176" s="23"/>
      <c r="D176" s="4"/>
      <c r="E176" s="4"/>
      <c r="F176" s="4"/>
      <c r="G176" s="4"/>
      <c r="H176" s="4"/>
      <c r="I176" s="4"/>
      <c r="J176" s="4"/>
    </row>
    <row r="177" spans="1:10" x14ac:dyDescent="0.2">
      <c r="A177" s="4"/>
      <c r="B177" s="4"/>
      <c r="C177" s="23"/>
      <c r="D177" s="4"/>
      <c r="E177" s="4"/>
      <c r="F177" s="4"/>
      <c r="G177" s="4"/>
      <c r="H177" s="4"/>
      <c r="I177" s="4"/>
      <c r="J177" s="4"/>
    </row>
    <row r="178" spans="1:10" x14ac:dyDescent="0.2">
      <c r="A178" s="4"/>
      <c r="B178" s="4"/>
      <c r="C178" s="23"/>
      <c r="D178" s="4"/>
      <c r="E178" s="4"/>
      <c r="F178" s="4"/>
      <c r="G178" s="4"/>
      <c r="H178" s="4"/>
      <c r="I178" s="4"/>
      <c r="J178" s="4"/>
    </row>
    <row r="179" spans="1:10" x14ac:dyDescent="0.2">
      <c r="A179" s="4"/>
      <c r="B179" s="4"/>
      <c r="C179" s="23"/>
      <c r="D179" s="4"/>
      <c r="E179" s="4"/>
      <c r="F179" s="4"/>
      <c r="G179" s="4"/>
      <c r="H179" s="4"/>
      <c r="I179" s="4"/>
      <c r="J179" s="4"/>
    </row>
    <row r="180" spans="1:10" x14ac:dyDescent="0.2">
      <c r="A180" s="4"/>
      <c r="B180" s="4"/>
      <c r="C180" s="23"/>
      <c r="D180" s="4"/>
      <c r="E180" s="4"/>
      <c r="F180" s="4"/>
      <c r="G180" s="4"/>
      <c r="H180" s="4"/>
      <c r="I180" s="4"/>
      <c r="J180" s="4"/>
    </row>
    <row r="181" spans="1:10" x14ac:dyDescent="0.2">
      <c r="A181" s="4"/>
      <c r="B181" s="4"/>
      <c r="C181" s="23"/>
      <c r="D181" s="4"/>
      <c r="E181" s="4"/>
      <c r="F181" s="4"/>
      <c r="G181" s="4"/>
      <c r="H181" s="4"/>
      <c r="I181" s="4"/>
      <c r="J181" s="4"/>
    </row>
    <row r="182" spans="1:10" x14ac:dyDescent="0.2">
      <c r="A182" s="4"/>
      <c r="B182" s="4"/>
      <c r="C182" s="23"/>
      <c r="D182" s="4"/>
      <c r="E182" s="4"/>
      <c r="F182" s="4"/>
      <c r="G182" s="4"/>
      <c r="H182" s="4"/>
      <c r="I182" s="4"/>
      <c r="J182" s="4"/>
    </row>
    <row r="183" spans="1:10" x14ac:dyDescent="0.2">
      <c r="A183" s="4"/>
      <c r="B183" s="4"/>
      <c r="C183" s="23"/>
      <c r="D183" s="4"/>
      <c r="E183" s="4"/>
      <c r="F183" s="4"/>
      <c r="G183" s="4"/>
      <c r="H183" s="4"/>
      <c r="I183" s="4"/>
      <c r="J183" s="4"/>
    </row>
  </sheetData>
  <conditionalFormatting sqref="F9:G17 C10:E17 C6:C9 C3:G5 H3:J17 F2:S2 T2:XFD51 K3:S51 B3:B17 B1:F2 A52:XFD1048576 B18:J51 H1:XFD1">
    <cfRule type="cellIs" dxfId="17" priority="14" operator="equal">
      <formula>9999</formula>
    </cfRule>
  </conditionalFormatting>
  <conditionalFormatting sqref="F6:G8">
    <cfRule type="cellIs" dxfId="16" priority="13" operator="equal">
      <formula>9999</formula>
    </cfRule>
  </conditionalFormatting>
  <conditionalFormatting sqref="D6:E9">
    <cfRule type="cellIs" dxfId="15" priority="12" operator="equal">
      <formula>9999</formula>
    </cfRule>
  </conditionalFormatting>
  <conditionalFormatting sqref="A6:A9">
    <cfRule type="cellIs" dxfId="14" priority="8" operator="equal">
      <formula>9999</formula>
    </cfRule>
  </conditionalFormatting>
  <conditionalFormatting sqref="A2:A5">
    <cfRule type="cellIs" dxfId="13" priority="9" operator="equal">
      <formula>9999</formula>
    </cfRule>
  </conditionalFormatting>
  <conditionalFormatting sqref="A10:A17">
    <cfRule type="cellIs" dxfId="12" priority="7" operator="equal">
      <formula>9999</formula>
    </cfRule>
  </conditionalFormatting>
  <conditionalFormatting sqref="A22:A25">
    <cfRule type="cellIs" dxfId="11" priority="5" operator="equal">
      <formula>9999</formula>
    </cfRule>
  </conditionalFormatting>
  <conditionalFormatting sqref="A18:A21">
    <cfRule type="cellIs" dxfId="10" priority="6" operator="equal">
      <formula>9999</formula>
    </cfRule>
  </conditionalFormatting>
  <conditionalFormatting sqref="A26:A33">
    <cfRule type="cellIs" dxfId="9" priority="4" operator="equal">
      <formula>9999</formula>
    </cfRule>
  </conditionalFormatting>
  <conditionalFormatting sqref="A38:A41">
    <cfRule type="cellIs" dxfId="8" priority="2" operator="equal">
      <formula>9999</formula>
    </cfRule>
  </conditionalFormatting>
  <conditionalFormatting sqref="A34:A37">
    <cfRule type="cellIs" dxfId="7" priority="3" operator="equal">
      <formula>9999</formula>
    </cfRule>
  </conditionalFormatting>
  <conditionalFormatting sqref="A42:A49 A51">
    <cfRule type="cellIs" dxfId="6" priority="1" operator="equal">
      <formula>9999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14D4-B7EE-A243-AA98-B3D2DD8B7114}">
  <sheetPr>
    <tabColor rgb="FF0070C0"/>
  </sheetPr>
  <dimension ref="B3:K21"/>
  <sheetViews>
    <sheetView workbookViewId="0"/>
  </sheetViews>
  <sheetFormatPr baseColWidth="10" defaultRowHeight="15" x14ac:dyDescent="0.2"/>
  <cols>
    <col min="2" max="2" width="14" bestFit="1" customWidth="1"/>
    <col min="3" max="3" width="15.83203125" bestFit="1" customWidth="1"/>
    <col min="4" max="4" width="12" bestFit="1" customWidth="1"/>
    <col min="5" max="5" width="11" bestFit="1" customWidth="1"/>
    <col min="7" max="7" width="14" bestFit="1" customWidth="1"/>
    <col min="8" max="8" width="11.83203125" bestFit="1" customWidth="1"/>
  </cols>
  <sheetData>
    <row r="3" spans="2:8" x14ac:dyDescent="0.2">
      <c r="B3" s="35"/>
      <c r="C3" s="93" t="s">
        <v>17</v>
      </c>
      <c r="D3" s="94"/>
      <c r="E3" s="95"/>
      <c r="F3" s="6"/>
      <c r="G3" s="36"/>
      <c r="H3" s="37" t="s">
        <v>18</v>
      </c>
    </row>
    <row r="4" spans="2:8" x14ac:dyDescent="0.2">
      <c r="B4" s="5" t="s">
        <v>9</v>
      </c>
      <c r="C4" s="6" t="s">
        <v>12</v>
      </c>
      <c r="D4" s="6" t="s">
        <v>13</v>
      </c>
      <c r="E4" s="6" t="s">
        <v>14</v>
      </c>
      <c r="F4" s="6"/>
      <c r="G4" s="7" t="s">
        <v>9</v>
      </c>
      <c r="H4" s="38" t="s">
        <v>16</v>
      </c>
    </row>
    <row r="5" spans="2:8" x14ac:dyDescent="0.2">
      <c r="B5" s="8">
        <v>0</v>
      </c>
      <c r="C5" s="9">
        <v>0</v>
      </c>
      <c r="D5" s="10">
        <v>0</v>
      </c>
      <c r="E5" s="10">
        <v>0</v>
      </c>
      <c r="F5" s="11"/>
      <c r="G5" s="12">
        <v>0</v>
      </c>
      <c r="H5" s="39">
        <v>0</v>
      </c>
    </row>
    <row r="6" spans="2:8" x14ac:dyDescent="0.2">
      <c r="B6" s="13">
        <v>0.5</v>
      </c>
      <c r="C6" s="14">
        <v>0.33</v>
      </c>
      <c r="D6" s="15">
        <v>0.38</v>
      </c>
      <c r="E6" s="15">
        <v>0.28000000000000003</v>
      </c>
      <c r="F6" s="11"/>
      <c r="G6" s="16">
        <v>0.5</v>
      </c>
      <c r="H6" s="40">
        <v>0.14000000000000001</v>
      </c>
    </row>
    <row r="7" spans="2:8" x14ac:dyDescent="0.2">
      <c r="B7" s="13">
        <v>1</v>
      </c>
      <c r="C7" s="14">
        <v>0.49</v>
      </c>
      <c r="D7" s="15">
        <v>0.54</v>
      </c>
      <c r="E7" s="15">
        <v>0.48</v>
      </c>
      <c r="F7" s="11"/>
      <c r="G7" s="16">
        <v>1</v>
      </c>
      <c r="H7" s="40">
        <v>0.37</v>
      </c>
    </row>
    <row r="8" spans="2:8" x14ac:dyDescent="0.2">
      <c r="B8" s="13">
        <v>1.5</v>
      </c>
      <c r="C8" s="14">
        <v>0.62</v>
      </c>
      <c r="D8" s="15">
        <v>0.66</v>
      </c>
      <c r="E8" s="15">
        <v>0.63</v>
      </c>
      <c r="F8" s="11"/>
      <c r="G8" s="16">
        <v>1.5</v>
      </c>
      <c r="H8" s="40">
        <v>0.52</v>
      </c>
    </row>
    <row r="9" spans="2:8" x14ac:dyDescent="0.2">
      <c r="B9" s="13">
        <v>2</v>
      </c>
      <c r="C9" s="14">
        <v>0.72</v>
      </c>
      <c r="D9" s="15">
        <v>0.76</v>
      </c>
      <c r="E9" s="15">
        <v>0.72</v>
      </c>
      <c r="F9" s="11"/>
      <c r="G9" s="16">
        <v>2</v>
      </c>
      <c r="H9" s="40">
        <v>0.56000000000000005</v>
      </c>
    </row>
    <row r="10" spans="2:8" x14ac:dyDescent="0.2">
      <c r="B10" s="13">
        <v>3</v>
      </c>
      <c r="C10" s="14">
        <v>0.87</v>
      </c>
      <c r="D10" s="15">
        <v>0.88</v>
      </c>
      <c r="E10" s="15">
        <v>0.86</v>
      </c>
      <c r="F10" s="11"/>
      <c r="G10" s="16">
        <v>3</v>
      </c>
      <c r="H10" s="40">
        <v>0.66</v>
      </c>
    </row>
    <row r="11" spans="2:8" x14ac:dyDescent="0.2">
      <c r="B11" s="13">
        <v>4</v>
      </c>
      <c r="C11" s="14">
        <v>0.93</v>
      </c>
      <c r="D11" s="15">
        <v>0.94</v>
      </c>
      <c r="E11" s="15">
        <v>0.91</v>
      </c>
      <c r="F11" s="11"/>
      <c r="G11" s="16">
        <v>4</v>
      </c>
      <c r="H11" s="40">
        <v>0.83</v>
      </c>
    </row>
    <row r="12" spans="2:8" x14ac:dyDescent="0.2">
      <c r="B12" s="13">
        <v>5</v>
      </c>
      <c r="C12" s="14">
        <v>0.98</v>
      </c>
      <c r="D12" s="15">
        <v>0.98</v>
      </c>
      <c r="E12" s="15">
        <v>0.96</v>
      </c>
      <c r="F12" s="11"/>
      <c r="G12" s="16">
        <v>5</v>
      </c>
      <c r="H12" s="40">
        <v>0.99</v>
      </c>
    </row>
    <row r="13" spans="2:8" x14ac:dyDescent="0.2">
      <c r="B13" s="17">
        <v>6</v>
      </c>
      <c r="C13" s="18">
        <v>1</v>
      </c>
      <c r="D13" s="19">
        <v>1</v>
      </c>
      <c r="E13" s="19">
        <v>1</v>
      </c>
      <c r="F13" s="11"/>
      <c r="G13" s="20">
        <v>6</v>
      </c>
      <c r="H13" s="41">
        <v>1</v>
      </c>
    </row>
    <row r="17" spans="2:11" x14ac:dyDescent="0.2">
      <c r="B17" s="47" t="s">
        <v>37</v>
      </c>
    </row>
    <row r="18" spans="2:11" x14ac:dyDescent="0.2">
      <c r="B18" s="46" t="str">
        <f t="array" ref="B18:K21">TRANSPOSE(B4:E13)</f>
        <v>waterHeight, hw</v>
      </c>
      <c r="C18">
        <v>0</v>
      </c>
      <c r="D18">
        <v>0.5</v>
      </c>
      <c r="E18">
        <v>1</v>
      </c>
      <c r="F18">
        <v>1.5</v>
      </c>
      <c r="G18">
        <v>2</v>
      </c>
      <c r="H18">
        <v>3</v>
      </c>
      <c r="I18">
        <v>4</v>
      </c>
      <c r="J18">
        <v>5</v>
      </c>
      <c r="K18">
        <v>6</v>
      </c>
    </row>
    <row r="19" spans="2:11" x14ac:dyDescent="0.2">
      <c r="B19" s="46" t="str">
        <v>Damage (Res)</v>
      </c>
      <c r="C19">
        <v>0</v>
      </c>
      <c r="D19">
        <v>0.33</v>
      </c>
      <c r="E19">
        <v>0.49</v>
      </c>
      <c r="F19">
        <v>0.62</v>
      </c>
      <c r="G19">
        <v>0.72</v>
      </c>
      <c r="H19">
        <v>0.87</v>
      </c>
      <c r="I19">
        <v>0.93</v>
      </c>
      <c r="J19">
        <v>0.98</v>
      </c>
      <c r="K19">
        <v>1</v>
      </c>
    </row>
    <row r="20" spans="2:11" x14ac:dyDescent="0.2">
      <c r="B20" s="46" t="str">
        <v>Damage (Com)</v>
      </c>
      <c r="C20">
        <v>0</v>
      </c>
      <c r="D20">
        <v>0.38</v>
      </c>
      <c r="E20">
        <v>0.54</v>
      </c>
      <c r="F20">
        <v>0.66</v>
      </c>
      <c r="G20">
        <v>0.76</v>
      </c>
      <c r="H20">
        <v>0.88</v>
      </c>
      <c r="I20">
        <v>0.94</v>
      </c>
      <c r="J20">
        <v>0.98</v>
      </c>
      <c r="K20">
        <v>1</v>
      </c>
    </row>
    <row r="21" spans="2:11" x14ac:dyDescent="0.2">
      <c r="B21" s="46" t="str">
        <v>Damage (Ind)</v>
      </c>
      <c r="C21">
        <v>0</v>
      </c>
      <c r="D21">
        <v>0.28000000000000003</v>
      </c>
      <c r="E21">
        <v>0.48</v>
      </c>
      <c r="F21">
        <v>0.63</v>
      </c>
      <c r="G21">
        <v>0.72</v>
      </c>
      <c r="H21">
        <v>0.86</v>
      </c>
      <c r="I21">
        <v>0.91</v>
      </c>
      <c r="J21">
        <v>0.96</v>
      </c>
      <c r="K21">
        <v>1</v>
      </c>
    </row>
  </sheetData>
  <mergeCells count="1">
    <mergeCell ref="C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4D8D-A901-FE45-A46B-C5839FE9B21A}">
  <sheetPr>
    <tabColor rgb="FF0070C0"/>
  </sheetPr>
  <dimension ref="A3:K58"/>
  <sheetViews>
    <sheetView workbookViewId="0"/>
  </sheetViews>
  <sheetFormatPr baseColWidth="10" defaultRowHeight="15" x14ac:dyDescent="0.2"/>
  <cols>
    <col min="9" max="11" width="11.6640625" bestFit="1" customWidth="1"/>
  </cols>
  <sheetData>
    <row r="3" spans="1:3" x14ac:dyDescent="0.2">
      <c r="A3" t="s">
        <v>27</v>
      </c>
      <c r="B3" s="43">
        <v>2</v>
      </c>
      <c r="C3" t="s">
        <v>28</v>
      </c>
    </row>
    <row r="4" spans="1:3" x14ac:dyDescent="0.2">
      <c r="C4" t="s">
        <v>29</v>
      </c>
    </row>
    <row r="5" spans="1:3" x14ac:dyDescent="0.2">
      <c r="C5" t="s">
        <v>30</v>
      </c>
    </row>
    <row r="6" spans="1:3" x14ac:dyDescent="0.2">
      <c r="C6" t="s">
        <v>31</v>
      </c>
    </row>
    <row r="7" spans="1:3" x14ac:dyDescent="0.2">
      <c r="C7" t="s">
        <v>32</v>
      </c>
    </row>
    <row r="10" spans="1:3" x14ac:dyDescent="0.2">
      <c r="A10" s="46" t="s">
        <v>33</v>
      </c>
      <c r="B10" s="46" t="s">
        <v>34</v>
      </c>
    </row>
    <row r="11" spans="1:3" x14ac:dyDescent="0.2">
      <c r="A11">
        <v>1</v>
      </c>
      <c r="B11" s="42">
        <f>$B$3/A11</f>
        <v>2</v>
      </c>
    </row>
    <row r="12" spans="1:3" x14ac:dyDescent="0.2">
      <c r="A12">
        <v>2</v>
      </c>
      <c r="B12" s="42">
        <f t="shared" ref="B12:B20" si="0">$B$3/A12</f>
        <v>1</v>
      </c>
    </row>
    <row r="13" spans="1:3" x14ac:dyDescent="0.2">
      <c r="A13">
        <v>3</v>
      </c>
      <c r="B13" s="42">
        <f t="shared" si="0"/>
        <v>0.66666666666666663</v>
      </c>
    </row>
    <row r="14" spans="1:3" x14ac:dyDescent="0.2">
      <c r="A14">
        <v>4</v>
      </c>
      <c r="B14" s="42">
        <f t="shared" si="0"/>
        <v>0.5</v>
      </c>
    </row>
    <row r="15" spans="1:3" x14ac:dyDescent="0.2">
      <c r="A15">
        <v>5</v>
      </c>
      <c r="B15" s="42">
        <f t="shared" si="0"/>
        <v>0.4</v>
      </c>
    </row>
    <row r="16" spans="1:3" x14ac:dyDescent="0.2">
      <c r="A16">
        <v>6</v>
      </c>
      <c r="B16" s="42">
        <f t="shared" si="0"/>
        <v>0.33333333333333331</v>
      </c>
    </row>
    <row r="17" spans="1:5" x14ac:dyDescent="0.2">
      <c r="A17">
        <v>7</v>
      </c>
      <c r="B17" s="42">
        <f t="shared" si="0"/>
        <v>0.2857142857142857</v>
      </c>
    </row>
    <row r="18" spans="1:5" x14ac:dyDescent="0.2">
      <c r="A18">
        <v>8</v>
      </c>
      <c r="B18" s="42">
        <f t="shared" si="0"/>
        <v>0.25</v>
      </c>
    </row>
    <row r="19" spans="1:5" x14ac:dyDescent="0.2">
      <c r="A19">
        <v>9</v>
      </c>
      <c r="B19" s="42">
        <f t="shared" si="0"/>
        <v>0.22222222222222221</v>
      </c>
    </row>
    <row r="20" spans="1:5" x14ac:dyDescent="0.2">
      <c r="A20">
        <v>10</v>
      </c>
      <c r="B20" s="42">
        <f t="shared" si="0"/>
        <v>0.2</v>
      </c>
    </row>
    <row r="25" spans="1:5" x14ac:dyDescent="0.2">
      <c r="A25" t="s">
        <v>39</v>
      </c>
    </row>
    <row r="26" spans="1:5" ht="16" thickBot="1" x14ac:dyDescent="0.25"/>
    <row r="27" spans="1:5" x14ac:dyDescent="0.2">
      <c r="A27" s="42" t="s">
        <v>48</v>
      </c>
      <c r="B27" s="49">
        <v>3</v>
      </c>
      <c r="D27" s="50" t="s">
        <v>33</v>
      </c>
      <c r="E27" s="51" t="s">
        <v>52</v>
      </c>
    </row>
    <row r="28" spans="1:5" x14ac:dyDescent="0.2">
      <c r="D28" s="52">
        <v>1</v>
      </c>
      <c r="E28" s="53">
        <f>LOOKUP(B27,A34:A58,I34:I58)</f>
        <v>1.2257231404958677</v>
      </c>
    </row>
    <row r="29" spans="1:5" x14ac:dyDescent="0.2">
      <c r="D29" s="52">
        <v>2</v>
      </c>
      <c r="E29" s="53">
        <f>LOOKUP(B27,A34:A58,J34:J58)</f>
        <v>0.9452479338842974</v>
      </c>
    </row>
    <row r="30" spans="1:5" ht="16" thickBot="1" x14ac:dyDescent="0.25">
      <c r="D30" s="54" t="s">
        <v>53</v>
      </c>
      <c r="E30" s="55">
        <f>LOOKUP(B27,A34:A58,K34:K58)</f>
        <v>0.82902892561983466</v>
      </c>
    </row>
    <row r="33" spans="1:11" x14ac:dyDescent="0.2">
      <c r="A33" s="46" t="s">
        <v>40</v>
      </c>
      <c r="B33" s="46" t="s">
        <v>41</v>
      </c>
      <c r="C33" s="46" t="s">
        <v>42</v>
      </c>
      <c r="D33" s="46" t="s">
        <v>43</v>
      </c>
      <c r="E33" s="46" t="s">
        <v>45</v>
      </c>
      <c r="F33" s="46" t="s">
        <v>46</v>
      </c>
      <c r="G33" s="46" t="s">
        <v>47</v>
      </c>
      <c r="H33" s="46" t="s">
        <v>44</v>
      </c>
      <c r="I33" s="46" t="s">
        <v>49</v>
      </c>
      <c r="J33" s="46" t="s">
        <v>50</v>
      </c>
      <c r="K33" s="46" t="s">
        <v>51</v>
      </c>
    </row>
    <row r="34" spans="1:11" x14ac:dyDescent="0.2">
      <c r="A34" s="42">
        <v>0</v>
      </c>
      <c r="B34" s="42">
        <v>0</v>
      </c>
      <c r="C34" s="42">
        <v>0</v>
      </c>
      <c r="D34" s="42">
        <v>0</v>
      </c>
      <c r="E34" s="42">
        <f>B34/B$58</f>
        <v>0</v>
      </c>
      <c r="F34" s="42">
        <f t="shared" ref="F34:G34" si="1">C34/C$58</f>
        <v>0</v>
      </c>
      <c r="G34" s="42">
        <f t="shared" si="1"/>
        <v>0</v>
      </c>
      <c r="H34" s="42">
        <f t="shared" ref="H34:H58" si="2">AVERAGE(E34:G34)</f>
        <v>0</v>
      </c>
    </row>
    <row r="35" spans="1:11" x14ac:dyDescent="0.2">
      <c r="A35" s="42">
        <v>0.30480000000000002</v>
      </c>
      <c r="B35" s="42">
        <v>11.04</v>
      </c>
      <c r="C35" s="42">
        <v>6.88</v>
      </c>
      <c r="D35" s="42">
        <v>3.8</v>
      </c>
      <c r="E35" s="42">
        <f t="shared" ref="E35:E43" si="3">B35/B$58</f>
        <v>0.29113924050632906</v>
      </c>
      <c r="F35" s="42">
        <f t="shared" ref="F35:F44" si="4">C35/C$58</f>
        <v>0.18143459915611812</v>
      </c>
      <c r="G35" s="42">
        <f t="shared" ref="G35:G44" si="5">D35/D$58</f>
        <v>0.10021097046413502</v>
      </c>
      <c r="H35" s="42">
        <f t="shared" si="2"/>
        <v>0.19092827004219406</v>
      </c>
      <c r="I35" s="48">
        <f t="shared" ref="I35:I58" si="6">E35/$H35</f>
        <v>1.5248618784530386</v>
      </c>
      <c r="J35" s="48">
        <f t="shared" ref="J35:J58" si="7">F35/$H35</f>
        <v>0.95027624309392267</v>
      </c>
      <c r="K35" s="48">
        <f t="shared" ref="K35:K58" si="8">G35/$H35</f>
        <v>0.52486187845303878</v>
      </c>
    </row>
    <row r="36" spans="1:11" x14ac:dyDescent="0.2">
      <c r="A36" s="42">
        <v>0.60960000000000003</v>
      </c>
      <c r="B36" s="42">
        <v>15.56</v>
      </c>
      <c r="C36" s="42">
        <v>7.96</v>
      </c>
      <c r="D36" s="42">
        <v>6.84</v>
      </c>
      <c r="E36" s="42">
        <f t="shared" si="3"/>
        <v>0.41033755274261602</v>
      </c>
      <c r="F36" s="42">
        <f t="shared" si="4"/>
        <v>0.20991561181434598</v>
      </c>
      <c r="G36" s="42">
        <f t="shared" si="5"/>
        <v>0.18037974683544303</v>
      </c>
      <c r="H36" s="42">
        <f t="shared" si="2"/>
        <v>0.26687763713080165</v>
      </c>
      <c r="I36" s="48">
        <f t="shared" si="6"/>
        <v>1.5375494071146247</v>
      </c>
      <c r="J36" s="48">
        <f t="shared" si="7"/>
        <v>0.78656126482213451</v>
      </c>
      <c r="K36" s="48">
        <f t="shared" si="8"/>
        <v>0.6758893280632412</v>
      </c>
    </row>
    <row r="37" spans="1:11" x14ac:dyDescent="0.2">
      <c r="A37" s="42">
        <v>0.91439999999999999</v>
      </c>
      <c r="B37" s="42">
        <v>19</v>
      </c>
      <c r="C37" s="42">
        <v>10.52</v>
      </c>
      <c r="D37" s="42">
        <v>9.9600000000000009</v>
      </c>
      <c r="E37" s="42">
        <f t="shared" si="3"/>
        <v>0.50105485232067504</v>
      </c>
      <c r="F37" s="42">
        <f t="shared" si="4"/>
        <v>0.27742616033755274</v>
      </c>
      <c r="G37" s="42">
        <f t="shared" si="5"/>
        <v>0.26265822784810128</v>
      </c>
      <c r="H37" s="42">
        <f t="shared" si="2"/>
        <v>0.34704641350210969</v>
      </c>
      <c r="I37" s="48">
        <f t="shared" si="6"/>
        <v>1.4437689969604861</v>
      </c>
      <c r="J37" s="48">
        <f t="shared" si="7"/>
        <v>0.79939209726443772</v>
      </c>
      <c r="K37" s="48">
        <f t="shared" si="8"/>
        <v>0.75683890577507607</v>
      </c>
    </row>
    <row r="38" spans="1:11" x14ac:dyDescent="0.2">
      <c r="A38" s="42">
        <v>1.2192000000000001</v>
      </c>
      <c r="B38" s="42">
        <v>20.64</v>
      </c>
      <c r="C38" s="42">
        <v>13.24</v>
      </c>
      <c r="D38" s="42">
        <v>12.56</v>
      </c>
      <c r="E38" s="42">
        <f t="shared" si="3"/>
        <v>0.54430379746835444</v>
      </c>
      <c r="F38" s="42">
        <f t="shared" si="4"/>
        <v>0.34915611814345993</v>
      </c>
      <c r="G38" s="42">
        <f t="shared" si="5"/>
        <v>0.33122362869198313</v>
      </c>
      <c r="H38" s="42">
        <f t="shared" si="2"/>
        <v>0.40822784810126583</v>
      </c>
      <c r="I38" s="48">
        <f t="shared" si="6"/>
        <v>1.3333333333333333</v>
      </c>
      <c r="J38" s="48">
        <f t="shared" si="7"/>
        <v>0.85529715762273906</v>
      </c>
      <c r="K38" s="48">
        <f t="shared" si="8"/>
        <v>0.81136950904392768</v>
      </c>
    </row>
    <row r="39" spans="1:11" x14ac:dyDescent="0.2">
      <c r="A39" s="42">
        <v>1.524</v>
      </c>
      <c r="B39" s="42">
        <v>22</v>
      </c>
      <c r="C39" s="42">
        <v>15.2</v>
      </c>
      <c r="D39" s="42">
        <v>13.72</v>
      </c>
      <c r="E39" s="42">
        <f t="shared" si="3"/>
        <v>0.58016877637130804</v>
      </c>
      <c r="F39" s="42">
        <f t="shared" si="4"/>
        <v>0.40084388185654007</v>
      </c>
      <c r="G39" s="42">
        <f t="shared" si="5"/>
        <v>0.3618143459915612</v>
      </c>
      <c r="H39" s="42">
        <f t="shared" si="2"/>
        <v>0.44760900140646975</v>
      </c>
      <c r="I39" s="48">
        <f t="shared" si="6"/>
        <v>1.2961508248232523</v>
      </c>
      <c r="J39" s="48">
        <f t="shared" si="7"/>
        <v>0.89552238805970152</v>
      </c>
      <c r="K39" s="48">
        <f t="shared" si="8"/>
        <v>0.80832678711704642</v>
      </c>
    </row>
    <row r="40" spans="1:11" x14ac:dyDescent="0.2">
      <c r="A40" s="42">
        <v>1.8288</v>
      </c>
      <c r="B40" s="42">
        <v>23.08</v>
      </c>
      <c r="C40" s="42">
        <v>17.16</v>
      </c>
      <c r="D40" s="42">
        <v>15.56</v>
      </c>
      <c r="E40" s="42">
        <f t="shared" si="3"/>
        <v>0.60864978902953581</v>
      </c>
      <c r="F40" s="42">
        <f t="shared" si="4"/>
        <v>0.45253164556962022</v>
      </c>
      <c r="G40" s="42">
        <f t="shared" si="5"/>
        <v>0.41033755274261602</v>
      </c>
      <c r="H40" s="42">
        <f t="shared" si="2"/>
        <v>0.49050632911392406</v>
      </c>
      <c r="I40" s="48">
        <f t="shared" si="6"/>
        <v>1.2408602150537633</v>
      </c>
      <c r="J40" s="48">
        <f t="shared" si="7"/>
        <v>0.92258064516129024</v>
      </c>
      <c r="K40" s="48">
        <f t="shared" si="8"/>
        <v>0.83655913978494623</v>
      </c>
    </row>
    <row r="41" spans="1:11" x14ac:dyDescent="0.2">
      <c r="A41" s="42">
        <v>2.1335999999999999</v>
      </c>
      <c r="B41" s="42">
        <v>28.2</v>
      </c>
      <c r="C41" s="42">
        <v>19.32</v>
      </c>
      <c r="D41" s="42">
        <v>16.920000000000002</v>
      </c>
      <c r="E41" s="42">
        <f t="shared" si="3"/>
        <v>0.74367088607594933</v>
      </c>
      <c r="F41" s="42">
        <f t="shared" si="4"/>
        <v>0.50949367088607589</v>
      </c>
      <c r="G41" s="42">
        <f t="shared" si="5"/>
        <v>0.44620253164556967</v>
      </c>
      <c r="H41" s="42">
        <f t="shared" si="2"/>
        <v>0.56645569620253167</v>
      </c>
      <c r="I41" s="48">
        <f t="shared" si="6"/>
        <v>1.3128491620111731</v>
      </c>
      <c r="J41" s="48">
        <f t="shared" si="7"/>
        <v>0.89944134078212279</v>
      </c>
      <c r="K41" s="48">
        <f t="shared" si="8"/>
        <v>0.78770949720670391</v>
      </c>
    </row>
    <row r="42" spans="1:11" x14ac:dyDescent="0.2">
      <c r="A42" s="42">
        <v>2.4384000000000001</v>
      </c>
      <c r="B42" s="42">
        <v>30.64</v>
      </c>
      <c r="C42" s="42">
        <v>21.28</v>
      </c>
      <c r="D42" s="42">
        <v>18</v>
      </c>
      <c r="E42" s="42">
        <f t="shared" si="3"/>
        <v>0.80801687763713081</v>
      </c>
      <c r="F42" s="42">
        <f t="shared" si="4"/>
        <v>0.56118143459915615</v>
      </c>
      <c r="G42" s="42">
        <f t="shared" si="5"/>
        <v>0.47468354430379744</v>
      </c>
      <c r="H42" s="42">
        <f t="shared" si="2"/>
        <v>0.61462728551336143</v>
      </c>
      <c r="I42" s="48">
        <f t="shared" si="6"/>
        <v>1.3146453089244852</v>
      </c>
      <c r="J42" s="48">
        <f t="shared" si="7"/>
        <v>0.91304347826086962</v>
      </c>
      <c r="K42" s="48">
        <f t="shared" si="8"/>
        <v>0.77231121281464532</v>
      </c>
    </row>
    <row r="43" spans="1:11" x14ac:dyDescent="0.2">
      <c r="A43" s="42">
        <v>2.7431999999999999</v>
      </c>
      <c r="B43" s="42">
        <v>31.64</v>
      </c>
      <c r="C43" s="42">
        <v>24.4</v>
      </c>
      <c r="D43" s="42">
        <v>21.4</v>
      </c>
      <c r="E43" s="42">
        <f t="shared" si="3"/>
        <v>0.83438818565400841</v>
      </c>
      <c r="F43" s="42">
        <f t="shared" si="4"/>
        <v>0.64345991561181426</v>
      </c>
      <c r="G43" s="42">
        <f t="shared" si="5"/>
        <v>0.56434599156118137</v>
      </c>
      <c r="H43" s="42">
        <f t="shared" si="2"/>
        <v>0.68073136427566805</v>
      </c>
      <c r="I43" s="48">
        <f t="shared" si="6"/>
        <v>1.2257231404958677</v>
      </c>
      <c r="J43" s="48">
        <f t="shared" si="7"/>
        <v>0.9452479338842974</v>
      </c>
      <c r="K43" s="48">
        <f t="shared" si="8"/>
        <v>0.82902892561983466</v>
      </c>
    </row>
    <row r="44" spans="1:11" x14ac:dyDescent="0.2">
      <c r="A44" s="42">
        <v>3.048</v>
      </c>
      <c r="B44" s="42">
        <v>33.6</v>
      </c>
      <c r="C44" s="42">
        <v>27.12</v>
      </c>
      <c r="D44" s="42">
        <v>24.8</v>
      </c>
      <c r="E44" s="42">
        <f>B44/B$58</f>
        <v>0.88607594936708856</v>
      </c>
      <c r="F44" s="42">
        <f t="shared" si="4"/>
        <v>0.71518987341772156</v>
      </c>
      <c r="G44" s="42">
        <f t="shared" si="5"/>
        <v>0.65400843881856541</v>
      </c>
      <c r="H44" s="42">
        <f t="shared" si="2"/>
        <v>0.75175808720112514</v>
      </c>
      <c r="I44" s="48">
        <f t="shared" si="6"/>
        <v>1.1786716557530401</v>
      </c>
      <c r="J44" s="48">
        <f t="shared" si="7"/>
        <v>0.95135640785781117</v>
      </c>
      <c r="K44" s="48">
        <f t="shared" si="8"/>
        <v>0.86997193638914883</v>
      </c>
    </row>
    <row r="45" spans="1:11" x14ac:dyDescent="0.2">
      <c r="A45" s="42">
        <v>3.3527999999999998</v>
      </c>
      <c r="B45" s="42">
        <v>34.08</v>
      </c>
      <c r="C45" s="42">
        <v>29.84</v>
      </c>
      <c r="D45" s="42">
        <v>26.84</v>
      </c>
      <c r="E45" s="42">
        <f t="shared" ref="E45:E53" si="9">B45/B$58</f>
        <v>0.89873417721518978</v>
      </c>
      <c r="F45" s="42">
        <f t="shared" ref="F45:F58" si="10">C45/C$58</f>
        <v>0.78691983122362863</v>
      </c>
      <c r="G45" s="42">
        <f t="shared" ref="G45:G58" si="11">D45/D$58</f>
        <v>0.70780590717299574</v>
      </c>
      <c r="H45" s="42">
        <f t="shared" si="2"/>
        <v>0.79781997187060483</v>
      </c>
      <c r="I45" s="48">
        <f t="shared" si="6"/>
        <v>1.1264874394006168</v>
      </c>
      <c r="J45" s="48">
        <f t="shared" si="7"/>
        <v>0.98633759365359175</v>
      </c>
      <c r="K45" s="48">
        <f t="shared" si="8"/>
        <v>0.88717496694579101</v>
      </c>
    </row>
    <row r="46" spans="1:11" x14ac:dyDescent="0.2">
      <c r="A46" s="42">
        <v>3.6576</v>
      </c>
      <c r="B46" s="42">
        <v>34.56</v>
      </c>
      <c r="C46" s="42">
        <v>30.72</v>
      </c>
      <c r="D46" s="42">
        <v>27.72</v>
      </c>
      <c r="E46" s="42">
        <f t="shared" si="9"/>
        <v>0.91139240506329111</v>
      </c>
      <c r="F46" s="42">
        <f t="shared" si="10"/>
        <v>0.810126582278481</v>
      </c>
      <c r="G46" s="42">
        <f t="shared" si="11"/>
        <v>0.731012658227848</v>
      </c>
      <c r="H46" s="42">
        <f t="shared" si="2"/>
        <v>0.8175105485232067</v>
      </c>
      <c r="I46" s="48">
        <f t="shared" si="6"/>
        <v>1.1148387096774195</v>
      </c>
      <c r="J46" s="48">
        <f t="shared" si="7"/>
        <v>0.99096774193548387</v>
      </c>
      <c r="K46" s="48">
        <f t="shared" si="8"/>
        <v>0.89419354838709675</v>
      </c>
    </row>
    <row r="47" spans="1:11" x14ac:dyDescent="0.2">
      <c r="A47" s="42">
        <v>3.9624000000000001</v>
      </c>
      <c r="B47" s="42">
        <v>34.56</v>
      </c>
      <c r="C47" s="42">
        <v>31.2</v>
      </c>
      <c r="D47" s="42">
        <v>28.8</v>
      </c>
      <c r="E47" s="42">
        <f t="shared" si="9"/>
        <v>0.91139240506329111</v>
      </c>
      <c r="F47" s="42">
        <f t="shared" si="10"/>
        <v>0.82278481012658222</v>
      </c>
      <c r="G47" s="42">
        <f t="shared" si="11"/>
        <v>0.75949367088607589</v>
      </c>
      <c r="H47" s="42">
        <f t="shared" si="2"/>
        <v>0.83122362869198307</v>
      </c>
      <c r="I47" s="48">
        <f t="shared" si="6"/>
        <v>1.0964467005076142</v>
      </c>
      <c r="J47" s="48">
        <f t="shared" si="7"/>
        <v>0.98984771573604058</v>
      </c>
      <c r="K47" s="48">
        <f t="shared" si="8"/>
        <v>0.91370558375634514</v>
      </c>
    </row>
    <row r="48" spans="1:11" x14ac:dyDescent="0.2">
      <c r="A48" s="42">
        <v>4.2671999999999999</v>
      </c>
      <c r="B48" s="42">
        <v>35.520000000000003</v>
      </c>
      <c r="C48" s="42">
        <v>32.159999999999997</v>
      </c>
      <c r="D48" s="42">
        <v>30.16</v>
      </c>
      <c r="E48" s="42">
        <f t="shared" si="9"/>
        <v>0.93670886075949367</v>
      </c>
      <c r="F48" s="42">
        <f t="shared" si="10"/>
        <v>0.84810126582278467</v>
      </c>
      <c r="G48" s="42">
        <f t="shared" si="11"/>
        <v>0.79535864978902948</v>
      </c>
      <c r="H48" s="42">
        <f t="shared" si="2"/>
        <v>0.8600562587904359</v>
      </c>
      <c r="I48" s="48">
        <f t="shared" si="6"/>
        <v>1.0891251022076862</v>
      </c>
      <c r="J48" s="48">
        <f t="shared" si="7"/>
        <v>0.98609975470155353</v>
      </c>
      <c r="K48" s="48">
        <f t="shared" si="8"/>
        <v>0.92477514309076048</v>
      </c>
    </row>
    <row r="49" spans="1:11" x14ac:dyDescent="0.2">
      <c r="A49" s="42">
        <v>4.5720000000000001</v>
      </c>
      <c r="B49" s="42">
        <v>36</v>
      </c>
      <c r="C49" s="42">
        <v>32.64</v>
      </c>
      <c r="D49" s="42">
        <v>31.04</v>
      </c>
      <c r="E49" s="42">
        <f t="shared" si="9"/>
        <v>0.94936708860759489</v>
      </c>
      <c r="F49" s="42">
        <f t="shared" si="10"/>
        <v>0.860759493670886</v>
      </c>
      <c r="G49" s="42">
        <f t="shared" si="11"/>
        <v>0.81856540084388185</v>
      </c>
      <c r="H49" s="42">
        <f t="shared" si="2"/>
        <v>0.87623066104078762</v>
      </c>
      <c r="I49" s="48">
        <f t="shared" si="6"/>
        <v>1.0834670947030498</v>
      </c>
      <c r="J49" s="48">
        <f t="shared" si="7"/>
        <v>0.98234349919743169</v>
      </c>
      <c r="K49" s="48">
        <f t="shared" si="8"/>
        <v>0.9341894060995185</v>
      </c>
    </row>
    <row r="50" spans="1:11" x14ac:dyDescent="0.2">
      <c r="A50" s="42">
        <v>4.8768000000000002</v>
      </c>
      <c r="B50" s="42">
        <v>36</v>
      </c>
      <c r="C50" s="42">
        <v>33.119999999999997</v>
      </c>
      <c r="D50" s="42">
        <v>31.92</v>
      </c>
      <c r="E50" s="42">
        <f t="shared" si="9"/>
        <v>0.94936708860759489</v>
      </c>
      <c r="F50" s="42">
        <f t="shared" si="10"/>
        <v>0.87341772151898722</v>
      </c>
      <c r="G50" s="42">
        <f t="shared" si="11"/>
        <v>0.84177215189873422</v>
      </c>
      <c r="H50" s="42">
        <f t="shared" si="2"/>
        <v>0.88818565400843885</v>
      </c>
      <c r="I50" s="48">
        <f t="shared" si="6"/>
        <v>1.0688836104513064</v>
      </c>
      <c r="J50" s="48">
        <f t="shared" si="7"/>
        <v>0.98337292161520173</v>
      </c>
      <c r="K50" s="48">
        <f t="shared" si="8"/>
        <v>0.94774346793349173</v>
      </c>
    </row>
    <row r="51" spans="1:11" x14ac:dyDescent="0.2">
      <c r="A51" s="42">
        <v>5.1816000000000004</v>
      </c>
      <c r="B51" s="42">
        <v>36</v>
      </c>
      <c r="C51" s="42">
        <v>33.6</v>
      </c>
      <c r="D51" s="42">
        <v>32.799999999999997</v>
      </c>
      <c r="E51" s="42">
        <f t="shared" si="9"/>
        <v>0.94936708860759489</v>
      </c>
      <c r="F51" s="42">
        <f t="shared" si="10"/>
        <v>0.88607594936708856</v>
      </c>
      <c r="G51" s="42">
        <f t="shared" si="11"/>
        <v>0.86497890295358637</v>
      </c>
      <c r="H51" s="42">
        <f t="shared" si="2"/>
        <v>0.90014064697608998</v>
      </c>
      <c r="I51" s="48">
        <f t="shared" si="6"/>
        <v>1.0546875</v>
      </c>
      <c r="J51" s="48">
        <f t="shared" si="7"/>
        <v>0.984375</v>
      </c>
      <c r="K51" s="48">
        <f t="shared" si="8"/>
        <v>0.96093749999999989</v>
      </c>
    </row>
    <row r="52" spans="1:11" x14ac:dyDescent="0.2">
      <c r="A52" s="42">
        <v>5.4863999999999997</v>
      </c>
      <c r="B52" s="42">
        <v>36.479999999999997</v>
      </c>
      <c r="C52" s="42">
        <v>34.56</v>
      </c>
      <c r="D52" s="42">
        <v>34.159999999999997</v>
      </c>
      <c r="E52" s="42">
        <f t="shared" si="9"/>
        <v>0.96202531645569611</v>
      </c>
      <c r="F52" s="42">
        <f t="shared" si="10"/>
        <v>0.91139240506329111</v>
      </c>
      <c r="G52" s="42">
        <f t="shared" si="11"/>
        <v>0.90084388185653996</v>
      </c>
      <c r="H52" s="42">
        <f t="shared" si="2"/>
        <v>0.92475386779184232</v>
      </c>
      <c r="I52" s="48">
        <f t="shared" si="6"/>
        <v>1.0403041825095058</v>
      </c>
      <c r="J52" s="48">
        <f t="shared" si="7"/>
        <v>0.98555133079847923</v>
      </c>
      <c r="K52" s="48">
        <f t="shared" si="8"/>
        <v>0.97414448669201525</v>
      </c>
    </row>
    <row r="53" spans="1:11" x14ac:dyDescent="0.2">
      <c r="A53" s="42">
        <v>5.7911999999999999</v>
      </c>
      <c r="B53" s="42">
        <v>36.479999999999997</v>
      </c>
      <c r="C53" s="42">
        <v>35.04</v>
      </c>
      <c r="D53" s="42">
        <v>35.04</v>
      </c>
      <c r="E53" s="42">
        <f t="shared" si="9"/>
        <v>0.96202531645569611</v>
      </c>
      <c r="F53" s="42">
        <f t="shared" si="10"/>
        <v>0.92405063291139233</v>
      </c>
      <c r="G53" s="42">
        <f t="shared" si="11"/>
        <v>0.92405063291139233</v>
      </c>
      <c r="H53" s="42">
        <f t="shared" si="2"/>
        <v>0.93670886075949367</v>
      </c>
      <c r="I53" s="48">
        <f t="shared" si="6"/>
        <v>1.027027027027027</v>
      </c>
      <c r="J53" s="48">
        <f t="shared" si="7"/>
        <v>0.9864864864864864</v>
      </c>
      <c r="K53" s="48">
        <f t="shared" si="8"/>
        <v>0.9864864864864864</v>
      </c>
    </row>
    <row r="54" spans="1:11" x14ac:dyDescent="0.2">
      <c r="A54" s="42">
        <v>6.0960000000000001</v>
      </c>
      <c r="B54" s="42">
        <v>36.96</v>
      </c>
      <c r="C54" s="42">
        <v>35.520000000000003</v>
      </c>
      <c r="D54" s="42">
        <v>35.520000000000003</v>
      </c>
      <c r="E54" s="42">
        <f>B54/B$58</f>
        <v>0.97468354430379744</v>
      </c>
      <c r="F54" s="42">
        <f t="shared" si="10"/>
        <v>0.93670886075949367</v>
      </c>
      <c r="G54" s="42">
        <f t="shared" si="11"/>
        <v>0.93670886075949367</v>
      </c>
      <c r="H54" s="42">
        <f t="shared" si="2"/>
        <v>0.949367088607595</v>
      </c>
      <c r="I54" s="48">
        <f t="shared" si="6"/>
        <v>1.0266666666666666</v>
      </c>
      <c r="J54" s="48">
        <f t="shared" si="7"/>
        <v>0.98666666666666658</v>
      </c>
      <c r="K54" s="48">
        <f t="shared" si="8"/>
        <v>0.98666666666666658</v>
      </c>
    </row>
    <row r="55" spans="1:11" x14ac:dyDescent="0.2">
      <c r="A55" s="42">
        <v>6.4008000000000003</v>
      </c>
      <c r="B55" s="42">
        <v>36.96</v>
      </c>
      <c r="C55" s="42">
        <v>36</v>
      </c>
      <c r="D55" s="42">
        <v>36</v>
      </c>
      <c r="E55" s="42">
        <f t="shared" ref="E55:E58" si="12">B55/B$58</f>
        <v>0.97468354430379744</v>
      </c>
      <c r="F55" s="42">
        <f t="shared" si="10"/>
        <v>0.94936708860759489</v>
      </c>
      <c r="G55" s="42">
        <f t="shared" si="11"/>
        <v>0.94936708860759489</v>
      </c>
      <c r="H55" s="42">
        <f t="shared" si="2"/>
        <v>0.95780590717299585</v>
      </c>
      <c r="I55" s="48">
        <f t="shared" si="6"/>
        <v>1.0176211453744493</v>
      </c>
      <c r="J55" s="48">
        <f t="shared" si="7"/>
        <v>0.99118942731277526</v>
      </c>
      <c r="K55" s="48">
        <f t="shared" si="8"/>
        <v>0.99118942731277526</v>
      </c>
    </row>
    <row r="56" spans="1:11" x14ac:dyDescent="0.2">
      <c r="A56" s="42">
        <v>6.7055999999999996</v>
      </c>
      <c r="B56" s="42">
        <v>37.44</v>
      </c>
      <c r="C56" s="42">
        <v>36.96</v>
      </c>
      <c r="D56" s="42">
        <v>36.96</v>
      </c>
      <c r="E56" s="42">
        <f t="shared" si="12"/>
        <v>0.98734177215189867</v>
      </c>
      <c r="F56" s="42">
        <f t="shared" si="10"/>
        <v>0.97468354430379744</v>
      </c>
      <c r="G56" s="42">
        <f t="shared" si="11"/>
        <v>0.97468354430379744</v>
      </c>
      <c r="H56" s="42">
        <f t="shared" si="2"/>
        <v>0.97890295358649781</v>
      </c>
      <c r="I56" s="48">
        <f t="shared" si="6"/>
        <v>1.0086206896551724</v>
      </c>
      <c r="J56" s="48">
        <f t="shared" si="7"/>
        <v>0.99568965517241381</v>
      </c>
      <c r="K56" s="48">
        <f t="shared" si="8"/>
        <v>0.99568965517241381</v>
      </c>
    </row>
    <row r="57" spans="1:11" x14ac:dyDescent="0.2">
      <c r="A57" s="42">
        <v>7.0103999999999997</v>
      </c>
      <c r="B57" s="42">
        <v>37.44</v>
      </c>
      <c r="C57" s="42">
        <v>37.44</v>
      </c>
      <c r="D57" s="42">
        <v>37.44</v>
      </c>
      <c r="E57" s="42">
        <f t="shared" si="12"/>
        <v>0.98734177215189867</v>
      </c>
      <c r="F57" s="42">
        <f t="shared" si="10"/>
        <v>0.98734177215189867</v>
      </c>
      <c r="G57" s="42">
        <f t="shared" si="11"/>
        <v>0.98734177215189867</v>
      </c>
      <c r="H57" s="42">
        <f t="shared" si="2"/>
        <v>0.98734177215189867</v>
      </c>
      <c r="I57" s="48">
        <f t="shared" si="6"/>
        <v>1</v>
      </c>
      <c r="J57" s="48">
        <f t="shared" si="7"/>
        <v>1</v>
      </c>
      <c r="K57" s="48">
        <f t="shared" si="8"/>
        <v>1</v>
      </c>
    </row>
    <row r="58" spans="1:11" x14ac:dyDescent="0.2">
      <c r="A58" s="42">
        <v>7.3151999999999999</v>
      </c>
      <c r="B58" s="42">
        <v>37.92</v>
      </c>
      <c r="C58" s="42">
        <v>37.92</v>
      </c>
      <c r="D58" s="42">
        <v>37.92</v>
      </c>
      <c r="E58" s="42">
        <f t="shared" si="12"/>
        <v>1</v>
      </c>
      <c r="F58" s="42">
        <f t="shared" si="10"/>
        <v>1</v>
      </c>
      <c r="G58" s="42">
        <f t="shared" si="11"/>
        <v>1</v>
      </c>
      <c r="H58" s="42">
        <f t="shared" si="2"/>
        <v>1</v>
      </c>
      <c r="I58" s="48">
        <f t="shared" si="6"/>
        <v>1</v>
      </c>
      <c r="J58" s="48">
        <f t="shared" si="7"/>
        <v>1</v>
      </c>
      <c r="K58" s="48">
        <f t="shared" si="8"/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F17F-C802-4E4F-9A0F-BC0CA1401BCD}">
  <sheetPr>
    <tabColor rgb="FF0070C0"/>
  </sheetPr>
  <dimension ref="B3:O14"/>
  <sheetViews>
    <sheetView workbookViewId="0"/>
  </sheetViews>
  <sheetFormatPr baseColWidth="10" defaultRowHeight="15" x14ac:dyDescent="0.2"/>
  <sheetData>
    <row r="3" spans="2:15" x14ac:dyDescent="0.2">
      <c r="B3" t="s">
        <v>35</v>
      </c>
    </row>
    <row r="4" spans="2:15" x14ac:dyDescent="0.2">
      <c r="B4" t="s">
        <v>36</v>
      </c>
    </row>
    <row r="6" spans="2:15" x14ac:dyDescent="0.2">
      <c r="E6" s="46" t="s">
        <v>33</v>
      </c>
      <c r="F6" t="s">
        <v>38</v>
      </c>
      <c r="G6" s="46">
        <f>'FL - baselineVuln'!C18</f>
        <v>0</v>
      </c>
      <c r="H6" s="46">
        <f>'FL - baselineVuln'!D18</f>
        <v>0.5</v>
      </c>
      <c r="I6" s="46">
        <f>'FL - baselineVuln'!E18</f>
        <v>1</v>
      </c>
      <c r="J6" s="46">
        <f>'FL - baselineVuln'!F18</f>
        <v>1.5</v>
      </c>
      <c r="K6" s="46">
        <f>'FL - baselineVuln'!G18</f>
        <v>2</v>
      </c>
      <c r="L6" s="46">
        <f>'FL - baselineVuln'!H18</f>
        <v>3</v>
      </c>
      <c r="M6" s="46">
        <f>'FL - baselineVuln'!I18</f>
        <v>4</v>
      </c>
      <c r="N6" s="46">
        <f>'FL - baselineVuln'!J18</f>
        <v>5</v>
      </c>
      <c r="O6" s="46">
        <f>'FL - baselineVuln'!K18</f>
        <v>6</v>
      </c>
    </row>
    <row r="7" spans="2:15" x14ac:dyDescent="0.2">
      <c r="B7" t="e">
        <f>'FL - vulnerabilities'!#REF!</f>
        <v>#REF!</v>
      </c>
      <c r="C7" t="e">
        <f>'FL - vulnerabilities'!#REF!</f>
        <v>#REF!</v>
      </c>
      <c r="D7" t="str">
        <f>'FL - vulnerabilities'!B10</f>
        <v>Res</v>
      </c>
      <c r="E7">
        <f>'FL - vulnerabilities'!D10</f>
        <v>1</v>
      </c>
      <c r="G7" s="48">
        <f>'FL - baselineVuln'!C$19 * 'FL - vulnerabilities'!$G10 * 'FL - vulnerabilities'!$H10</f>
        <v>0</v>
      </c>
      <c r="H7" s="48">
        <f>'FL - baselineVuln'!D$19 * 'FL - vulnerabilities'!$G10 * 'FL - vulnerabilities'!$H10</f>
        <v>0.39600000000000002</v>
      </c>
      <c r="I7" s="48">
        <f>'FL - baselineVuln'!E$19 * 'FL - vulnerabilities'!$G10 * 'FL - vulnerabilities'!$H10</f>
        <v>0.58799999999999997</v>
      </c>
      <c r="J7" s="48">
        <f>'FL - baselineVuln'!F$19 * 'FL - vulnerabilities'!$G10 * 'FL - vulnerabilities'!$H10</f>
        <v>0.74399999999999999</v>
      </c>
      <c r="K7" s="48">
        <f>'FL - baselineVuln'!G$19 * 'FL - vulnerabilities'!$G10 * 'FL - vulnerabilities'!$H10</f>
        <v>0.86399999999999999</v>
      </c>
      <c r="L7" s="48">
        <f>'FL - baselineVuln'!H$19 * 'FL - vulnerabilities'!$G10 * 'FL - vulnerabilities'!$H10</f>
        <v>1.044</v>
      </c>
      <c r="M7" s="48">
        <f>'FL - baselineVuln'!I$19 * 'FL - vulnerabilities'!$G10 * 'FL - vulnerabilities'!$H10</f>
        <v>1.1160000000000001</v>
      </c>
      <c r="N7" s="48">
        <f>'FL - baselineVuln'!J$19 * 'FL - vulnerabilities'!$G10 * 'FL - vulnerabilities'!$H10</f>
        <v>1.1759999999999999</v>
      </c>
      <c r="O7" s="48">
        <f>'FL - baselineVuln'!K$19 * 'FL - vulnerabilities'!$G10 * 'FL - vulnerabilities'!$H10</f>
        <v>1.2</v>
      </c>
    </row>
    <row r="8" spans="2:15" x14ac:dyDescent="0.2">
      <c r="B8" t="e">
        <f>'FL - vulnerabilities'!#REF!</f>
        <v>#REF!</v>
      </c>
      <c r="C8" t="e">
        <f>'FL - vulnerabilities'!#REF!</f>
        <v>#REF!</v>
      </c>
      <c r="D8" t="str">
        <f>'FL - vulnerabilities'!B11</f>
        <v>Res</v>
      </c>
      <c r="E8">
        <f>'FL - vulnerabilities'!D11</f>
        <v>2</v>
      </c>
      <c r="G8" s="48">
        <f>'FL - baselineVuln'!C$19 * 'FL - vulnerabilities'!$G11 * 'FL - vulnerabilities'!$H11</f>
        <v>0</v>
      </c>
      <c r="H8" s="48">
        <f>'FL - baselineVuln'!D$19 * 'FL - vulnerabilities'!$G11 * 'FL - vulnerabilities'!$H11</f>
        <v>0.19800000000000001</v>
      </c>
      <c r="I8" s="48">
        <f>'FL - baselineVuln'!E$19 * 'FL - vulnerabilities'!$G11 * 'FL - vulnerabilities'!$H11</f>
        <v>0.29399999999999998</v>
      </c>
      <c r="J8" s="48">
        <f>'FL - baselineVuln'!F$19 * 'FL - vulnerabilities'!$G11 * 'FL - vulnerabilities'!$H11</f>
        <v>0.372</v>
      </c>
      <c r="K8" s="48">
        <f>'FL - baselineVuln'!G$19 * 'FL - vulnerabilities'!$G11 * 'FL - vulnerabilities'!$H11</f>
        <v>0.432</v>
      </c>
      <c r="L8" s="48">
        <f>'FL - baselineVuln'!H$19 * 'FL - vulnerabilities'!$G11 * 'FL - vulnerabilities'!$H11</f>
        <v>0.52200000000000002</v>
      </c>
      <c r="M8" s="48">
        <f>'FL - baselineVuln'!I$19 * 'FL - vulnerabilities'!$G11 * 'FL - vulnerabilities'!$H11</f>
        <v>0.55800000000000005</v>
      </c>
      <c r="N8" s="48">
        <f>'FL - baselineVuln'!J$19 * 'FL - vulnerabilities'!$G11 * 'FL - vulnerabilities'!$H11</f>
        <v>0.58799999999999997</v>
      </c>
      <c r="O8" s="48">
        <f>'FL - baselineVuln'!K$19 * 'FL - vulnerabilities'!$G11 * 'FL - vulnerabilities'!$H11</f>
        <v>0.6</v>
      </c>
    </row>
    <row r="9" spans="2:15" x14ac:dyDescent="0.2">
      <c r="B9" t="e">
        <f>'FL - vulnerabilities'!#REF!</f>
        <v>#REF!</v>
      </c>
      <c r="C9" t="e">
        <f>'FL - vulnerabilities'!#REF!</f>
        <v>#REF!</v>
      </c>
      <c r="D9" t="str">
        <f>'FL - vulnerabilities'!B12</f>
        <v>Res</v>
      </c>
      <c r="E9">
        <f>'FL - vulnerabilities'!D12</f>
        <v>3</v>
      </c>
      <c r="G9" s="48">
        <f>'FL - baselineVuln'!C$19 * 'FL - vulnerabilities'!$G12 * 'FL - vulnerabilities'!$H12</f>
        <v>0</v>
      </c>
      <c r="H9" s="48">
        <f>'FL - baselineVuln'!D$19 * 'FL - vulnerabilities'!$G12 * 'FL - vulnerabilities'!$H12</f>
        <v>0.13200000000000001</v>
      </c>
      <c r="I9" s="48">
        <f>'FL - baselineVuln'!E$19 * 'FL - vulnerabilities'!$G12 * 'FL - vulnerabilities'!$H12</f>
        <v>0.19599999999999998</v>
      </c>
      <c r="J9" s="48">
        <f>'FL - baselineVuln'!F$19 * 'FL - vulnerabilities'!$G12 * 'FL - vulnerabilities'!$H12</f>
        <v>0.248</v>
      </c>
      <c r="K9" s="48">
        <f>'FL - baselineVuln'!G$19 * 'FL - vulnerabilities'!$G12 * 'FL - vulnerabilities'!$H12</f>
        <v>0.28799999999999998</v>
      </c>
      <c r="L9" s="48">
        <f>'FL - baselineVuln'!H$19 * 'FL - vulnerabilities'!$G12 * 'FL - vulnerabilities'!$H12</f>
        <v>0.34799999999999998</v>
      </c>
      <c r="M9" s="48">
        <f>'FL - baselineVuln'!I$19 * 'FL - vulnerabilities'!$G12 * 'FL - vulnerabilities'!$H12</f>
        <v>0.372</v>
      </c>
      <c r="N9" s="48">
        <f>'FL - baselineVuln'!J$19 * 'FL - vulnerabilities'!$G12 * 'FL - vulnerabilities'!$H12</f>
        <v>0.39199999999999996</v>
      </c>
      <c r="O9" s="48">
        <f>'FL - baselineVuln'!K$19 * 'FL - vulnerabilities'!$G12 * 'FL - vulnerabilities'!$H12</f>
        <v>0.39999999999999997</v>
      </c>
    </row>
    <row r="10" spans="2:15" x14ac:dyDescent="0.2">
      <c r="B10" t="e">
        <f>'FL - vulnerabilities'!#REF!</f>
        <v>#REF!</v>
      </c>
      <c r="C10" t="e">
        <f>'FL - vulnerabilities'!#REF!</f>
        <v>#REF!</v>
      </c>
      <c r="D10" t="str">
        <f>'FL - vulnerabilities'!B13</f>
        <v>Res</v>
      </c>
      <c r="E10">
        <f>'FL - vulnerabilities'!D13</f>
        <v>4</v>
      </c>
      <c r="G10" s="48">
        <f>'FL - baselineVuln'!C$19 * 'FL - vulnerabilities'!$G13 * 'FL - vulnerabilities'!$H13</f>
        <v>0</v>
      </c>
      <c r="H10" s="48">
        <f>'FL - baselineVuln'!D$19 * 'FL - vulnerabilities'!$G13 * 'FL - vulnerabilities'!$H13</f>
        <v>9.9000000000000005E-2</v>
      </c>
      <c r="I10" s="48">
        <f>'FL - baselineVuln'!E$19 * 'FL - vulnerabilities'!$G13 * 'FL - vulnerabilities'!$H13</f>
        <v>0.14699999999999999</v>
      </c>
      <c r="J10" s="48">
        <f>'FL - baselineVuln'!F$19 * 'FL - vulnerabilities'!$G13 * 'FL - vulnerabilities'!$H13</f>
        <v>0.186</v>
      </c>
      <c r="K10" s="48">
        <f>'FL - baselineVuln'!G$19 * 'FL - vulnerabilities'!$G13 * 'FL - vulnerabilities'!$H13</f>
        <v>0.216</v>
      </c>
      <c r="L10" s="48">
        <f>'FL - baselineVuln'!H$19 * 'FL - vulnerabilities'!$G13 * 'FL - vulnerabilities'!$H13</f>
        <v>0.26100000000000001</v>
      </c>
      <c r="M10" s="48">
        <f>'FL - baselineVuln'!I$19 * 'FL - vulnerabilities'!$G13 * 'FL - vulnerabilities'!$H13</f>
        <v>0.27900000000000003</v>
      </c>
      <c r="N10" s="48">
        <f>'FL - baselineVuln'!J$19 * 'FL - vulnerabilities'!$G13 * 'FL - vulnerabilities'!$H13</f>
        <v>0.29399999999999998</v>
      </c>
      <c r="O10" s="48">
        <f>'FL - baselineVuln'!K$19 * 'FL - vulnerabilities'!$G13 * 'FL - vulnerabilities'!$H13</f>
        <v>0.3</v>
      </c>
    </row>
    <row r="11" spans="2:15" x14ac:dyDescent="0.2">
      <c r="B11" t="e">
        <f>'FL - vulnerabilities'!#REF!</f>
        <v>#REF!</v>
      </c>
      <c r="C11" t="e">
        <f>'FL - vulnerabilities'!#REF!</f>
        <v>#REF!</v>
      </c>
      <c r="D11" t="str">
        <f>'FL - vulnerabilities'!B14</f>
        <v>Res</v>
      </c>
      <c r="E11">
        <f>'FL - vulnerabilities'!D14</f>
        <v>5</v>
      </c>
      <c r="G11" s="48">
        <f>'FL - baselineVuln'!C$19 * 'FL - vulnerabilities'!$G14 * 'FL - vulnerabilities'!$H14</f>
        <v>0</v>
      </c>
      <c r="H11" s="48">
        <f>'FL - baselineVuln'!D$19 * 'FL - vulnerabilities'!$G14 * 'FL - vulnerabilities'!$H14</f>
        <v>7.9200000000000007E-2</v>
      </c>
      <c r="I11" s="48">
        <f>'FL - baselineVuln'!E$19 * 'FL - vulnerabilities'!$G14 * 'FL - vulnerabilities'!$H14</f>
        <v>0.1176</v>
      </c>
      <c r="J11" s="48">
        <f>'FL - baselineVuln'!F$19 * 'FL - vulnerabilities'!$G14 * 'FL - vulnerabilities'!$H14</f>
        <v>0.14880000000000002</v>
      </c>
      <c r="K11" s="48">
        <f>'FL - baselineVuln'!G$19 * 'FL - vulnerabilities'!$G14 * 'FL - vulnerabilities'!$H14</f>
        <v>0.17280000000000001</v>
      </c>
      <c r="L11" s="48">
        <f>'FL - baselineVuln'!H$19 * 'FL - vulnerabilities'!$G14 * 'FL - vulnerabilities'!$H14</f>
        <v>0.20880000000000001</v>
      </c>
      <c r="M11" s="48">
        <f>'FL - baselineVuln'!I$19 * 'FL - vulnerabilities'!$G14 * 'FL - vulnerabilities'!$H14</f>
        <v>0.22320000000000004</v>
      </c>
      <c r="N11" s="48">
        <f>'FL - baselineVuln'!J$19 * 'FL - vulnerabilities'!$G14 * 'FL - vulnerabilities'!$H14</f>
        <v>0.23519999999999999</v>
      </c>
      <c r="O11" s="48">
        <f>'FL - baselineVuln'!K$19 * 'FL - vulnerabilities'!$G14 * 'FL - vulnerabilities'!$H14</f>
        <v>0.24</v>
      </c>
    </row>
    <row r="12" spans="2:15" x14ac:dyDescent="0.2">
      <c r="B12" t="e">
        <f>'FL - vulnerabilities'!#REF!</f>
        <v>#REF!</v>
      </c>
      <c r="C12" t="e">
        <f>'FL - vulnerabilities'!#REF!</f>
        <v>#REF!</v>
      </c>
      <c r="D12" t="str">
        <f>'FL - vulnerabilities'!B15</f>
        <v>Res</v>
      </c>
      <c r="E12">
        <f>'FL - vulnerabilities'!D15</f>
        <v>6</v>
      </c>
      <c r="G12" s="48">
        <f>'FL - baselineVuln'!C$19 * 'FL - vulnerabilities'!$G15 * 'FL - vulnerabilities'!$H15</f>
        <v>0</v>
      </c>
      <c r="H12" s="48">
        <f>'FL - baselineVuln'!D$19 * 'FL - vulnerabilities'!$G15 * 'FL - vulnerabilities'!$H15</f>
        <v>6.6000000000000003E-2</v>
      </c>
      <c r="I12" s="48">
        <f>'FL - baselineVuln'!E$19 * 'FL - vulnerabilities'!$G15 * 'FL - vulnerabilities'!$H15</f>
        <v>9.799999999999999E-2</v>
      </c>
      <c r="J12" s="48">
        <f>'FL - baselineVuln'!F$19 * 'FL - vulnerabilities'!$G15 * 'FL - vulnerabilities'!$H15</f>
        <v>0.124</v>
      </c>
      <c r="K12" s="48">
        <f>'FL - baselineVuln'!G$19 * 'FL - vulnerabilities'!$G15 * 'FL - vulnerabilities'!$H15</f>
        <v>0.14399999999999999</v>
      </c>
      <c r="L12" s="48">
        <f>'FL - baselineVuln'!H$19 * 'FL - vulnerabilities'!$G15 * 'FL - vulnerabilities'!$H15</f>
        <v>0.17399999999999999</v>
      </c>
      <c r="M12" s="48">
        <f>'FL - baselineVuln'!I$19 * 'FL - vulnerabilities'!$G15 * 'FL - vulnerabilities'!$H15</f>
        <v>0.186</v>
      </c>
      <c r="N12" s="48">
        <f>'FL - baselineVuln'!J$19 * 'FL - vulnerabilities'!$G15 * 'FL - vulnerabilities'!$H15</f>
        <v>0.19599999999999998</v>
      </c>
      <c r="O12" s="48">
        <f>'FL - baselineVuln'!K$19 * 'FL - vulnerabilities'!$G15 * 'FL - vulnerabilities'!$H15</f>
        <v>0.19999999999999998</v>
      </c>
    </row>
    <row r="13" spans="2:15" x14ac:dyDescent="0.2">
      <c r="B13" t="e">
        <f>'FL - vulnerabilities'!#REF!</f>
        <v>#REF!</v>
      </c>
      <c r="C13" t="e">
        <f>'FL - vulnerabilities'!#REF!</f>
        <v>#REF!</v>
      </c>
      <c r="D13" t="str">
        <f>'FL - vulnerabilities'!B16</f>
        <v>Res</v>
      </c>
      <c r="E13">
        <f>'FL - vulnerabilities'!D16</f>
        <v>7</v>
      </c>
      <c r="G13" s="48">
        <f>'FL - baselineVuln'!C$19 * 'FL - vulnerabilities'!$G16 * 'FL - vulnerabilities'!$H16</f>
        <v>0</v>
      </c>
      <c r="H13" s="48">
        <f>'FL - baselineVuln'!D$19 * 'FL - vulnerabilities'!$G16 * 'FL - vulnerabilities'!$H16</f>
        <v>5.6571428571428571E-2</v>
      </c>
      <c r="I13" s="48">
        <f>'FL - baselineVuln'!E$19 * 'FL - vulnerabilities'!$G16 * 'FL - vulnerabilities'!$H16</f>
        <v>8.3999999999999991E-2</v>
      </c>
      <c r="J13" s="48">
        <f>'FL - baselineVuln'!F$19 * 'FL - vulnerabilities'!$G16 * 'FL - vulnerabilities'!$H16</f>
        <v>0.10628571428571428</v>
      </c>
      <c r="K13" s="48">
        <f>'FL - baselineVuln'!G$19 * 'FL - vulnerabilities'!$G16 * 'FL - vulnerabilities'!$H16</f>
        <v>0.12342857142857142</v>
      </c>
      <c r="L13" s="48">
        <f>'FL - baselineVuln'!H$19 * 'FL - vulnerabilities'!$G16 * 'FL - vulnerabilities'!$H16</f>
        <v>0.14914285714285713</v>
      </c>
      <c r="M13" s="48">
        <f>'FL - baselineVuln'!I$19 * 'FL - vulnerabilities'!$G16 * 'FL - vulnerabilities'!$H16</f>
        <v>0.15942857142857145</v>
      </c>
      <c r="N13" s="48">
        <f>'FL - baselineVuln'!J$19 * 'FL - vulnerabilities'!$G16 * 'FL - vulnerabilities'!$H16</f>
        <v>0.16799999999999998</v>
      </c>
      <c r="O13" s="48">
        <f>'FL - baselineVuln'!K$19 * 'FL - vulnerabilities'!$G16 * 'FL - vulnerabilities'!$H16</f>
        <v>0.1714285714285714</v>
      </c>
    </row>
    <row r="14" spans="2:15" x14ac:dyDescent="0.2">
      <c r="B14" t="e">
        <f>'FL - vulnerabilities'!#REF!</f>
        <v>#REF!</v>
      </c>
      <c r="C14" t="e">
        <f>'FL - vulnerabilities'!#REF!</f>
        <v>#REF!</v>
      </c>
      <c r="D14" t="str">
        <f>'FL - vulnerabilities'!B17</f>
        <v>Res</v>
      </c>
      <c r="E14">
        <f>'FL - vulnerabilities'!D17</f>
        <v>8</v>
      </c>
      <c r="G14" s="48">
        <f>'FL - baselineVuln'!C$19 * 'FL - vulnerabilities'!$G17 * 'FL - vulnerabilities'!$H17</f>
        <v>0</v>
      </c>
      <c r="H14" s="48">
        <f>'FL - baselineVuln'!D$19 * 'FL - vulnerabilities'!$G17 * 'FL - vulnerabilities'!$H17</f>
        <v>4.9500000000000002E-2</v>
      </c>
      <c r="I14" s="48">
        <f>'FL - baselineVuln'!E$19 * 'FL - vulnerabilities'!$G17 * 'FL - vulnerabilities'!$H17</f>
        <v>7.3499999999999996E-2</v>
      </c>
      <c r="J14" s="48">
        <f>'FL - baselineVuln'!F$19 * 'FL - vulnerabilities'!$G17 * 'FL - vulnerabilities'!$H17</f>
        <v>9.2999999999999999E-2</v>
      </c>
      <c r="K14" s="48">
        <f>'FL - baselineVuln'!G$19 * 'FL - vulnerabilities'!$G17 * 'FL - vulnerabilities'!$H17</f>
        <v>0.108</v>
      </c>
      <c r="L14" s="48">
        <f>'FL - baselineVuln'!H$19 * 'FL - vulnerabilities'!$G17 * 'FL - vulnerabilities'!$H17</f>
        <v>0.1305</v>
      </c>
      <c r="M14" s="48">
        <f>'FL - baselineVuln'!I$19 * 'FL - vulnerabilities'!$G17 * 'FL - vulnerabilities'!$H17</f>
        <v>0.13950000000000001</v>
      </c>
      <c r="N14" s="48">
        <f>'FL - baselineVuln'!J$19 * 'FL - vulnerabilities'!$G17 * 'FL - vulnerabilities'!$H17</f>
        <v>0.14699999999999999</v>
      </c>
      <c r="O14" s="48">
        <f>'FL - baselineVuln'!K$19 * 'FL - vulnerabilities'!$G17 * 'FL - vulnerabilities'!$H17</f>
        <v>0.15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C21-3FFE-0E4F-934B-96F715D1C98D}">
  <sheetPr>
    <tabColor rgb="FFFFC000"/>
  </sheetPr>
  <dimension ref="A1:K69"/>
  <sheetViews>
    <sheetView zoomScale="215" workbookViewId="0">
      <selection activeCell="A6" sqref="A6"/>
    </sheetView>
  </sheetViews>
  <sheetFormatPr baseColWidth="10" defaultRowHeight="16" x14ac:dyDescent="0.2"/>
  <cols>
    <col min="1" max="1" width="20.1640625" style="64" bestFit="1" customWidth="1"/>
    <col min="2" max="8" width="14.33203125" style="64" customWidth="1"/>
    <col min="9" max="16384" width="10.83203125" style="64"/>
  </cols>
  <sheetData>
    <row r="1" spans="1:11" ht="32" x14ac:dyDescent="0.2">
      <c r="A1" s="67" t="s">
        <v>163</v>
      </c>
      <c r="B1" s="77" t="s">
        <v>4</v>
      </c>
      <c r="C1" s="78" t="s">
        <v>146</v>
      </c>
      <c r="D1" s="78" t="s">
        <v>65</v>
      </c>
      <c r="E1" s="78" t="s">
        <v>67</v>
      </c>
      <c r="F1" s="78" t="str">
        <f>'FL - vulnerabilities'!C10</f>
        <v>RC Frame infilled</v>
      </c>
      <c r="G1" s="78" t="s">
        <v>159</v>
      </c>
      <c r="H1" s="76" t="s">
        <v>166</v>
      </c>
      <c r="K1" s="67" t="s">
        <v>162</v>
      </c>
    </row>
    <row r="2" spans="1:11" x14ac:dyDescent="0.2">
      <c r="A2" s="80" t="s">
        <v>172</v>
      </c>
      <c r="B2" s="65">
        <v>2.7999999999999997E-2</v>
      </c>
      <c r="C2" s="65">
        <f>K2/2</f>
        <v>6.7500000000000004E-2</v>
      </c>
      <c r="D2" s="65">
        <f>K2/2</f>
        <v>6.7500000000000004E-2</v>
      </c>
      <c r="E2" s="65">
        <v>0.65700000000000003</v>
      </c>
      <c r="F2" s="65">
        <v>0.107</v>
      </c>
      <c r="G2" s="65">
        <v>7.3000000000000009E-2</v>
      </c>
      <c r="H2" s="75">
        <f t="shared" ref="H2:H9" si="0">SUM(B2:G2)</f>
        <v>1</v>
      </c>
      <c r="K2" s="65">
        <v>0.13500000000000001</v>
      </c>
    </row>
    <row r="3" spans="1:11" x14ac:dyDescent="0.2">
      <c r="A3" s="80" t="s">
        <v>173</v>
      </c>
      <c r="B3" s="65">
        <v>3.0000000000000001E-3</v>
      </c>
      <c r="C3" s="65">
        <f t="shared" ref="C3:C9" si="1">K3/2</f>
        <v>0.08</v>
      </c>
      <c r="D3" s="65">
        <f t="shared" ref="D3:D9" si="2">K3/2</f>
        <v>0.08</v>
      </c>
      <c r="E3" s="65">
        <v>0.19799999999999998</v>
      </c>
      <c r="F3" s="65">
        <v>0.61699999999999999</v>
      </c>
      <c r="G3" s="65">
        <v>2.1999999999999999E-2</v>
      </c>
      <c r="H3" s="75">
        <f t="shared" si="0"/>
        <v>1</v>
      </c>
      <c r="K3" s="65">
        <v>0.16</v>
      </c>
    </row>
    <row r="4" spans="1:11" x14ac:dyDescent="0.2">
      <c r="A4" s="80" t="s">
        <v>174</v>
      </c>
      <c r="B4" s="65">
        <v>9.3097913322632425E-2</v>
      </c>
      <c r="C4" s="65">
        <f t="shared" si="1"/>
        <v>9.2897271268057788E-2</v>
      </c>
      <c r="D4" s="65">
        <f t="shared" si="2"/>
        <v>9.2897271268057788E-2</v>
      </c>
      <c r="E4" s="65">
        <v>0.2247191011235955</v>
      </c>
      <c r="F4" s="65">
        <v>0.45585874799357945</v>
      </c>
      <c r="G4" s="65">
        <v>4.0529695024077043E-2</v>
      </c>
      <c r="H4" s="75">
        <f t="shared" si="0"/>
        <v>1</v>
      </c>
      <c r="K4" s="65">
        <v>0.18579454253611558</v>
      </c>
    </row>
    <row r="5" spans="1:11" x14ac:dyDescent="0.2">
      <c r="A5" s="80" t="s">
        <v>175</v>
      </c>
      <c r="B5" s="65">
        <v>3.0000000000000001E-3</v>
      </c>
      <c r="C5" s="65">
        <f t="shared" si="1"/>
        <v>0.08</v>
      </c>
      <c r="D5" s="65">
        <f t="shared" si="2"/>
        <v>0.08</v>
      </c>
      <c r="E5" s="65">
        <v>0.19799999999999998</v>
      </c>
      <c r="F5" s="65">
        <v>0.61699999999999999</v>
      </c>
      <c r="G5" s="65">
        <v>2.1999999999999999E-2</v>
      </c>
      <c r="H5" s="75">
        <f t="shared" si="0"/>
        <v>1</v>
      </c>
      <c r="K5" s="65">
        <v>0.16</v>
      </c>
    </row>
    <row r="6" spans="1:11" x14ac:dyDescent="0.2">
      <c r="A6" s="90" t="s">
        <v>194</v>
      </c>
      <c r="B6" s="65">
        <v>3.0000000000000001E-3</v>
      </c>
      <c r="C6" s="65">
        <f t="shared" si="1"/>
        <v>0.08</v>
      </c>
      <c r="D6" s="65">
        <f t="shared" si="2"/>
        <v>0.08</v>
      </c>
      <c r="E6" s="65">
        <v>0.19799999999999998</v>
      </c>
      <c r="F6" s="65">
        <v>0.61699999999999999</v>
      </c>
      <c r="G6" s="65">
        <v>2.1999999999999999E-2</v>
      </c>
      <c r="H6" s="75">
        <f t="shared" si="0"/>
        <v>1</v>
      </c>
      <c r="J6" s="66"/>
      <c r="K6" s="65">
        <v>0.16</v>
      </c>
    </row>
    <row r="7" spans="1:11" x14ac:dyDescent="0.2">
      <c r="A7" s="80" t="s">
        <v>176</v>
      </c>
      <c r="B7" s="65">
        <v>2.7999999999999997E-2</v>
      </c>
      <c r="C7" s="65">
        <f t="shared" si="1"/>
        <v>6.7500000000000004E-2</v>
      </c>
      <c r="D7" s="65">
        <f t="shared" si="2"/>
        <v>6.7500000000000004E-2</v>
      </c>
      <c r="E7" s="65">
        <v>0.65700000000000003</v>
      </c>
      <c r="F7" s="65">
        <v>0.107</v>
      </c>
      <c r="G7" s="65">
        <v>7.3000000000000009E-2</v>
      </c>
      <c r="H7" s="75">
        <f t="shared" si="0"/>
        <v>1</v>
      </c>
      <c r="K7" s="65">
        <v>0.13500000000000001</v>
      </c>
    </row>
    <row r="8" spans="1:11" x14ac:dyDescent="0.2">
      <c r="A8" s="80" t="s">
        <v>177</v>
      </c>
      <c r="B8" s="65">
        <v>2.8999999999999998E-2</v>
      </c>
      <c r="C8" s="65">
        <f t="shared" si="1"/>
        <v>0.13750000000000001</v>
      </c>
      <c r="D8" s="65">
        <f t="shared" si="2"/>
        <v>0.13750000000000001</v>
      </c>
      <c r="E8" s="65">
        <v>0.26190000000000002</v>
      </c>
      <c r="F8" s="65">
        <v>0.40500000000000003</v>
      </c>
      <c r="G8" s="65">
        <v>2.9100000000000001E-2</v>
      </c>
      <c r="H8" s="75">
        <f t="shared" si="0"/>
        <v>1</v>
      </c>
      <c r="K8" s="65">
        <v>0.27500000000000002</v>
      </c>
    </row>
    <row r="9" spans="1:11" x14ac:dyDescent="0.2">
      <c r="A9" s="80" t="s">
        <v>178</v>
      </c>
      <c r="B9" s="65">
        <v>3.0000000000000001E-3</v>
      </c>
      <c r="C9" s="65">
        <f t="shared" si="1"/>
        <v>0.08</v>
      </c>
      <c r="D9" s="65">
        <f t="shared" si="2"/>
        <v>0.08</v>
      </c>
      <c r="E9" s="65">
        <v>0.19799999999999998</v>
      </c>
      <c r="F9" s="65">
        <v>0.61699999999999999</v>
      </c>
      <c r="G9" s="65">
        <v>2.1999999999999999E-2</v>
      </c>
      <c r="H9" s="75">
        <f t="shared" si="0"/>
        <v>1</v>
      </c>
      <c r="K9" s="65">
        <v>0.16</v>
      </c>
    </row>
    <row r="10" spans="1:11" x14ac:dyDescent="0.2">
      <c r="B10" s="65"/>
      <c r="C10" s="65"/>
      <c r="D10" s="65"/>
      <c r="E10" s="65"/>
      <c r="F10" s="65"/>
      <c r="G10" s="65"/>
      <c r="H10" s="65"/>
    </row>
    <row r="12" spans="1:11" x14ac:dyDescent="0.2">
      <c r="A12" s="67" t="s">
        <v>181</v>
      </c>
      <c r="B12" t="s">
        <v>15</v>
      </c>
      <c r="C12" t="s">
        <v>19</v>
      </c>
      <c r="D12" t="s">
        <v>20</v>
      </c>
      <c r="E12" s="72" t="s">
        <v>166</v>
      </c>
    </row>
    <row r="13" spans="1:11" x14ac:dyDescent="0.2">
      <c r="A13" s="64" t="str">
        <f t="shared" ref="A13:A20" si="3">A2</f>
        <v>agriculture</v>
      </c>
      <c r="B13" s="73">
        <v>1</v>
      </c>
      <c r="C13" s="73">
        <v>0</v>
      </c>
      <c r="D13" s="73">
        <v>0</v>
      </c>
      <c r="E13" s="64">
        <f>SUM(B13:D13)</f>
        <v>1</v>
      </c>
    </row>
    <row r="14" spans="1:11" x14ac:dyDescent="0.2">
      <c r="A14" s="64" t="str">
        <f t="shared" si="3"/>
        <v>commercialResidential</v>
      </c>
      <c r="B14" s="73">
        <v>0</v>
      </c>
      <c r="C14" s="73">
        <v>1</v>
      </c>
      <c r="D14" s="73">
        <v>0</v>
      </c>
      <c r="E14" s="64">
        <f t="shared" ref="E14:E19" si="4">SUM(B14:D14)</f>
        <v>1</v>
      </c>
    </row>
    <row r="15" spans="1:11" x14ac:dyDescent="0.2">
      <c r="A15" s="64" t="str">
        <f t="shared" si="3"/>
        <v>historicalPreservation</v>
      </c>
      <c r="B15" s="73">
        <v>0.7</v>
      </c>
      <c r="C15" s="73">
        <v>0.3</v>
      </c>
      <c r="D15" s="73">
        <v>0</v>
      </c>
      <c r="E15" s="64">
        <f t="shared" si="4"/>
        <v>1</v>
      </c>
    </row>
    <row r="16" spans="1:11" x14ac:dyDescent="0.2">
      <c r="A16" s="64" t="str">
        <f t="shared" si="3"/>
        <v>industry</v>
      </c>
      <c r="B16" s="73">
        <v>0</v>
      </c>
      <c r="C16" s="73">
        <v>0</v>
      </c>
      <c r="D16" s="73">
        <v>1</v>
      </c>
      <c r="E16" s="64">
        <f t="shared" si="4"/>
        <v>1</v>
      </c>
    </row>
    <row r="17" spans="1:6" x14ac:dyDescent="0.2">
      <c r="A17" s="64" t="str">
        <f t="shared" si="3"/>
        <v>j cityCentre</v>
      </c>
      <c r="B17" s="73">
        <v>0</v>
      </c>
      <c r="C17" s="73">
        <v>1</v>
      </c>
      <c r="D17" s="73">
        <v>0</v>
      </c>
      <c r="E17" s="64">
        <f t="shared" si="4"/>
        <v>1</v>
      </c>
    </row>
    <row r="18" spans="1:6" x14ac:dyDescent="0.2">
      <c r="A18" s="64" t="str">
        <f t="shared" si="3"/>
        <v>lowIncome</v>
      </c>
      <c r="B18" s="73">
        <v>0.9</v>
      </c>
      <c r="C18" s="73">
        <v>0.1</v>
      </c>
      <c r="D18" s="73">
        <v>0</v>
      </c>
      <c r="E18" s="64">
        <f t="shared" si="4"/>
        <v>1</v>
      </c>
    </row>
    <row r="19" spans="1:6" x14ac:dyDescent="0.2">
      <c r="A19" s="64" t="str">
        <f t="shared" si="3"/>
        <v>midIncome</v>
      </c>
      <c r="B19" s="73">
        <v>0.6</v>
      </c>
      <c r="C19" s="73">
        <v>0.4</v>
      </c>
      <c r="D19" s="73">
        <v>0</v>
      </c>
      <c r="E19" s="64">
        <f t="shared" si="4"/>
        <v>1</v>
      </c>
    </row>
    <row r="20" spans="1:6" x14ac:dyDescent="0.2">
      <c r="A20" s="64" t="str">
        <f t="shared" si="3"/>
        <v>p highIncome</v>
      </c>
      <c r="B20" s="73">
        <v>0.8</v>
      </c>
      <c r="C20" s="73">
        <v>0.2</v>
      </c>
      <c r="D20" s="73">
        <v>0</v>
      </c>
      <c r="E20" s="64">
        <f>SUM(B20:D20)</f>
        <v>1</v>
      </c>
    </row>
    <row r="23" spans="1:6" x14ac:dyDescent="0.2">
      <c r="A23" s="66"/>
      <c r="B23" s="96" t="s">
        <v>164</v>
      </c>
      <c r="C23" s="96"/>
      <c r="D23" s="96"/>
      <c r="E23" s="96"/>
    </row>
    <row r="24" spans="1:6" x14ac:dyDescent="0.2">
      <c r="A24" s="67" t="s">
        <v>181</v>
      </c>
      <c r="B24" s="67">
        <v>1</v>
      </c>
      <c r="C24" s="67">
        <v>2</v>
      </c>
      <c r="D24" s="67">
        <v>3</v>
      </c>
      <c r="E24" s="67">
        <v>4</v>
      </c>
      <c r="F24" s="72" t="s">
        <v>166</v>
      </c>
    </row>
    <row r="25" spans="1:6" x14ac:dyDescent="0.2">
      <c r="A25" s="64" t="str">
        <f t="shared" ref="A25:A32" si="5">A2</f>
        <v>agriculture</v>
      </c>
      <c r="B25" s="73">
        <v>0.15</v>
      </c>
      <c r="C25" s="73">
        <v>0.8</v>
      </c>
      <c r="D25" s="73">
        <v>0.05</v>
      </c>
      <c r="E25" s="73">
        <v>0</v>
      </c>
      <c r="F25" s="64">
        <f>SUM(B25:E25)</f>
        <v>1</v>
      </c>
    </row>
    <row r="26" spans="1:6" x14ac:dyDescent="0.2">
      <c r="A26" s="64" t="str">
        <f t="shared" si="5"/>
        <v>commercialResidential</v>
      </c>
      <c r="B26" s="73">
        <v>0.15</v>
      </c>
      <c r="C26" s="73">
        <v>0.6</v>
      </c>
      <c r="D26" s="73">
        <v>0.25</v>
      </c>
      <c r="E26" s="73">
        <v>0</v>
      </c>
      <c r="F26" s="64">
        <f t="shared" ref="F26:F32" si="6">SUM(B26:E26)</f>
        <v>1</v>
      </c>
    </row>
    <row r="27" spans="1:6" x14ac:dyDescent="0.2">
      <c r="A27" s="64" t="str">
        <f t="shared" si="5"/>
        <v>historicalPreservation</v>
      </c>
      <c r="B27" s="73">
        <v>0.05</v>
      </c>
      <c r="C27" s="73">
        <v>0.1</v>
      </c>
      <c r="D27" s="73">
        <v>0.6</v>
      </c>
      <c r="E27" s="73">
        <v>0.25</v>
      </c>
      <c r="F27" s="64">
        <f t="shared" si="6"/>
        <v>1</v>
      </c>
    </row>
    <row r="28" spans="1:6" x14ac:dyDescent="0.2">
      <c r="A28" s="64" t="str">
        <f t="shared" si="5"/>
        <v>industry</v>
      </c>
      <c r="B28" s="73">
        <v>0.5</v>
      </c>
      <c r="C28" s="73">
        <v>0.5</v>
      </c>
      <c r="D28" s="73">
        <v>0</v>
      </c>
      <c r="E28" s="73">
        <v>0</v>
      </c>
      <c r="F28" s="64">
        <f t="shared" si="6"/>
        <v>1</v>
      </c>
    </row>
    <row r="29" spans="1:6" x14ac:dyDescent="0.2">
      <c r="A29" s="64" t="str">
        <f t="shared" si="5"/>
        <v>j cityCentre</v>
      </c>
      <c r="B29" s="73">
        <f>B27</f>
        <v>0.05</v>
      </c>
      <c r="C29" s="73">
        <f t="shared" ref="C29:E29" si="7">C27</f>
        <v>0.1</v>
      </c>
      <c r="D29" s="73">
        <f t="shared" si="7"/>
        <v>0.6</v>
      </c>
      <c r="E29" s="73">
        <f t="shared" si="7"/>
        <v>0.25</v>
      </c>
      <c r="F29" s="64">
        <f t="shared" si="6"/>
        <v>1</v>
      </c>
    </row>
    <row r="30" spans="1:6" x14ac:dyDescent="0.2">
      <c r="A30" s="64" t="str">
        <f t="shared" si="5"/>
        <v>lowIncome</v>
      </c>
      <c r="B30" s="73">
        <v>0.7</v>
      </c>
      <c r="C30" s="73">
        <v>0.2</v>
      </c>
      <c r="D30" s="73">
        <v>0.05</v>
      </c>
      <c r="E30" s="73">
        <v>0.05</v>
      </c>
      <c r="F30" s="64">
        <f t="shared" si="6"/>
        <v>1</v>
      </c>
    </row>
    <row r="31" spans="1:6" x14ac:dyDescent="0.2">
      <c r="A31" s="64" t="str">
        <f t="shared" si="5"/>
        <v>midIncome</v>
      </c>
      <c r="B31" s="73">
        <v>0.5</v>
      </c>
      <c r="C31" s="73">
        <v>0.3</v>
      </c>
      <c r="D31" s="73">
        <v>0.1</v>
      </c>
      <c r="E31" s="73">
        <v>0.1</v>
      </c>
      <c r="F31" s="64">
        <f t="shared" si="6"/>
        <v>1</v>
      </c>
    </row>
    <row r="32" spans="1:6" x14ac:dyDescent="0.2">
      <c r="A32" s="64" t="str">
        <f t="shared" si="5"/>
        <v>p highIncome</v>
      </c>
      <c r="B32" s="73">
        <v>0.05</v>
      </c>
      <c r="C32" s="73">
        <v>0.05</v>
      </c>
      <c r="D32" s="73">
        <v>0.2</v>
      </c>
      <c r="E32" s="73">
        <v>0.7</v>
      </c>
      <c r="F32" s="64">
        <f t="shared" si="6"/>
        <v>1</v>
      </c>
    </row>
    <row r="35" spans="1:10" x14ac:dyDescent="0.2">
      <c r="B35" s="96" t="s">
        <v>179</v>
      </c>
      <c r="C35" s="96"/>
      <c r="E35" s="69"/>
    </row>
    <row r="36" spans="1:10" x14ac:dyDescent="0.2">
      <c r="A36" s="67" t="s">
        <v>181</v>
      </c>
      <c r="B36" s="67">
        <v>1</v>
      </c>
      <c r="C36" s="67">
        <v>2</v>
      </c>
      <c r="D36" s="72" t="s">
        <v>166</v>
      </c>
      <c r="E36" s="68"/>
    </row>
    <row r="37" spans="1:10" x14ac:dyDescent="0.2">
      <c r="A37" s="64" t="str">
        <f t="shared" ref="A37:A44" si="8">A2</f>
        <v>agriculture</v>
      </c>
      <c r="B37" s="73">
        <v>0.7</v>
      </c>
      <c r="C37" s="73">
        <v>0.3</v>
      </c>
      <c r="D37" s="64">
        <f>SUM(B37:C37)</f>
        <v>1</v>
      </c>
    </row>
    <row r="38" spans="1:10" x14ac:dyDescent="0.2">
      <c r="A38" s="64" t="str">
        <f t="shared" si="8"/>
        <v>commercialResidential</v>
      </c>
      <c r="B38" s="73">
        <v>0.7</v>
      </c>
      <c r="C38" s="73">
        <v>0.3</v>
      </c>
      <c r="D38" s="64">
        <f t="shared" ref="D38:D44" si="9">SUM(B38:C38)</f>
        <v>1</v>
      </c>
    </row>
    <row r="39" spans="1:10" x14ac:dyDescent="0.2">
      <c r="A39" s="64" t="str">
        <f t="shared" si="8"/>
        <v>historicalPreservation</v>
      </c>
      <c r="B39" s="73">
        <v>0.4</v>
      </c>
      <c r="C39" s="73">
        <v>0.6</v>
      </c>
      <c r="D39" s="64">
        <f t="shared" si="9"/>
        <v>1</v>
      </c>
    </row>
    <row r="40" spans="1:10" x14ac:dyDescent="0.2">
      <c r="A40" s="64" t="str">
        <f t="shared" si="8"/>
        <v>industry</v>
      </c>
      <c r="B40" s="73">
        <v>0.9</v>
      </c>
      <c r="C40" s="73">
        <v>0.1</v>
      </c>
      <c r="D40" s="64">
        <f t="shared" si="9"/>
        <v>1</v>
      </c>
    </row>
    <row r="41" spans="1:10" x14ac:dyDescent="0.2">
      <c r="A41" s="64" t="str">
        <f t="shared" si="8"/>
        <v>j cityCentre</v>
      </c>
      <c r="B41" s="73">
        <v>0.7</v>
      </c>
      <c r="C41" s="73">
        <v>0.3</v>
      </c>
      <c r="D41" s="64">
        <f t="shared" si="9"/>
        <v>1</v>
      </c>
    </row>
    <row r="42" spans="1:10" x14ac:dyDescent="0.2">
      <c r="A42" s="64" t="str">
        <f t="shared" si="8"/>
        <v>lowIncome</v>
      </c>
      <c r="B42" s="73">
        <v>0.7</v>
      </c>
      <c r="C42" s="73">
        <v>0.3</v>
      </c>
      <c r="D42" s="64">
        <f t="shared" si="9"/>
        <v>1</v>
      </c>
    </row>
    <row r="43" spans="1:10" x14ac:dyDescent="0.2">
      <c r="A43" s="64" t="str">
        <f t="shared" si="8"/>
        <v>midIncome</v>
      </c>
      <c r="B43" s="73">
        <v>0.7</v>
      </c>
      <c r="C43" s="73">
        <v>0.3</v>
      </c>
      <c r="D43" s="64">
        <f t="shared" si="9"/>
        <v>1</v>
      </c>
    </row>
    <row r="44" spans="1:10" x14ac:dyDescent="0.2">
      <c r="A44" s="64" t="str">
        <f t="shared" si="8"/>
        <v>p highIncome</v>
      </c>
      <c r="B44" s="73">
        <v>0.7</v>
      </c>
      <c r="C44" s="73">
        <v>0.3</v>
      </c>
      <c r="D44" s="64">
        <f t="shared" si="9"/>
        <v>1</v>
      </c>
    </row>
    <row r="47" spans="1:10" x14ac:dyDescent="0.2">
      <c r="B47" s="96" t="s">
        <v>165</v>
      </c>
      <c r="C47" s="96"/>
      <c r="D47" s="96"/>
      <c r="E47" s="96"/>
      <c r="F47" s="96"/>
      <c r="G47" s="96"/>
      <c r="H47" s="96"/>
      <c r="I47" s="96"/>
    </row>
    <row r="48" spans="1:10" x14ac:dyDescent="0.2">
      <c r="A48" s="67" t="s">
        <v>181</v>
      </c>
      <c r="B48" s="67">
        <v>1</v>
      </c>
      <c r="C48" s="67">
        <v>2</v>
      </c>
      <c r="D48" s="67">
        <v>3</v>
      </c>
      <c r="E48" s="67">
        <v>4</v>
      </c>
      <c r="F48" s="71">
        <v>5</v>
      </c>
      <c r="G48" s="71">
        <v>6</v>
      </c>
      <c r="H48" s="71">
        <v>7</v>
      </c>
      <c r="I48" s="71">
        <v>8</v>
      </c>
      <c r="J48" s="72" t="s">
        <v>166</v>
      </c>
    </row>
    <row r="49" spans="1:10" x14ac:dyDescent="0.2">
      <c r="A49" s="64" t="str">
        <f t="shared" ref="A49:A56" si="10">A13</f>
        <v>agriculture</v>
      </c>
      <c r="B49" s="73">
        <v>0.4</v>
      </c>
      <c r="C49" s="73">
        <v>0.5</v>
      </c>
      <c r="D49" s="73">
        <v>0.1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64">
        <f>SUM(B49:I49)</f>
        <v>1</v>
      </c>
    </row>
    <row r="50" spans="1:10" x14ac:dyDescent="0.2">
      <c r="A50" s="64" t="str">
        <f t="shared" si="10"/>
        <v>commercialResidential</v>
      </c>
      <c r="B50" s="73">
        <v>0.05</v>
      </c>
      <c r="C50" s="73">
        <v>0.3</v>
      </c>
      <c r="D50" s="73">
        <v>0.5</v>
      </c>
      <c r="E50" s="73">
        <v>0.1</v>
      </c>
      <c r="F50" s="73">
        <v>0.05</v>
      </c>
      <c r="G50" s="73">
        <v>0</v>
      </c>
      <c r="H50" s="73">
        <v>0</v>
      </c>
      <c r="I50" s="73">
        <v>0</v>
      </c>
      <c r="J50" s="64">
        <f t="shared" ref="J50:J56" si="11">SUM(B50:I50)</f>
        <v>1</v>
      </c>
    </row>
    <row r="51" spans="1:10" x14ac:dyDescent="0.2">
      <c r="A51" s="64" t="str">
        <f t="shared" si="10"/>
        <v>historicalPreservation</v>
      </c>
      <c r="B51" s="73">
        <v>0.1</v>
      </c>
      <c r="C51" s="73">
        <v>0.3</v>
      </c>
      <c r="D51" s="73">
        <v>0.5</v>
      </c>
      <c r="E51" s="73">
        <v>0.1</v>
      </c>
      <c r="F51" s="73">
        <v>0</v>
      </c>
      <c r="G51" s="73">
        <v>0</v>
      </c>
      <c r="H51" s="73">
        <v>0</v>
      </c>
      <c r="I51" s="73">
        <v>0</v>
      </c>
      <c r="J51" s="64">
        <f t="shared" si="11"/>
        <v>1</v>
      </c>
    </row>
    <row r="52" spans="1:10" x14ac:dyDescent="0.2">
      <c r="A52" s="64" t="str">
        <f t="shared" si="10"/>
        <v>industry</v>
      </c>
      <c r="B52" s="73">
        <v>0.1</v>
      </c>
      <c r="C52" s="73">
        <v>0.4</v>
      </c>
      <c r="D52" s="73">
        <v>0.3</v>
      </c>
      <c r="E52" s="73">
        <v>0.1</v>
      </c>
      <c r="F52" s="73">
        <v>0.1</v>
      </c>
      <c r="G52" s="73">
        <v>0</v>
      </c>
      <c r="H52" s="73">
        <v>0</v>
      </c>
      <c r="I52" s="73">
        <v>0</v>
      </c>
      <c r="J52" s="64">
        <f t="shared" si="11"/>
        <v>1</v>
      </c>
    </row>
    <row r="53" spans="1:10" x14ac:dyDescent="0.2">
      <c r="A53" s="64" t="str">
        <f t="shared" si="10"/>
        <v>j cityCentre</v>
      </c>
      <c r="B53" s="73">
        <v>0</v>
      </c>
      <c r="C53" s="73">
        <v>0.05</v>
      </c>
      <c r="D53" s="73">
        <v>0.6</v>
      </c>
      <c r="E53" s="73">
        <v>0.1</v>
      </c>
      <c r="F53" s="73">
        <v>0.1</v>
      </c>
      <c r="G53" s="73">
        <v>0.05</v>
      </c>
      <c r="H53" s="73">
        <v>0.05</v>
      </c>
      <c r="I53" s="73">
        <v>0.05</v>
      </c>
      <c r="J53" s="64">
        <f t="shared" si="11"/>
        <v>1</v>
      </c>
    </row>
    <row r="54" spans="1:10" x14ac:dyDescent="0.2">
      <c r="A54" s="64" t="str">
        <f t="shared" si="10"/>
        <v>lowIncome</v>
      </c>
      <c r="B54" s="73">
        <v>0.1</v>
      </c>
      <c r="C54" s="73">
        <v>0.4</v>
      </c>
      <c r="D54" s="73">
        <v>0.5</v>
      </c>
      <c r="E54" s="73">
        <v>0</v>
      </c>
      <c r="F54" s="73">
        <v>0</v>
      </c>
      <c r="G54" s="73">
        <v>0</v>
      </c>
      <c r="H54" s="73">
        <v>0</v>
      </c>
      <c r="I54" s="73">
        <v>0</v>
      </c>
      <c r="J54" s="64">
        <f t="shared" si="11"/>
        <v>1</v>
      </c>
    </row>
    <row r="55" spans="1:10" x14ac:dyDescent="0.2">
      <c r="A55" s="64" t="str">
        <f t="shared" si="10"/>
        <v>midIncome</v>
      </c>
      <c r="B55" s="73">
        <v>0.05</v>
      </c>
      <c r="C55" s="73">
        <v>0.3</v>
      </c>
      <c r="D55" s="73">
        <v>0.5</v>
      </c>
      <c r="E55" s="73">
        <v>0.1</v>
      </c>
      <c r="F55" s="73">
        <v>0.05</v>
      </c>
      <c r="G55" s="73">
        <v>0</v>
      </c>
      <c r="H55" s="73">
        <v>0</v>
      </c>
      <c r="I55" s="73">
        <v>0</v>
      </c>
      <c r="J55" s="64">
        <f t="shared" si="11"/>
        <v>1</v>
      </c>
    </row>
    <row r="56" spans="1:10" x14ac:dyDescent="0.2">
      <c r="A56" s="64" t="str">
        <f t="shared" si="10"/>
        <v>p highIncome</v>
      </c>
      <c r="B56" s="73">
        <v>0</v>
      </c>
      <c r="C56" s="73">
        <v>0.05</v>
      </c>
      <c r="D56" s="73">
        <v>0.6</v>
      </c>
      <c r="E56" s="73">
        <v>0.1</v>
      </c>
      <c r="F56" s="73">
        <v>0.1</v>
      </c>
      <c r="G56" s="73">
        <v>0.05</v>
      </c>
      <c r="H56" s="73">
        <v>0.05</v>
      </c>
      <c r="I56" s="73">
        <v>0.05</v>
      </c>
      <c r="J56" s="64">
        <f t="shared" si="11"/>
        <v>1</v>
      </c>
    </row>
    <row r="59" spans="1:10" x14ac:dyDescent="0.2">
      <c r="B59" s="69"/>
      <c r="C59" s="69"/>
      <c r="D59" s="69"/>
      <c r="E59" s="69"/>
    </row>
    <row r="60" spans="1:10" x14ac:dyDescent="0.2">
      <c r="B60" s="96" t="s">
        <v>165</v>
      </c>
      <c r="C60" s="96"/>
      <c r="D60" s="96"/>
    </row>
    <row r="61" spans="1:10" x14ac:dyDescent="0.2">
      <c r="A61" s="67" t="s">
        <v>181</v>
      </c>
      <c r="B61" s="67" t="s">
        <v>143</v>
      </c>
      <c r="C61" s="67" t="s">
        <v>144</v>
      </c>
      <c r="D61" s="67" t="s">
        <v>145</v>
      </c>
      <c r="E61" s="72" t="s">
        <v>166</v>
      </c>
    </row>
    <row r="62" spans="1:10" x14ac:dyDescent="0.2">
      <c r="A62" s="64" t="str">
        <f t="shared" ref="A62:A69" si="12">A2</f>
        <v>agriculture</v>
      </c>
      <c r="B62" s="73">
        <v>1</v>
      </c>
      <c r="C62" s="73">
        <v>0</v>
      </c>
      <c r="D62" s="73">
        <v>0</v>
      </c>
      <c r="E62" s="64">
        <f>SUM(B62:D62)</f>
        <v>1</v>
      </c>
    </row>
    <row r="63" spans="1:10" x14ac:dyDescent="0.2">
      <c r="A63" s="64" t="str">
        <f t="shared" si="12"/>
        <v>commercialResidential</v>
      </c>
      <c r="B63" s="73">
        <v>0.3</v>
      </c>
      <c r="C63" s="73">
        <v>0.4</v>
      </c>
      <c r="D63" s="73">
        <v>0.3</v>
      </c>
      <c r="E63" s="64">
        <f t="shared" ref="E63:E69" si="13">SUM(B63:D63)</f>
        <v>1</v>
      </c>
    </row>
    <row r="64" spans="1:10" x14ac:dyDescent="0.2">
      <c r="A64" s="64" t="str">
        <f t="shared" si="12"/>
        <v>historicalPreservation</v>
      </c>
      <c r="B64" s="73">
        <v>0</v>
      </c>
      <c r="C64" s="73">
        <v>0.5</v>
      </c>
      <c r="D64" s="73">
        <v>0.5</v>
      </c>
      <c r="E64" s="64">
        <f t="shared" si="13"/>
        <v>1</v>
      </c>
    </row>
    <row r="65" spans="1:5" x14ac:dyDescent="0.2">
      <c r="A65" s="64" t="str">
        <f t="shared" si="12"/>
        <v>industry</v>
      </c>
      <c r="B65" s="73">
        <v>0.3</v>
      </c>
      <c r="C65" s="73">
        <v>0.6</v>
      </c>
      <c r="D65" s="73">
        <v>0.1</v>
      </c>
      <c r="E65" s="64">
        <f t="shared" si="13"/>
        <v>0.99999999999999989</v>
      </c>
    </row>
    <row r="66" spans="1:5" x14ac:dyDescent="0.2">
      <c r="A66" s="64" t="str">
        <f t="shared" si="12"/>
        <v>j cityCentre</v>
      </c>
      <c r="B66" s="73">
        <v>0.1</v>
      </c>
      <c r="C66" s="73">
        <v>0.6</v>
      </c>
      <c r="D66" s="73">
        <v>0.3</v>
      </c>
      <c r="E66" s="64">
        <f t="shared" si="13"/>
        <v>1</v>
      </c>
    </row>
    <row r="67" spans="1:5" x14ac:dyDescent="0.2">
      <c r="A67" s="64" t="str">
        <f t="shared" si="12"/>
        <v>lowIncome</v>
      </c>
      <c r="B67" s="73">
        <v>0.7</v>
      </c>
      <c r="C67" s="73">
        <v>0.2</v>
      </c>
      <c r="D67" s="73">
        <v>0.1</v>
      </c>
      <c r="E67" s="64">
        <f t="shared" si="13"/>
        <v>0.99999999999999989</v>
      </c>
    </row>
    <row r="68" spans="1:5" x14ac:dyDescent="0.2">
      <c r="A68" s="64" t="str">
        <f t="shared" si="12"/>
        <v>midIncome</v>
      </c>
      <c r="B68" s="73">
        <v>0.2</v>
      </c>
      <c r="C68" s="73">
        <v>0.6</v>
      </c>
      <c r="D68" s="73">
        <v>0.2</v>
      </c>
      <c r="E68" s="64">
        <f t="shared" si="13"/>
        <v>1</v>
      </c>
    </row>
    <row r="69" spans="1:5" x14ac:dyDescent="0.2">
      <c r="A69" s="64" t="str">
        <f t="shared" si="12"/>
        <v>p highIncome</v>
      </c>
      <c r="B69" s="73">
        <v>0.1</v>
      </c>
      <c r="C69" s="73">
        <v>0.2</v>
      </c>
      <c r="D69" s="73">
        <v>0.7</v>
      </c>
      <c r="E69" s="64">
        <f t="shared" si="13"/>
        <v>1</v>
      </c>
    </row>
  </sheetData>
  <mergeCells count="4">
    <mergeCell ref="B60:D60"/>
    <mergeCell ref="B23:E23"/>
    <mergeCell ref="B35:C35"/>
    <mergeCell ref="B47:I47"/>
  </mergeCells>
  <conditionalFormatting sqref="H2:H9">
    <cfRule type="cellIs" dxfId="5" priority="4" operator="equal">
      <formula>1</formula>
    </cfRule>
  </conditionalFormatting>
  <conditionalFormatting sqref="E13:E20 F25:F32 D37:D44 J49:J56">
    <cfRule type="cellIs" dxfId="4" priority="3" operator="equal">
      <formula>1</formula>
    </cfRule>
  </conditionalFormatting>
  <conditionalFormatting sqref="E62:E69">
    <cfRule type="cellIs" dxfId="3" priority="2" operator="equal">
      <formula>1</formula>
    </cfRule>
  </conditionalFormatting>
  <conditionalFormatting sqref="G1">
    <cfRule type="cellIs" dxfId="2" priority="1" operator="equal">
      <formula>9999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7930-EED3-7746-B1A7-D31BF8A1AF29}">
  <sheetPr>
    <tabColor rgb="FFFFC000"/>
  </sheetPr>
  <dimension ref="A1:BS125"/>
  <sheetViews>
    <sheetView topLeftCell="A66" zoomScale="133" zoomScaleNormal="233" workbookViewId="0">
      <selection activeCell="R100" sqref="R100:Y100"/>
    </sheetView>
  </sheetViews>
  <sheetFormatPr baseColWidth="10" defaultRowHeight="15" x14ac:dyDescent="0.2"/>
  <cols>
    <col min="1" max="1" width="22.83203125" bestFit="1" customWidth="1"/>
    <col min="7" max="7" width="15.33203125" bestFit="1" customWidth="1"/>
    <col min="8" max="8" width="6.83203125" customWidth="1"/>
    <col min="9" max="16" width="10.83203125" customWidth="1"/>
    <col min="17" max="17" width="6.83203125" customWidth="1"/>
    <col min="18" max="24" width="10.83203125" customWidth="1"/>
    <col min="25" max="25" width="11.5" customWidth="1"/>
    <col min="26" max="26" width="7" customWidth="1"/>
    <col min="64" max="64" width="10.83203125" customWidth="1"/>
  </cols>
  <sheetData>
    <row r="1" spans="1:70" x14ac:dyDescent="0.2">
      <c r="I1" s="98" t="s">
        <v>168</v>
      </c>
      <c r="J1" s="98"/>
      <c r="K1" s="98"/>
      <c r="L1" s="98"/>
      <c r="M1" s="98"/>
      <c r="N1" s="98"/>
      <c r="O1" s="98"/>
      <c r="P1" s="98"/>
      <c r="R1" s="98" t="s">
        <v>167</v>
      </c>
      <c r="S1" s="98"/>
      <c r="T1" s="98"/>
      <c r="U1" s="98"/>
      <c r="V1" s="98"/>
      <c r="W1" s="98"/>
      <c r="X1" s="98"/>
      <c r="Y1" s="98"/>
      <c r="AA1" s="98" t="s">
        <v>169</v>
      </c>
      <c r="AB1" s="98"/>
      <c r="AC1" s="98"/>
      <c r="AD1" s="98"/>
      <c r="AE1" s="98"/>
      <c r="AF1" s="98"/>
      <c r="AG1" s="98"/>
      <c r="AH1" s="98"/>
      <c r="AJ1" s="98" t="s">
        <v>170</v>
      </c>
      <c r="AK1" s="98"/>
      <c r="AL1" s="98"/>
      <c r="AM1" s="98"/>
      <c r="AN1" s="98"/>
      <c r="AO1" s="98"/>
      <c r="AP1" s="98"/>
      <c r="AQ1" s="98"/>
      <c r="AS1" s="98" t="s">
        <v>180</v>
      </c>
      <c r="AT1" s="98"/>
      <c r="AU1" s="98"/>
      <c r="AV1" s="98"/>
      <c r="AW1" s="98"/>
      <c r="AX1" s="98"/>
      <c r="AY1" s="98"/>
      <c r="AZ1" s="98"/>
      <c r="BB1" s="97" t="s">
        <v>182</v>
      </c>
      <c r="BC1" s="97"/>
      <c r="BD1" s="97"/>
      <c r="BE1" s="97"/>
      <c r="BF1" s="97"/>
      <c r="BG1" s="97"/>
      <c r="BH1" s="97"/>
      <c r="BI1" s="97"/>
      <c r="BK1" s="97" t="s">
        <v>183</v>
      </c>
      <c r="BL1" s="97"/>
      <c r="BM1" s="97"/>
      <c r="BN1" s="97"/>
      <c r="BO1" s="97"/>
      <c r="BP1" s="97"/>
      <c r="BQ1" s="97"/>
      <c r="BR1" s="97"/>
    </row>
    <row r="2" spans="1:70" ht="16" x14ac:dyDescent="0.2">
      <c r="A2" s="28" t="str">
        <f>'FL - vulnerabilities'!C1</f>
        <v>Typology</v>
      </c>
      <c r="B2" s="28" t="s">
        <v>139</v>
      </c>
      <c r="C2" s="28" t="s">
        <v>140</v>
      </c>
      <c r="D2" s="28" t="s">
        <v>33</v>
      </c>
      <c r="E2" s="28" t="s">
        <v>138</v>
      </c>
      <c r="F2" s="28" t="str">
        <f>'EQ - fragilities'!A1</f>
        <v>vulnStrEQ</v>
      </c>
      <c r="G2" s="28" t="str">
        <f>'FL - vulnerabilities'!A1</f>
        <v>vulnStrFL</v>
      </c>
      <c r="H2" s="23"/>
      <c r="I2" s="74" t="str">
        <f t="shared" ref="I2:P2" si="0">R2</f>
        <v>agriculture</v>
      </c>
      <c r="J2" s="74" t="str">
        <f t="shared" si="0"/>
        <v>commercialResidential</v>
      </c>
      <c r="K2" s="74" t="str">
        <f t="shared" si="0"/>
        <v>historicalPreservation</v>
      </c>
      <c r="L2" s="74" t="str">
        <f t="shared" si="0"/>
        <v>industry</v>
      </c>
      <c r="M2" s="74" t="str">
        <f t="shared" si="0"/>
        <v>j cityCentre</v>
      </c>
      <c r="N2" s="74" t="str">
        <f t="shared" si="0"/>
        <v>lowIncome</v>
      </c>
      <c r="O2" s="74" t="str">
        <f t="shared" si="0"/>
        <v>midIncome</v>
      </c>
      <c r="P2" s="74" t="str">
        <f t="shared" si="0"/>
        <v>p highIncome</v>
      </c>
      <c r="Q2" s="23"/>
      <c r="R2" s="74" t="str">
        <f t="array" ref="R2:Y2">TRANSPOSE(polygonCoarseDist!A2:A9)</f>
        <v>agriculture</v>
      </c>
      <c r="S2" s="74" t="str">
        <v>commercialResidential</v>
      </c>
      <c r="T2" s="74" t="str">
        <v>historicalPreservation</v>
      </c>
      <c r="U2" s="74" t="str">
        <v>industry</v>
      </c>
      <c r="V2" s="74" t="str">
        <v>j cityCentre</v>
      </c>
      <c r="W2" s="74" t="str">
        <v>lowIncome</v>
      </c>
      <c r="X2" s="74" t="str">
        <v>midIncome</v>
      </c>
      <c r="Y2" s="74" t="str">
        <v>p highIncome</v>
      </c>
      <c r="AA2" s="70" t="str">
        <f>I2</f>
        <v>agriculture</v>
      </c>
      <c r="AB2" s="70" t="str">
        <f t="shared" ref="AB2:AH2" si="1">J2</f>
        <v>commercialResidential</v>
      </c>
      <c r="AC2" s="70" t="str">
        <f t="shared" si="1"/>
        <v>historicalPreservation</v>
      </c>
      <c r="AD2" s="70" t="str">
        <f t="shared" si="1"/>
        <v>industry</v>
      </c>
      <c r="AE2" s="70" t="str">
        <f t="shared" si="1"/>
        <v>j cityCentre</v>
      </c>
      <c r="AF2" s="70" t="str">
        <f t="shared" si="1"/>
        <v>lowIncome</v>
      </c>
      <c r="AG2" s="70" t="str">
        <f t="shared" si="1"/>
        <v>midIncome</v>
      </c>
      <c r="AH2" s="70" t="str">
        <f t="shared" si="1"/>
        <v>p highIncome</v>
      </c>
      <c r="AJ2" s="79" t="str">
        <f>I2</f>
        <v>agriculture</v>
      </c>
      <c r="AK2" s="79" t="str">
        <f t="shared" ref="AK2:AQ2" si="2">J2</f>
        <v>commercialResidential</v>
      </c>
      <c r="AL2" s="79" t="str">
        <f t="shared" si="2"/>
        <v>historicalPreservation</v>
      </c>
      <c r="AM2" s="79" t="str">
        <f t="shared" si="2"/>
        <v>industry</v>
      </c>
      <c r="AN2" s="79" t="str">
        <f t="shared" si="2"/>
        <v>j cityCentre</v>
      </c>
      <c r="AO2" s="79" t="str">
        <f t="shared" si="2"/>
        <v>lowIncome</v>
      </c>
      <c r="AP2" s="79" t="str">
        <f t="shared" si="2"/>
        <v>midIncome</v>
      </c>
      <c r="AQ2" s="79" t="str">
        <f t="shared" si="2"/>
        <v>p highIncome</v>
      </c>
      <c r="AS2" s="81" t="str">
        <f>I2</f>
        <v>agriculture</v>
      </c>
      <c r="AT2" s="81" t="str">
        <f t="shared" ref="AT2:AV2" si="3">J2</f>
        <v>commercialResidential</v>
      </c>
      <c r="AU2" s="81" t="str">
        <f t="shared" si="3"/>
        <v>historicalPreservation</v>
      </c>
      <c r="AV2" s="81" t="str">
        <f t="shared" si="3"/>
        <v>industry</v>
      </c>
      <c r="AW2" s="81" t="str">
        <f>M2</f>
        <v>j cityCentre</v>
      </c>
      <c r="AX2" s="81" t="str">
        <f t="shared" ref="AX2" si="4">N2</f>
        <v>lowIncome</v>
      </c>
      <c r="AY2" s="81" t="str">
        <f t="shared" ref="AY2" si="5">O2</f>
        <v>midIncome</v>
      </c>
      <c r="AZ2" s="81" t="str">
        <f t="shared" ref="AZ2" si="6">P2</f>
        <v>p highIncome</v>
      </c>
      <c r="BB2" s="87" t="str">
        <f>I2</f>
        <v>agriculture</v>
      </c>
      <c r="BC2" s="87" t="str">
        <f t="shared" ref="BC2:BI2" si="7">J2</f>
        <v>commercialResidential</v>
      </c>
      <c r="BD2" s="87" t="str">
        <f t="shared" si="7"/>
        <v>historicalPreservation</v>
      </c>
      <c r="BE2" s="87" t="str">
        <f t="shared" si="7"/>
        <v>industry</v>
      </c>
      <c r="BF2" s="87" t="str">
        <f t="shared" si="7"/>
        <v>j cityCentre</v>
      </c>
      <c r="BG2" s="87" t="str">
        <f t="shared" si="7"/>
        <v>lowIncome</v>
      </c>
      <c r="BH2" s="87" t="str">
        <f t="shared" si="7"/>
        <v>midIncome</v>
      </c>
      <c r="BI2" s="87" t="str">
        <f t="shared" si="7"/>
        <v>p highIncome</v>
      </c>
      <c r="BK2" s="88" t="str">
        <f>I2</f>
        <v>agriculture</v>
      </c>
      <c r="BL2" s="88" t="str">
        <f t="shared" ref="BL2:BR2" si="8">J2</f>
        <v>commercialResidential</v>
      </c>
      <c r="BM2" s="88" t="str">
        <f t="shared" si="8"/>
        <v>historicalPreservation</v>
      </c>
      <c r="BN2" s="88" t="str">
        <f t="shared" si="8"/>
        <v>industry</v>
      </c>
      <c r="BO2" s="88" t="str">
        <f t="shared" si="8"/>
        <v>j cityCentre</v>
      </c>
      <c r="BP2" s="88" t="str">
        <f t="shared" si="8"/>
        <v>lowIncome</v>
      </c>
      <c r="BQ2" s="88" t="str">
        <f t="shared" si="8"/>
        <v>midIncome</v>
      </c>
      <c r="BR2" s="88" t="str">
        <f t="shared" si="8"/>
        <v>p highIncome</v>
      </c>
    </row>
    <row r="3" spans="1:70" x14ac:dyDescent="0.2">
      <c r="A3" t="str">
        <f>'FL - vulnerabilities'!C2</f>
        <v>Adobe</v>
      </c>
      <c r="B3" t="s">
        <v>143</v>
      </c>
      <c r="C3" t="s">
        <v>141</v>
      </c>
      <c r="D3">
        <f>'FL - vulnerabilities'!D2</f>
        <v>1</v>
      </c>
      <c r="E3" t="s">
        <v>15</v>
      </c>
      <c r="F3" t="str">
        <f>'EQ - fragilities'!$A$2</f>
        <v>Adb+LC+LR</v>
      </c>
      <c r="G3" t="str">
        <f>'FL - vulnerabilities'!A2</f>
        <v>Adb+LC+LR+1s+Res</v>
      </c>
      <c r="I3" s="48">
        <f>VLOOKUP(I$2,polygonCoarseDist!$A$2:$G$9,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J3" s="48">
        <f>VLOOKUP(J$2,polygonCoarseDist!$A$2:$G$9,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K3" s="48">
        <f>VLOOKUP(K$2,polygonCoarseDist!$A$2:$G$9,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9.3097913322632425E-2</v>
      </c>
      <c r="L3" s="48">
        <f>VLOOKUP(L$2,polygonCoarseDist!$A$2:$G$9,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M3" s="48">
        <f>VLOOKUP(M$2,polygonCoarseDist!$A$2:$G$9,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N3" s="48">
        <f>VLOOKUP(N$2,polygonCoarseDist!$A$2:$G$9,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O3" s="48">
        <f>VLOOKUP(O$2,polygonCoarseDist!$A$2:$G$9,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2.8999999999999998E-2</v>
      </c>
      <c r="P3" s="48">
        <f>VLOOKUP(P$2,polygonCoarseDist!$A$2:$G$9,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Q3" s="48"/>
      <c r="R3" s="48">
        <f>VLOOKUP(R$2,polygonCoarseDist!$A$13:$D$20,IF(EXACT($E3,polygonCoarseDist!$B$12),2,IF(EXACT($E3,polygonCoarseDist!$C$12),3,4)))</f>
        <v>1</v>
      </c>
      <c r="S3" s="48">
        <f>VLOOKUP(S$2,polygonCoarseDist!$A$13:$D$20,IF(EXACT($E3,polygonCoarseDist!$B$12),2,IF(EXACT($E3,polygonCoarseDist!$C$12),3,4)))</f>
        <v>0</v>
      </c>
      <c r="T3" s="48">
        <f>VLOOKUP(T$2,polygonCoarseDist!$A$13:$D$20,IF(EXACT($E3,polygonCoarseDist!$B$12),2,IF(EXACT($E3,polygonCoarseDist!$C$12),3,4)))</f>
        <v>0.7</v>
      </c>
      <c r="U3" s="48">
        <f>VLOOKUP(U$2,polygonCoarseDist!$A$13:$D$20,IF(EXACT($E3,polygonCoarseDist!$B$12),2,IF(EXACT($E3,polygonCoarseDist!$C$12),3,4)))</f>
        <v>0</v>
      </c>
      <c r="V3" s="48">
        <f>VLOOKUP(V$2,polygonCoarseDist!$A$13:$D$20,IF(EXACT($E3,polygonCoarseDist!$B$12),2,IF(EXACT($E3,polygonCoarseDist!$C$12),3,4)))</f>
        <v>0</v>
      </c>
      <c r="W3" s="48">
        <f>VLOOKUP(W$2,polygonCoarseDist!$A$13:$D$20,IF(EXACT($E3,polygonCoarseDist!$B$12),2,IF(EXACT($E3,polygonCoarseDist!$C$12),3,4)))</f>
        <v>0.9</v>
      </c>
      <c r="X3" s="48">
        <f>VLOOKUP(X$2,polygonCoarseDist!$A$13:$D$20,IF(EXACT($E3,polygonCoarseDist!$B$12),2,IF(EXACT($E3,polygonCoarseDist!$C$12),3,4)))</f>
        <v>0.6</v>
      </c>
      <c r="Y3" s="48">
        <f>VLOOKUP(Y$2,polygonCoarseDist!$A$13:$D$20,IF(EXACT($E3,polygonCoarseDist!$B$12),2,IF(EXACT($E3,polygonCoarseDist!$C$12),3,4)))</f>
        <v>0.8</v>
      </c>
      <c r="AA3" s="48">
        <f>IF(EXACT($A3,polygonCoarseDist!$G$1),VLOOKUP(AA$2,polygonCoarseDist!$A$37:$C$44, $D3+1),         IF(EXACT($A3,polygonCoarseDist!$F$1),VLOOKUP(AA$2,polygonCoarseDist!$A$49:$I$56, $D3+1),       VLOOKUP(AA$2,polygonCoarseDist!$A$25:$E$32, $D3+1)      )        )</f>
        <v>0.15</v>
      </c>
      <c r="AB3" s="48">
        <f>IF(EXACT($A3,polygonCoarseDist!$G$1),VLOOKUP(AB$2,polygonCoarseDist!$A$37:$C$44, $D3+1),         IF(EXACT($A3,polygonCoarseDist!$F$1),VLOOKUP(AB$2,polygonCoarseDist!$A$49:$I$56, $D3+1),       VLOOKUP(AB$2,polygonCoarseDist!$A$25:$E$32, $D3+1)      )        )</f>
        <v>0.15</v>
      </c>
      <c r="AC3" s="48">
        <f>IF(EXACT($A3,polygonCoarseDist!$G$1),VLOOKUP(AC$2,polygonCoarseDist!$A$37:$C$44, $D3+1),         IF(EXACT($A3,polygonCoarseDist!$F$1),VLOOKUP(AC$2,polygonCoarseDist!$A$49:$I$56, $D3+1),       VLOOKUP(AC$2,polygonCoarseDist!$A$25:$E$32, $D3+1)      )        )</f>
        <v>0.05</v>
      </c>
      <c r="AD3" s="48">
        <f>IF(EXACT($A3,polygonCoarseDist!$G$1),VLOOKUP(AD$2,polygonCoarseDist!$A$37:$C$44, $D3+1),         IF(EXACT($A3,polygonCoarseDist!$F$1),VLOOKUP(AD$2,polygonCoarseDist!$A$49:$I$56, $D3+1),       VLOOKUP(AD$2,polygonCoarseDist!$A$25:$E$32, $D3+1)      )        )</f>
        <v>0.5</v>
      </c>
      <c r="AE3" s="48">
        <f>IF(EXACT($A3,polygonCoarseDist!$G$1),VLOOKUP(AE$2,polygonCoarseDist!$A$37:$C$44, $D3+1),         IF(EXACT($A3,polygonCoarseDist!$F$1),VLOOKUP(AE$2,polygonCoarseDist!$A$49:$I$56, $D3+1),       VLOOKUP(AE$2,polygonCoarseDist!$A$25:$E$32, $D3+1)      )        )</f>
        <v>0.05</v>
      </c>
      <c r="AF3" s="48">
        <f>IF(EXACT($A3,polygonCoarseDist!$G$1),VLOOKUP(AF$2,polygonCoarseDist!$A$37:$C$44, $D3+1),         IF(EXACT($A3,polygonCoarseDist!$F$1),VLOOKUP(AF$2,polygonCoarseDist!$A$49:$I$56, $D3+1),       VLOOKUP(AF$2,polygonCoarseDist!$A$25:$E$32, $D3+1)      )        )</f>
        <v>0.7</v>
      </c>
      <c r="AG3" s="48">
        <f>IF(EXACT($A3,polygonCoarseDist!$G$1),VLOOKUP(AG$2,polygonCoarseDist!$A$37:$C$44, $D3+1),         IF(EXACT($A3,polygonCoarseDist!$F$1),VLOOKUP(AG$2,polygonCoarseDist!$A$49:$I$56, $D3+1),       VLOOKUP(AG$2,polygonCoarseDist!$A$25:$E$32, $D3+1)      )        )</f>
        <v>0.5</v>
      </c>
      <c r="AH3" s="48">
        <f>IF(EXACT($A3,polygonCoarseDist!$G$1),VLOOKUP(AH$2,polygonCoarseDist!$A$37:$C$44, $D3+1),         IF(EXACT($A3,polygonCoarseDist!$F$1),VLOOKUP(AH$2,polygonCoarseDist!$A$49:$I$56, $D3+1),       VLOOKUP(AH$2,polygonCoarseDist!$A$25:$E$32, $D3+1)      )        )</f>
        <v>0.05</v>
      </c>
      <c r="AJ3" s="48">
        <f>IF(EXACT($A3,polygonCoarseDist!$F$1), VLOOKUP(AJ$2,polygonCoarseDist!$A$62:$D$69,  IF(EXACT($B3,polygonCoarseDist!$B$61), 2,  IF(EXACT($B3,polygonCoarseDist!$C$61), 3,   4   )   )  ),  1)</f>
        <v>1</v>
      </c>
      <c r="AK3" s="48">
        <f>IF(EXACT($A3,polygonCoarseDist!$F$1), VLOOKUP(AK$2,polygonCoarseDist!$A$62:$D$69,  IF(EXACT($B3,polygonCoarseDist!$B$61), 2,  IF(EXACT($B3,polygonCoarseDist!$C$61), 3,   4   )   )  ),  1)</f>
        <v>1</v>
      </c>
      <c r="AL3" s="48">
        <f>IF(EXACT($A3,polygonCoarseDist!$F$1), VLOOKUP(AL$2,polygonCoarseDist!$A$62:$D$69,  IF(EXACT($B3,polygonCoarseDist!$B$61), 2,  IF(EXACT($B3,polygonCoarseDist!$C$61), 3,   4   )   )  ),  1)</f>
        <v>1</v>
      </c>
      <c r="AM3" s="48">
        <f>IF(EXACT($A3,polygonCoarseDist!$F$1), VLOOKUP(AM$2,polygonCoarseDist!$A$62:$D$69,  IF(EXACT($B3,polygonCoarseDist!$B$61), 2,  IF(EXACT($B3,polygonCoarseDist!$C$61), 3,   4   )   )  ),  1)</f>
        <v>1</v>
      </c>
      <c r="AN3" s="48">
        <f>IF(EXACT($A3,polygonCoarseDist!$F$1), VLOOKUP(AN$2,polygonCoarseDist!$A$62:$D$69,  IF(EXACT($B3,polygonCoarseDist!$B$61), 2,  IF(EXACT($B3,polygonCoarseDist!$C$61), 3,   4   )   )  ),  1)</f>
        <v>1</v>
      </c>
      <c r="AO3" s="48">
        <f>IF(EXACT($A3,polygonCoarseDist!$F$1), VLOOKUP(AO$2,polygonCoarseDist!$A$62:$D$69,  IF(EXACT($B3,polygonCoarseDist!$B$61), 2,  IF(EXACT($B3,polygonCoarseDist!$C$61), 3,   4   )   )  ),  1)</f>
        <v>1</v>
      </c>
      <c r="AP3" s="48">
        <f>IF(EXACT($A3,polygonCoarseDist!$F$1), VLOOKUP(AP$2,polygonCoarseDist!$A$62:$D$69,  IF(EXACT($B3,polygonCoarseDist!$B$61), 2,  IF(EXACT($B3,polygonCoarseDist!$C$61), 3,   4   )   )  ),  1)</f>
        <v>1</v>
      </c>
      <c r="AQ3" s="48">
        <f>IF(EXACT($A3,polygonCoarseDist!$F$1), VLOOKUP(AQ$2,polygonCoarseDist!$A$62:$D$69,  IF(EXACT($B3,polygonCoarseDist!$B$61), 2,  IF(EXACT($B3,polygonCoarseDist!$C$61), 3,   4   )   )  ),  1)</f>
        <v>1</v>
      </c>
      <c r="AS3" s="82">
        <f>I3*R3*AA3*AJ3</f>
        <v>4.1999999999999997E-3</v>
      </c>
      <c r="AT3" s="82">
        <f t="shared" ref="AT3:AZ3" si="9">J3*S3*AB3*AK3</f>
        <v>0</v>
      </c>
      <c r="AU3" s="82">
        <f t="shared" si="9"/>
        <v>3.2584269662921349E-3</v>
      </c>
      <c r="AV3" s="82">
        <f t="shared" si="9"/>
        <v>0</v>
      </c>
      <c r="AW3" s="82">
        <f t="shared" si="9"/>
        <v>0</v>
      </c>
      <c r="AX3" s="82">
        <f t="shared" si="9"/>
        <v>1.7639999999999996E-2</v>
      </c>
      <c r="AY3" s="82">
        <f t="shared" si="9"/>
        <v>8.6999999999999994E-3</v>
      </c>
      <c r="AZ3" s="82">
        <f t="shared" si="9"/>
        <v>1.2000000000000002E-4</v>
      </c>
      <c r="BB3" s="82">
        <f>AS3/AS$124</f>
        <v>4.2940394642674556E-3</v>
      </c>
      <c r="BC3" s="82">
        <f t="shared" ref="BC3:BI3" si="10">AT3/AT$124</f>
        <v>0</v>
      </c>
      <c r="BD3" s="82">
        <f t="shared" si="10"/>
        <v>3.3563704903938345E-3</v>
      </c>
      <c r="BE3" s="82">
        <f t="shared" si="10"/>
        <v>0</v>
      </c>
      <c r="BF3" s="82">
        <f t="shared" si="10"/>
        <v>0</v>
      </c>
      <c r="BG3" s="82">
        <f t="shared" si="10"/>
        <v>1.8129682730552214E-2</v>
      </c>
      <c r="BH3" s="82">
        <f t="shared" si="10"/>
        <v>8.8493594894631638E-3</v>
      </c>
      <c r="BI3" s="82">
        <f t="shared" si="10"/>
        <v>1.2117295419662338E-4</v>
      </c>
      <c r="BK3" s="82">
        <f>$D3*BB3</f>
        <v>4.2940394642674556E-3</v>
      </c>
      <c r="BL3" s="82">
        <f t="shared" ref="BL3:BR3" si="11">$D3*BC3</f>
        <v>0</v>
      </c>
      <c r="BM3" s="82">
        <f t="shared" si="11"/>
        <v>3.3563704903938345E-3</v>
      </c>
      <c r="BN3" s="82">
        <f t="shared" si="11"/>
        <v>0</v>
      </c>
      <c r="BO3" s="82">
        <f t="shared" si="11"/>
        <v>0</v>
      </c>
      <c r="BP3" s="82">
        <f t="shared" si="11"/>
        <v>1.8129682730552214E-2</v>
      </c>
      <c r="BQ3" s="82">
        <f t="shared" si="11"/>
        <v>8.8493594894631638E-3</v>
      </c>
      <c r="BR3" s="82">
        <f t="shared" si="11"/>
        <v>1.2117295419662338E-4</v>
      </c>
    </row>
    <row r="4" spans="1:70" x14ac:dyDescent="0.2">
      <c r="A4" t="str">
        <f>'FL - vulnerabilities'!C3</f>
        <v>Adobe</v>
      </c>
      <c r="B4" t="s">
        <v>143</v>
      </c>
      <c r="C4" t="s">
        <v>141</v>
      </c>
      <c r="D4">
        <f>'FL - vulnerabilities'!D3</f>
        <v>2</v>
      </c>
      <c r="E4" t="s">
        <v>15</v>
      </c>
      <c r="F4" t="str">
        <f>'EQ - fragilities'!$A$2</f>
        <v>Adb+LC+LR</v>
      </c>
      <c r="G4" t="str">
        <f>'FL - vulnerabilities'!A3</f>
        <v>Adb+LC+LR+2s+Res</v>
      </c>
      <c r="I4" s="48">
        <f>VLOOKUP(I$2,polygonCoarseDist!$A$2:$G$9,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J4" s="48">
        <f>VLOOKUP(J$2,polygonCoarseDist!$A$2:$G$9,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K4" s="48">
        <f>VLOOKUP(K$2,polygonCoarseDist!$A$2:$G$9,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9.3097913322632425E-2</v>
      </c>
      <c r="L4" s="48">
        <f>VLOOKUP(L$2,polygonCoarseDist!$A$2:$G$9,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M4" s="48">
        <f>VLOOKUP(M$2,polygonCoarseDist!$A$2:$G$9,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N4" s="48">
        <f>VLOOKUP(N$2,polygonCoarseDist!$A$2:$G$9,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O4" s="48">
        <f>VLOOKUP(O$2,polygonCoarseDist!$A$2:$G$9,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2.8999999999999998E-2</v>
      </c>
      <c r="P4" s="48">
        <f>VLOOKUP(P$2,polygonCoarseDist!$A$2:$G$9,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R4" s="48">
        <f>VLOOKUP(R$2,polygonCoarseDist!$A$13:$D$20,IF(EXACT($E4,polygonCoarseDist!$B$12),2,IF(EXACT($E4,polygonCoarseDist!$C$12),3,4)))</f>
        <v>1</v>
      </c>
      <c r="S4" s="48">
        <f>VLOOKUP(S$2,polygonCoarseDist!$A$13:$D$20,IF(EXACT($E4,polygonCoarseDist!$B$12),2,IF(EXACT($E4,polygonCoarseDist!$C$12),3,4)))</f>
        <v>0</v>
      </c>
      <c r="T4" s="48">
        <f>VLOOKUP(T$2,polygonCoarseDist!$A$13:$D$20,IF(EXACT($E4,polygonCoarseDist!$B$12),2,IF(EXACT($E4,polygonCoarseDist!$C$12),3,4)))</f>
        <v>0.7</v>
      </c>
      <c r="U4" s="48">
        <f>VLOOKUP(U$2,polygonCoarseDist!$A$13:$D$20,IF(EXACT($E4,polygonCoarseDist!$B$12),2,IF(EXACT($E4,polygonCoarseDist!$C$12),3,4)))</f>
        <v>0</v>
      </c>
      <c r="V4" s="48">
        <f>VLOOKUP(V$2,polygonCoarseDist!$A$13:$D$20,IF(EXACT($E4,polygonCoarseDist!$B$12),2,IF(EXACT($E4,polygonCoarseDist!$C$12),3,4)))</f>
        <v>0</v>
      </c>
      <c r="W4" s="48">
        <f>VLOOKUP(W$2,polygonCoarseDist!$A$13:$D$20,IF(EXACT($E4,polygonCoarseDist!$B$12),2,IF(EXACT($E4,polygonCoarseDist!$C$12),3,4)))</f>
        <v>0.9</v>
      </c>
      <c r="X4" s="48">
        <f>VLOOKUP(X$2,polygonCoarseDist!$A$13:$D$20,IF(EXACT($E4,polygonCoarseDist!$B$12),2,IF(EXACT($E4,polygonCoarseDist!$C$12),3,4)))</f>
        <v>0.6</v>
      </c>
      <c r="Y4" s="48">
        <f>VLOOKUP(Y$2,polygonCoarseDist!$A$13:$D$20,IF(EXACT($E4,polygonCoarseDist!$B$12),2,IF(EXACT($E4,polygonCoarseDist!$C$12),3,4)))</f>
        <v>0.8</v>
      </c>
      <c r="AA4" s="48">
        <f>IF(EXACT($A4,polygonCoarseDist!$G$1),VLOOKUP(AA$2,polygonCoarseDist!$A$37:$C$44, $D4+1),         IF(EXACT($A4,polygonCoarseDist!$F$1),VLOOKUP(AA$2,polygonCoarseDist!$A$49:$I$56, $D4+1),       VLOOKUP(AA$2,polygonCoarseDist!$A$25:$E$32, $D4+1)      )        )</f>
        <v>0.8</v>
      </c>
      <c r="AB4" s="48">
        <f>IF(EXACT($A4,polygonCoarseDist!$G$1),VLOOKUP(AB$2,polygonCoarseDist!$A$37:$C$44, $D4+1),         IF(EXACT($A4,polygonCoarseDist!$F$1),VLOOKUP(AB$2,polygonCoarseDist!$A$49:$I$56, $D4+1),       VLOOKUP(AB$2,polygonCoarseDist!$A$25:$E$32, $D4+1)      )        )</f>
        <v>0.6</v>
      </c>
      <c r="AC4" s="48">
        <f>IF(EXACT($A4,polygonCoarseDist!$G$1),VLOOKUP(AC$2,polygonCoarseDist!$A$37:$C$44, $D4+1),         IF(EXACT($A4,polygonCoarseDist!$F$1),VLOOKUP(AC$2,polygonCoarseDist!$A$49:$I$56, $D4+1),       VLOOKUP(AC$2,polygonCoarseDist!$A$25:$E$32, $D4+1)      )        )</f>
        <v>0.1</v>
      </c>
      <c r="AD4" s="48">
        <f>IF(EXACT($A4,polygonCoarseDist!$G$1),VLOOKUP(AD$2,polygonCoarseDist!$A$37:$C$44, $D4+1),         IF(EXACT($A4,polygonCoarseDist!$F$1),VLOOKUP(AD$2,polygonCoarseDist!$A$49:$I$56, $D4+1),       VLOOKUP(AD$2,polygonCoarseDist!$A$25:$E$32, $D4+1)      )        )</f>
        <v>0.5</v>
      </c>
      <c r="AE4" s="48">
        <f>IF(EXACT($A4,polygonCoarseDist!$G$1),VLOOKUP(AE$2,polygonCoarseDist!$A$37:$C$44, $D4+1),         IF(EXACT($A4,polygonCoarseDist!$F$1),VLOOKUP(AE$2,polygonCoarseDist!$A$49:$I$56, $D4+1),       VLOOKUP(AE$2,polygonCoarseDist!$A$25:$E$32, $D4+1)      )        )</f>
        <v>0.1</v>
      </c>
      <c r="AF4" s="48">
        <f>IF(EXACT($A4,polygonCoarseDist!$G$1),VLOOKUP(AF$2,polygonCoarseDist!$A$37:$C$44, $D4+1),         IF(EXACT($A4,polygonCoarseDist!$F$1),VLOOKUP(AF$2,polygonCoarseDist!$A$49:$I$56, $D4+1),       VLOOKUP(AF$2,polygonCoarseDist!$A$25:$E$32, $D4+1)      )        )</f>
        <v>0.2</v>
      </c>
      <c r="AG4" s="48">
        <f>IF(EXACT($A4,polygonCoarseDist!$G$1),VLOOKUP(AG$2,polygonCoarseDist!$A$37:$C$44, $D4+1),         IF(EXACT($A4,polygonCoarseDist!$F$1),VLOOKUP(AG$2,polygonCoarseDist!$A$49:$I$56, $D4+1),       VLOOKUP(AG$2,polygonCoarseDist!$A$25:$E$32, $D4+1)      )        )</f>
        <v>0.3</v>
      </c>
      <c r="AH4" s="48">
        <f>IF(EXACT($A4,polygonCoarseDist!$G$1),VLOOKUP(AH$2,polygonCoarseDist!$A$37:$C$44, $D4+1),         IF(EXACT($A4,polygonCoarseDist!$F$1),VLOOKUP(AH$2,polygonCoarseDist!$A$49:$I$56, $D4+1),       VLOOKUP(AH$2,polygonCoarseDist!$A$25:$E$32, $D4+1)      )        )</f>
        <v>0.05</v>
      </c>
      <c r="AJ4" s="48">
        <f>IF(EXACT($A4,polygonCoarseDist!$F$1), VLOOKUP(AJ$2,polygonCoarseDist!$A$62:$D$69,  IF(EXACT($B4,polygonCoarseDist!$B$61), 2,  IF(EXACT($B4,polygonCoarseDist!$C$61), 3,   4   )   )  ),  1)</f>
        <v>1</v>
      </c>
      <c r="AK4" s="48">
        <f>IF(EXACT($A4,polygonCoarseDist!$F$1), VLOOKUP(AK$2,polygonCoarseDist!$A$62:$D$69,  IF(EXACT($B4,polygonCoarseDist!$B$61), 2,  IF(EXACT($B4,polygonCoarseDist!$C$61), 3,   4   )   )  ),  1)</f>
        <v>1</v>
      </c>
      <c r="AL4" s="48">
        <f>IF(EXACT($A4,polygonCoarseDist!$F$1), VLOOKUP(AL$2,polygonCoarseDist!$A$62:$D$69,  IF(EXACT($B4,polygonCoarseDist!$B$61), 2,  IF(EXACT($B4,polygonCoarseDist!$C$61), 3,   4   )   )  ),  1)</f>
        <v>1</v>
      </c>
      <c r="AM4" s="48">
        <f>IF(EXACT($A4,polygonCoarseDist!$F$1), VLOOKUP(AM$2,polygonCoarseDist!$A$62:$D$69,  IF(EXACT($B4,polygonCoarseDist!$B$61), 2,  IF(EXACT($B4,polygonCoarseDist!$C$61), 3,   4   )   )  ),  1)</f>
        <v>1</v>
      </c>
      <c r="AN4" s="48">
        <f>IF(EXACT($A4,polygonCoarseDist!$F$1), VLOOKUP(AN$2,polygonCoarseDist!$A$62:$D$69,  IF(EXACT($B4,polygonCoarseDist!$B$61), 2,  IF(EXACT($B4,polygonCoarseDist!$C$61), 3,   4   )   )  ),  1)</f>
        <v>1</v>
      </c>
      <c r="AO4" s="48">
        <f>IF(EXACT($A4,polygonCoarseDist!$F$1), VLOOKUP(AO$2,polygonCoarseDist!$A$62:$D$69,  IF(EXACT($B4,polygonCoarseDist!$B$61), 2,  IF(EXACT($B4,polygonCoarseDist!$C$61), 3,   4   )   )  ),  1)</f>
        <v>1</v>
      </c>
      <c r="AP4" s="48">
        <f>IF(EXACT($A4,polygonCoarseDist!$F$1), VLOOKUP(AP$2,polygonCoarseDist!$A$62:$D$69,  IF(EXACT($B4,polygonCoarseDist!$B$61), 2,  IF(EXACT($B4,polygonCoarseDist!$C$61), 3,   4   )   )  ),  1)</f>
        <v>1</v>
      </c>
      <c r="AQ4" s="48">
        <f>IF(EXACT($A4,polygonCoarseDist!$F$1), VLOOKUP(AQ$2,polygonCoarseDist!$A$62:$D$69,  IF(EXACT($B4,polygonCoarseDist!$B$61), 2,  IF(EXACT($B4,polygonCoarseDist!$C$61), 3,   4   )   )  ),  1)</f>
        <v>1</v>
      </c>
      <c r="AS4" s="82">
        <f t="shared" ref="AS4:AS67" si="12">I4*R4*AA4*AJ4</f>
        <v>2.24E-2</v>
      </c>
      <c r="AT4" s="82">
        <f t="shared" ref="AT4:AT67" si="13">J4*S4*AB4*AK4</f>
        <v>0</v>
      </c>
      <c r="AU4" s="82">
        <f t="shared" ref="AU4:AU67" si="14">K4*T4*AC4*AL4</f>
        <v>6.5168539325842698E-3</v>
      </c>
      <c r="AV4" s="82">
        <f t="shared" ref="AV4:AV67" si="15">L4*U4*AD4*AM4</f>
        <v>0</v>
      </c>
      <c r="AW4" s="82">
        <f t="shared" ref="AW4:AW67" si="16">M4*V4*AE4*AN4</f>
        <v>0</v>
      </c>
      <c r="AX4" s="82">
        <f t="shared" ref="AX4:AX67" si="17">N4*W4*AF4*AO4</f>
        <v>5.0399999999999993E-3</v>
      </c>
      <c r="AY4" s="82">
        <f t="shared" ref="AY4:AY67" si="18">O4*X4*AG4*AP4</f>
        <v>5.2199999999999998E-3</v>
      </c>
      <c r="AZ4" s="82">
        <f t="shared" ref="AZ4:AZ67" si="19">P4*Y4*AH4*AQ4</f>
        <v>1.2000000000000002E-4</v>
      </c>
      <c r="BB4" s="82">
        <f t="shared" ref="BB4:BB67" si="20">AS4/AS$124</f>
        <v>2.2901543809426432E-2</v>
      </c>
      <c r="BC4" s="82">
        <f t="shared" ref="BC4:BC67" si="21">AT4/AT$124</f>
        <v>0</v>
      </c>
      <c r="BD4" s="82">
        <f t="shared" ref="BD4:BD67" si="22">AU4/AU$124</f>
        <v>6.712740980787669E-3</v>
      </c>
      <c r="BE4" s="82">
        <f t="shared" ref="BE4:BE67" si="23">AV4/AV$124</f>
        <v>0</v>
      </c>
      <c r="BF4" s="82">
        <f t="shared" ref="BF4:BF67" si="24">AW4/AW$124</f>
        <v>0</v>
      </c>
      <c r="BG4" s="82">
        <f t="shared" ref="BG4:BG67" si="25">AX4/AX$124</f>
        <v>5.1799093515863467E-3</v>
      </c>
      <c r="BH4" s="82">
        <f t="shared" ref="BH4:BH67" si="26">AY4/AY$124</f>
        <v>5.3096156936778983E-3</v>
      </c>
      <c r="BI4" s="82">
        <f t="shared" ref="BI4:BI67" si="27">AZ4/AZ$124</f>
        <v>1.2117295419662338E-4</v>
      </c>
      <c r="BK4" s="82">
        <f t="shared" ref="BK4:BK67" si="28">$D4*BB4</f>
        <v>4.5803087618852864E-2</v>
      </c>
      <c r="BL4" s="82">
        <f t="shared" ref="BL4:BL67" si="29">$D4*BC4</f>
        <v>0</v>
      </c>
      <c r="BM4" s="82">
        <f t="shared" ref="BM4:BM67" si="30">$D4*BD4</f>
        <v>1.3425481961575338E-2</v>
      </c>
      <c r="BN4" s="82">
        <f t="shared" ref="BN4:BN67" si="31">$D4*BE4</f>
        <v>0</v>
      </c>
      <c r="BO4" s="82">
        <f t="shared" ref="BO4:BO67" si="32">$D4*BF4</f>
        <v>0</v>
      </c>
      <c r="BP4" s="82">
        <f t="shared" ref="BP4:BP67" si="33">$D4*BG4</f>
        <v>1.0359818703172693E-2</v>
      </c>
      <c r="BQ4" s="82">
        <f t="shared" ref="BQ4:BQ67" si="34">$D4*BH4</f>
        <v>1.0619231387355797E-2</v>
      </c>
      <c r="BR4" s="82">
        <f t="shared" ref="BR4:BR67" si="35">$D4*BI4</f>
        <v>2.4234590839324676E-4</v>
      </c>
    </row>
    <row r="5" spans="1:70" x14ac:dyDescent="0.2">
      <c r="A5" t="str">
        <f>'FL - vulnerabilities'!C4</f>
        <v>Adobe</v>
      </c>
      <c r="B5" t="s">
        <v>143</v>
      </c>
      <c r="C5" t="s">
        <v>141</v>
      </c>
      <c r="D5">
        <f>'FL - vulnerabilities'!D4</f>
        <v>3</v>
      </c>
      <c r="E5" t="s">
        <v>15</v>
      </c>
      <c r="F5" t="str">
        <f>'EQ - fragilities'!$A$2</f>
        <v>Adb+LC+LR</v>
      </c>
      <c r="G5" t="str">
        <f>'FL - vulnerabilities'!A4</f>
        <v>Adb+LC+LR+3s+Res</v>
      </c>
      <c r="I5" s="48">
        <f>VLOOKUP(I$2,polygonCoarseDist!$A$2:$G$9,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J5" s="48">
        <f>VLOOKUP(J$2,polygonCoarseDist!$A$2:$G$9,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K5" s="48">
        <f>VLOOKUP(K$2,polygonCoarseDist!$A$2:$G$9,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9.3097913322632425E-2</v>
      </c>
      <c r="L5" s="48">
        <f>VLOOKUP(L$2,polygonCoarseDist!$A$2:$G$9,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M5" s="48">
        <f>VLOOKUP(M$2,polygonCoarseDist!$A$2:$G$9,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N5" s="48">
        <f>VLOOKUP(N$2,polygonCoarseDist!$A$2:$G$9,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O5" s="48">
        <f>VLOOKUP(O$2,polygonCoarseDist!$A$2:$G$9,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2.8999999999999998E-2</v>
      </c>
      <c r="P5" s="48">
        <f>VLOOKUP(P$2,polygonCoarseDist!$A$2:$G$9,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R5" s="48">
        <f>VLOOKUP(R$2,polygonCoarseDist!$A$13:$D$20,IF(EXACT($E5,polygonCoarseDist!$B$12),2,IF(EXACT($E5,polygonCoarseDist!$C$12),3,4)))</f>
        <v>1</v>
      </c>
      <c r="S5" s="48">
        <f>VLOOKUP(S$2,polygonCoarseDist!$A$13:$D$20,IF(EXACT($E5,polygonCoarseDist!$B$12),2,IF(EXACT($E5,polygonCoarseDist!$C$12),3,4)))</f>
        <v>0</v>
      </c>
      <c r="T5" s="48">
        <f>VLOOKUP(T$2,polygonCoarseDist!$A$13:$D$20,IF(EXACT($E5,polygonCoarseDist!$B$12),2,IF(EXACT($E5,polygonCoarseDist!$C$12),3,4)))</f>
        <v>0.7</v>
      </c>
      <c r="U5" s="48">
        <f>VLOOKUP(U$2,polygonCoarseDist!$A$13:$D$20,IF(EXACT($E5,polygonCoarseDist!$B$12),2,IF(EXACT($E5,polygonCoarseDist!$C$12),3,4)))</f>
        <v>0</v>
      </c>
      <c r="V5" s="48">
        <f>VLOOKUP(V$2,polygonCoarseDist!$A$13:$D$20,IF(EXACT($E5,polygonCoarseDist!$B$12),2,IF(EXACT($E5,polygonCoarseDist!$C$12),3,4)))</f>
        <v>0</v>
      </c>
      <c r="W5" s="48">
        <f>VLOOKUP(W$2,polygonCoarseDist!$A$13:$D$20,IF(EXACT($E5,polygonCoarseDist!$B$12),2,IF(EXACT($E5,polygonCoarseDist!$C$12),3,4)))</f>
        <v>0.9</v>
      </c>
      <c r="X5" s="48">
        <f>VLOOKUP(X$2,polygonCoarseDist!$A$13:$D$20,IF(EXACT($E5,polygonCoarseDist!$B$12),2,IF(EXACT($E5,polygonCoarseDist!$C$12),3,4)))</f>
        <v>0.6</v>
      </c>
      <c r="Y5" s="48">
        <f>VLOOKUP(Y$2,polygonCoarseDist!$A$13:$D$20,IF(EXACT($E5,polygonCoarseDist!$B$12),2,IF(EXACT($E5,polygonCoarseDist!$C$12),3,4)))</f>
        <v>0.8</v>
      </c>
      <c r="AA5" s="48">
        <f>IF(EXACT($A5,polygonCoarseDist!$G$1),VLOOKUP(AA$2,polygonCoarseDist!$A$37:$C$44, $D5+1),         IF(EXACT($A5,polygonCoarseDist!$F$1),VLOOKUP(AA$2,polygonCoarseDist!$A$49:$I$56, $D5+1),       VLOOKUP(AA$2,polygonCoarseDist!$A$25:$E$32, $D5+1)      )        )</f>
        <v>0.05</v>
      </c>
      <c r="AB5" s="48">
        <f>IF(EXACT($A5,polygonCoarseDist!$G$1),VLOOKUP(AB$2,polygonCoarseDist!$A$37:$C$44, $D5+1),         IF(EXACT($A5,polygonCoarseDist!$F$1),VLOOKUP(AB$2,polygonCoarseDist!$A$49:$I$56, $D5+1),       VLOOKUP(AB$2,polygonCoarseDist!$A$25:$E$32, $D5+1)      )        )</f>
        <v>0.25</v>
      </c>
      <c r="AC5" s="48">
        <f>IF(EXACT($A5,polygonCoarseDist!$G$1),VLOOKUP(AC$2,polygonCoarseDist!$A$37:$C$44, $D5+1),         IF(EXACT($A5,polygonCoarseDist!$F$1),VLOOKUP(AC$2,polygonCoarseDist!$A$49:$I$56, $D5+1),       VLOOKUP(AC$2,polygonCoarseDist!$A$25:$E$32, $D5+1)      )        )</f>
        <v>0.6</v>
      </c>
      <c r="AD5" s="48">
        <f>IF(EXACT($A5,polygonCoarseDist!$G$1),VLOOKUP(AD$2,polygonCoarseDist!$A$37:$C$44, $D5+1),         IF(EXACT($A5,polygonCoarseDist!$F$1),VLOOKUP(AD$2,polygonCoarseDist!$A$49:$I$56, $D5+1),       VLOOKUP(AD$2,polygonCoarseDist!$A$25:$E$32, $D5+1)      )        )</f>
        <v>0</v>
      </c>
      <c r="AE5" s="48">
        <f>IF(EXACT($A5,polygonCoarseDist!$G$1),VLOOKUP(AE$2,polygonCoarseDist!$A$37:$C$44, $D5+1),         IF(EXACT($A5,polygonCoarseDist!$F$1),VLOOKUP(AE$2,polygonCoarseDist!$A$49:$I$56, $D5+1),       VLOOKUP(AE$2,polygonCoarseDist!$A$25:$E$32, $D5+1)      )        )</f>
        <v>0.6</v>
      </c>
      <c r="AF5" s="48">
        <f>IF(EXACT($A5,polygonCoarseDist!$G$1),VLOOKUP(AF$2,polygonCoarseDist!$A$37:$C$44, $D5+1),         IF(EXACT($A5,polygonCoarseDist!$F$1),VLOOKUP(AF$2,polygonCoarseDist!$A$49:$I$56, $D5+1),       VLOOKUP(AF$2,polygonCoarseDist!$A$25:$E$32, $D5+1)      )        )</f>
        <v>0.05</v>
      </c>
      <c r="AG5" s="48">
        <f>IF(EXACT($A5,polygonCoarseDist!$G$1),VLOOKUP(AG$2,polygonCoarseDist!$A$37:$C$44, $D5+1),         IF(EXACT($A5,polygonCoarseDist!$F$1),VLOOKUP(AG$2,polygonCoarseDist!$A$49:$I$56, $D5+1),       VLOOKUP(AG$2,polygonCoarseDist!$A$25:$E$32, $D5+1)      )        )</f>
        <v>0.1</v>
      </c>
      <c r="AH5" s="48">
        <f>IF(EXACT($A5,polygonCoarseDist!$G$1),VLOOKUP(AH$2,polygonCoarseDist!$A$37:$C$44, $D5+1),         IF(EXACT($A5,polygonCoarseDist!$F$1),VLOOKUP(AH$2,polygonCoarseDist!$A$49:$I$56, $D5+1),       VLOOKUP(AH$2,polygonCoarseDist!$A$25:$E$32, $D5+1)      )        )</f>
        <v>0.2</v>
      </c>
      <c r="AJ5" s="48">
        <f>IF(EXACT($A5,polygonCoarseDist!$F$1), VLOOKUP(AJ$2,polygonCoarseDist!$A$62:$D$69,  IF(EXACT($B5,polygonCoarseDist!$B$61), 2,  IF(EXACT($B5,polygonCoarseDist!$C$61), 3,   4   )   )  ),  1)</f>
        <v>1</v>
      </c>
      <c r="AK5" s="48">
        <f>IF(EXACT($A5,polygonCoarseDist!$F$1), VLOOKUP(AK$2,polygonCoarseDist!$A$62:$D$69,  IF(EXACT($B5,polygonCoarseDist!$B$61), 2,  IF(EXACT($B5,polygonCoarseDist!$C$61), 3,   4   )   )  ),  1)</f>
        <v>1</v>
      </c>
      <c r="AL5" s="48">
        <f>IF(EXACT($A5,polygonCoarseDist!$F$1), VLOOKUP(AL$2,polygonCoarseDist!$A$62:$D$69,  IF(EXACT($B5,polygonCoarseDist!$B$61), 2,  IF(EXACT($B5,polygonCoarseDist!$C$61), 3,   4   )   )  ),  1)</f>
        <v>1</v>
      </c>
      <c r="AM5" s="48">
        <f>IF(EXACT($A5,polygonCoarseDist!$F$1), VLOOKUP(AM$2,polygonCoarseDist!$A$62:$D$69,  IF(EXACT($B5,polygonCoarseDist!$B$61), 2,  IF(EXACT($B5,polygonCoarseDist!$C$61), 3,   4   )   )  ),  1)</f>
        <v>1</v>
      </c>
      <c r="AN5" s="48">
        <f>IF(EXACT($A5,polygonCoarseDist!$F$1), VLOOKUP(AN$2,polygonCoarseDist!$A$62:$D$69,  IF(EXACT($B5,polygonCoarseDist!$B$61), 2,  IF(EXACT($B5,polygonCoarseDist!$C$61), 3,   4   )   )  ),  1)</f>
        <v>1</v>
      </c>
      <c r="AO5" s="48">
        <f>IF(EXACT($A5,polygonCoarseDist!$F$1), VLOOKUP(AO$2,polygonCoarseDist!$A$62:$D$69,  IF(EXACT($B5,polygonCoarseDist!$B$61), 2,  IF(EXACT($B5,polygonCoarseDist!$C$61), 3,   4   )   )  ),  1)</f>
        <v>1</v>
      </c>
      <c r="AP5" s="48">
        <f>IF(EXACT($A5,polygonCoarseDist!$F$1), VLOOKUP(AP$2,polygonCoarseDist!$A$62:$D$69,  IF(EXACT($B5,polygonCoarseDist!$B$61), 2,  IF(EXACT($B5,polygonCoarseDist!$C$61), 3,   4   )   )  ),  1)</f>
        <v>1</v>
      </c>
      <c r="AQ5" s="48">
        <f>IF(EXACT($A5,polygonCoarseDist!$F$1), VLOOKUP(AQ$2,polygonCoarseDist!$A$62:$D$69,  IF(EXACT($B5,polygonCoarseDist!$B$61), 2,  IF(EXACT($B5,polygonCoarseDist!$C$61), 3,   4   )   )  ),  1)</f>
        <v>1</v>
      </c>
      <c r="AS5" s="82">
        <f t="shared" si="12"/>
        <v>1.4E-3</v>
      </c>
      <c r="AT5" s="82">
        <f t="shared" si="13"/>
        <v>0</v>
      </c>
      <c r="AU5" s="82">
        <f t="shared" si="14"/>
        <v>3.9101123595505619E-2</v>
      </c>
      <c r="AV5" s="82">
        <f t="shared" si="15"/>
        <v>0</v>
      </c>
      <c r="AW5" s="82">
        <f t="shared" si="16"/>
        <v>0</v>
      </c>
      <c r="AX5" s="82">
        <f t="shared" si="17"/>
        <v>1.2599999999999998E-3</v>
      </c>
      <c r="AY5" s="82">
        <f t="shared" si="18"/>
        <v>1.74E-3</v>
      </c>
      <c r="AZ5" s="82">
        <f t="shared" si="19"/>
        <v>4.8000000000000007E-4</v>
      </c>
      <c r="BB5" s="82">
        <f t="shared" si="20"/>
        <v>1.431346488089152E-3</v>
      </c>
      <c r="BC5" s="82">
        <f t="shared" si="21"/>
        <v>0</v>
      </c>
      <c r="BD5" s="82">
        <f t="shared" si="22"/>
        <v>4.0276445884726016E-2</v>
      </c>
      <c r="BE5" s="82">
        <f t="shared" si="23"/>
        <v>0</v>
      </c>
      <c r="BF5" s="82">
        <f t="shared" si="24"/>
        <v>0</v>
      </c>
      <c r="BG5" s="82">
        <f t="shared" si="25"/>
        <v>1.2949773378965867E-3</v>
      </c>
      <c r="BH5" s="82">
        <f t="shared" si="26"/>
        <v>1.7698718978926328E-3</v>
      </c>
      <c r="BI5" s="82">
        <f t="shared" si="27"/>
        <v>4.8469181678649351E-4</v>
      </c>
      <c r="BK5" s="82">
        <f t="shared" si="28"/>
        <v>4.2940394642674556E-3</v>
      </c>
      <c r="BL5" s="82">
        <f t="shared" si="29"/>
        <v>0</v>
      </c>
      <c r="BM5" s="82">
        <f t="shared" si="30"/>
        <v>0.12082933765417805</v>
      </c>
      <c r="BN5" s="82">
        <f t="shared" si="31"/>
        <v>0</v>
      </c>
      <c r="BO5" s="82">
        <f t="shared" si="32"/>
        <v>0</v>
      </c>
      <c r="BP5" s="82">
        <f t="shared" si="33"/>
        <v>3.8849320136897601E-3</v>
      </c>
      <c r="BQ5" s="82">
        <f t="shared" si="34"/>
        <v>5.3096156936778983E-3</v>
      </c>
      <c r="BR5" s="82">
        <f t="shared" si="35"/>
        <v>1.4540754503594806E-3</v>
      </c>
    </row>
    <row r="6" spans="1:70" x14ac:dyDescent="0.2">
      <c r="A6" t="str">
        <f>'FL - vulnerabilities'!C5</f>
        <v>Adobe</v>
      </c>
      <c r="B6" t="s">
        <v>143</v>
      </c>
      <c r="C6" t="s">
        <v>141</v>
      </c>
      <c r="D6">
        <f>'FL - vulnerabilities'!D5</f>
        <v>4</v>
      </c>
      <c r="E6" t="s">
        <v>15</v>
      </c>
      <c r="F6" t="str">
        <f>'EQ - fragilities'!$A$2</f>
        <v>Adb+LC+LR</v>
      </c>
      <c r="G6" t="str">
        <f>'FL - vulnerabilities'!A5</f>
        <v>Adb+LC+LR+4s+Res</v>
      </c>
      <c r="I6" s="48">
        <f>VLOOKUP(I$2,polygonCoarseDist!$A$2:$G$9,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J6" s="48">
        <f>VLOOKUP(J$2,polygonCoarseDist!$A$2:$G$9,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K6" s="48">
        <f>VLOOKUP(K$2,polygonCoarseDist!$A$2:$G$9,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9.3097913322632425E-2</v>
      </c>
      <c r="L6" s="48">
        <f>VLOOKUP(L$2,polygonCoarseDist!$A$2:$G$9,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M6" s="48">
        <f>VLOOKUP(M$2,polygonCoarseDist!$A$2:$G$9,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N6" s="48">
        <f>VLOOKUP(N$2,polygonCoarseDist!$A$2:$G$9,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O6" s="48">
        <f>VLOOKUP(O$2,polygonCoarseDist!$A$2:$G$9,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2.8999999999999998E-2</v>
      </c>
      <c r="P6" s="48">
        <f>VLOOKUP(P$2,polygonCoarseDist!$A$2:$G$9,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R6" s="48">
        <f>VLOOKUP(R$2,polygonCoarseDist!$A$13:$D$20,IF(EXACT($E6,polygonCoarseDist!$B$12),2,IF(EXACT($E6,polygonCoarseDist!$C$12),3,4)))</f>
        <v>1</v>
      </c>
      <c r="S6" s="48">
        <f>VLOOKUP(S$2,polygonCoarseDist!$A$13:$D$20,IF(EXACT($E6,polygonCoarseDist!$B$12),2,IF(EXACT($E6,polygonCoarseDist!$C$12),3,4)))</f>
        <v>0</v>
      </c>
      <c r="T6" s="48">
        <f>VLOOKUP(T$2,polygonCoarseDist!$A$13:$D$20,IF(EXACT($E6,polygonCoarseDist!$B$12),2,IF(EXACT($E6,polygonCoarseDist!$C$12),3,4)))</f>
        <v>0.7</v>
      </c>
      <c r="U6" s="48">
        <f>VLOOKUP(U$2,polygonCoarseDist!$A$13:$D$20,IF(EXACT($E6,polygonCoarseDist!$B$12),2,IF(EXACT($E6,polygonCoarseDist!$C$12),3,4)))</f>
        <v>0</v>
      </c>
      <c r="V6" s="48">
        <f>VLOOKUP(V$2,polygonCoarseDist!$A$13:$D$20,IF(EXACT($E6,polygonCoarseDist!$B$12),2,IF(EXACT($E6,polygonCoarseDist!$C$12),3,4)))</f>
        <v>0</v>
      </c>
      <c r="W6" s="48">
        <f>VLOOKUP(W$2,polygonCoarseDist!$A$13:$D$20,IF(EXACT($E6,polygonCoarseDist!$B$12),2,IF(EXACT($E6,polygonCoarseDist!$C$12),3,4)))</f>
        <v>0.9</v>
      </c>
      <c r="X6" s="48">
        <f>VLOOKUP(X$2,polygonCoarseDist!$A$13:$D$20,IF(EXACT($E6,polygonCoarseDist!$B$12),2,IF(EXACT($E6,polygonCoarseDist!$C$12),3,4)))</f>
        <v>0.6</v>
      </c>
      <c r="Y6" s="48">
        <f>VLOOKUP(Y$2,polygonCoarseDist!$A$13:$D$20,IF(EXACT($E6,polygonCoarseDist!$B$12),2,IF(EXACT($E6,polygonCoarseDist!$C$12),3,4)))</f>
        <v>0.8</v>
      </c>
      <c r="AA6" s="48">
        <f>IF(EXACT($A6,polygonCoarseDist!$G$1),VLOOKUP(AA$2,polygonCoarseDist!$A$37:$C$44, $D6+1),         IF(EXACT($A6,polygonCoarseDist!$F$1),VLOOKUP(AA$2,polygonCoarseDist!$A$49:$I$56, $D6+1),       VLOOKUP(AA$2,polygonCoarseDist!$A$25:$E$32, $D6+1)      )        )</f>
        <v>0</v>
      </c>
      <c r="AB6" s="48">
        <f>IF(EXACT($A6,polygonCoarseDist!$G$1),VLOOKUP(AB$2,polygonCoarseDist!$A$37:$C$44, $D6+1),         IF(EXACT($A6,polygonCoarseDist!$F$1),VLOOKUP(AB$2,polygonCoarseDist!$A$49:$I$56, $D6+1),       VLOOKUP(AB$2,polygonCoarseDist!$A$25:$E$32, $D6+1)      )        )</f>
        <v>0</v>
      </c>
      <c r="AC6" s="48">
        <f>IF(EXACT($A6,polygonCoarseDist!$G$1),VLOOKUP(AC$2,polygonCoarseDist!$A$37:$C$44, $D6+1),         IF(EXACT($A6,polygonCoarseDist!$F$1),VLOOKUP(AC$2,polygonCoarseDist!$A$49:$I$56, $D6+1),       VLOOKUP(AC$2,polygonCoarseDist!$A$25:$E$32, $D6+1)      )        )</f>
        <v>0.25</v>
      </c>
      <c r="AD6" s="48">
        <f>IF(EXACT($A6,polygonCoarseDist!$G$1),VLOOKUP(AD$2,polygonCoarseDist!$A$37:$C$44, $D6+1),         IF(EXACT($A6,polygonCoarseDist!$F$1),VLOOKUP(AD$2,polygonCoarseDist!$A$49:$I$56, $D6+1),       VLOOKUP(AD$2,polygonCoarseDist!$A$25:$E$32, $D6+1)      )        )</f>
        <v>0</v>
      </c>
      <c r="AE6" s="48">
        <f>IF(EXACT($A6,polygonCoarseDist!$G$1),VLOOKUP(AE$2,polygonCoarseDist!$A$37:$C$44, $D6+1),         IF(EXACT($A6,polygonCoarseDist!$F$1),VLOOKUP(AE$2,polygonCoarseDist!$A$49:$I$56, $D6+1),       VLOOKUP(AE$2,polygonCoarseDist!$A$25:$E$32, $D6+1)      )        )</f>
        <v>0.25</v>
      </c>
      <c r="AF6" s="48">
        <f>IF(EXACT($A6,polygonCoarseDist!$G$1),VLOOKUP(AF$2,polygonCoarseDist!$A$37:$C$44, $D6+1),         IF(EXACT($A6,polygonCoarseDist!$F$1),VLOOKUP(AF$2,polygonCoarseDist!$A$49:$I$56, $D6+1),       VLOOKUP(AF$2,polygonCoarseDist!$A$25:$E$32, $D6+1)      )        )</f>
        <v>0.05</v>
      </c>
      <c r="AG6" s="48">
        <f>IF(EXACT($A6,polygonCoarseDist!$G$1),VLOOKUP(AG$2,polygonCoarseDist!$A$37:$C$44, $D6+1),         IF(EXACT($A6,polygonCoarseDist!$F$1),VLOOKUP(AG$2,polygonCoarseDist!$A$49:$I$56, $D6+1),       VLOOKUP(AG$2,polygonCoarseDist!$A$25:$E$32, $D6+1)      )        )</f>
        <v>0.1</v>
      </c>
      <c r="AH6" s="48">
        <f>IF(EXACT($A6,polygonCoarseDist!$G$1),VLOOKUP(AH$2,polygonCoarseDist!$A$37:$C$44, $D6+1),         IF(EXACT($A6,polygonCoarseDist!$F$1),VLOOKUP(AH$2,polygonCoarseDist!$A$49:$I$56, $D6+1),       VLOOKUP(AH$2,polygonCoarseDist!$A$25:$E$32, $D6+1)      )        )</f>
        <v>0.7</v>
      </c>
      <c r="AJ6" s="48">
        <f>IF(EXACT($A6,polygonCoarseDist!$F$1), VLOOKUP(AJ$2,polygonCoarseDist!$A$62:$D$69,  IF(EXACT($B6,polygonCoarseDist!$B$61), 2,  IF(EXACT($B6,polygonCoarseDist!$C$61), 3,   4   )   )  ),  1)</f>
        <v>1</v>
      </c>
      <c r="AK6" s="48">
        <f>IF(EXACT($A6,polygonCoarseDist!$F$1), VLOOKUP(AK$2,polygonCoarseDist!$A$62:$D$69,  IF(EXACT($B6,polygonCoarseDist!$B$61), 2,  IF(EXACT($B6,polygonCoarseDist!$C$61), 3,   4   )   )  ),  1)</f>
        <v>1</v>
      </c>
      <c r="AL6" s="48">
        <f>IF(EXACT($A6,polygonCoarseDist!$F$1), VLOOKUP(AL$2,polygonCoarseDist!$A$62:$D$69,  IF(EXACT($B6,polygonCoarseDist!$B$61), 2,  IF(EXACT($B6,polygonCoarseDist!$C$61), 3,   4   )   )  ),  1)</f>
        <v>1</v>
      </c>
      <c r="AM6" s="48">
        <f>IF(EXACT($A6,polygonCoarseDist!$F$1), VLOOKUP(AM$2,polygonCoarseDist!$A$62:$D$69,  IF(EXACT($B6,polygonCoarseDist!$B$61), 2,  IF(EXACT($B6,polygonCoarseDist!$C$61), 3,   4   )   )  ),  1)</f>
        <v>1</v>
      </c>
      <c r="AN6" s="48">
        <f>IF(EXACT($A6,polygonCoarseDist!$F$1), VLOOKUP(AN$2,polygonCoarseDist!$A$62:$D$69,  IF(EXACT($B6,polygonCoarseDist!$B$61), 2,  IF(EXACT($B6,polygonCoarseDist!$C$61), 3,   4   )   )  ),  1)</f>
        <v>1</v>
      </c>
      <c r="AO6" s="48">
        <f>IF(EXACT($A6,polygonCoarseDist!$F$1), VLOOKUP(AO$2,polygonCoarseDist!$A$62:$D$69,  IF(EXACT($B6,polygonCoarseDist!$B$61), 2,  IF(EXACT($B6,polygonCoarseDist!$C$61), 3,   4   )   )  ),  1)</f>
        <v>1</v>
      </c>
      <c r="AP6" s="48">
        <f>IF(EXACT($A6,polygonCoarseDist!$F$1), VLOOKUP(AP$2,polygonCoarseDist!$A$62:$D$69,  IF(EXACT($B6,polygonCoarseDist!$B$61), 2,  IF(EXACT($B6,polygonCoarseDist!$C$61), 3,   4   )   )  ),  1)</f>
        <v>1</v>
      </c>
      <c r="AQ6" s="48">
        <f>IF(EXACT($A6,polygonCoarseDist!$F$1), VLOOKUP(AQ$2,polygonCoarseDist!$A$62:$D$69,  IF(EXACT($B6,polygonCoarseDist!$B$61), 2,  IF(EXACT($B6,polygonCoarseDist!$C$61), 3,   4   )   )  ),  1)</f>
        <v>1</v>
      </c>
      <c r="AS6" s="82">
        <f t="shared" si="12"/>
        <v>0</v>
      </c>
      <c r="AT6" s="82">
        <f t="shared" si="13"/>
        <v>0</v>
      </c>
      <c r="AU6" s="82">
        <f t="shared" si="14"/>
        <v>1.6292134831460674E-2</v>
      </c>
      <c r="AV6" s="82">
        <f t="shared" si="15"/>
        <v>0</v>
      </c>
      <c r="AW6" s="82">
        <f t="shared" si="16"/>
        <v>0</v>
      </c>
      <c r="AX6" s="82">
        <f t="shared" si="17"/>
        <v>1.2599999999999998E-3</v>
      </c>
      <c r="AY6" s="82">
        <f t="shared" si="18"/>
        <v>1.74E-3</v>
      </c>
      <c r="AZ6" s="82">
        <f t="shared" si="19"/>
        <v>1.6800000000000001E-3</v>
      </c>
      <c r="BB6" s="82">
        <f t="shared" si="20"/>
        <v>0</v>
      </c>
      <c r="BC6" s="82">
        <f t="shared" si="21"/>
        <v>0</v>
      </c>
      <c r="BD6" s="82">
        <f t="shared" si="22"/>
        <v>1.6781852451969174E-2</v>
      </c>
      <c r="BE6" s="82">
        <f t="shared" si="23"/>
        <v>0</v>
      </c>
      <c r="BF6" s="82">
        <f t="shared" si="24"/>
        <v>0</v>
      </c>
      <c r="BG6" s="82">
        <f t="shared" si="25"/>
        <v>1.2949773378965867E-3</v>
      </c>
      <c r="BH6" s="82">
        <f t="shared" si="26"/>
        <v>1.7698718978926328E-3</v>
      </c>
      <c r="BI6" s="82">
        <f t="shared" si="27"/>
        <v>1.696421358752727E-3</v>
      </c>
      <c r="BK6" s="82">
        <f t="shared" si="28"/>
        <v>0</v>
      </c>
      <c r="BL6" s="82">
        <f t="shared" si="29"/>
        <v>0</v>
      </c>
      <c r="BM6" s="82">
        <f t="shared" si="30"/>
        <v>6.7127409807876695E-2</v>
      </c>
      <c r="BN6" s="82">
        <f t="shared" si="31"/>
        <v>0</v>
      </c>
      <c r="BO6" s="82">
        <f t="shared" si="32"/>
        <v>0</v>
      </c>
      <c r="BP6" s="82">
        <f t="shared" si="33"/>
        <v>5.1799093515863467E-3</v>
      </c>
      <c r="BQ6" s="82">
        <f t="shared" si="34"/>
        <v>7.079487591570531E-3</v>
      </c>
      <c r="BR6" s="82">
        <f t="shared" si="35"/>
        <v>6.785685435010908E-3</v>
      </c>
    </row>
    <row r="7" spans="1:70" x14ac:dyDescent="0.2">
      <c r="A7" t="s">
        <v>67</v>
      </c>
      <c r="B7" t="s">
        <v>143</v>
      </c>
      <c r="C7" t="s">
        <v>141</v>
      </c>
      <c r="D7">
        <f>'FL - vulnerabilities'!D6</f>
        <v>1</v>
      </c>
      <c r="E7" t="s">
        <v>15</v>
      </c>
      <c r="F7" t="str">
        <f>'EQ - fragilities'!A3</f>
        <v>BrM+LC+LR</v>
      </c>
      <c r="G7" t="str">
        <f>'FL - vulnerabilities'!A6</f>
        <v>BrX+LC+LR+1s+Res</v>
      </c>
      <c r="I7" s="48">
        <f>VLOOKUP(I$2,polygonCoarseDist!$A$2:$G$9,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J7" s="48">
        <f>VLOOKUP(J$2,polygonCoarseDist!$A$2:$G$9,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K7" s="48">
        <f>VLOOKUP(K$2,polygonCoarseDist!$A$2:$G$9,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0.2247191011235955</v>
      </c>
      <c r="L7" s="48">
        <f>VLOOKUP(L$2,polygonCoarseDist!$A$2:$G$9,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M7" s="48">
        <f>VLOOKUP(M$2,polygonCoarseDist!$A$2:$G$9,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N7" s="48">
        <f>VLOOKUP(N$2,polygonCoarseDist!$A$2:$G$9,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O7" s="48">
        <f>VLOOKUP(O$2,polygonCoarseDist!$A$2:$G$9,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0.26190000000000002</v>
      </c>
      <c r="P7" s="48">
        <f>VLOOKUP(P$2,polygonCoarseDist!$A$2:$G$9,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R7" s="48">
        <f>VLOOKUP(R$2,polygonCoarseDist!$A$13:$D$20,IF(EXACT($E7,polygonCoarseDist!$B$12),2,IF(EXACT($E7,polygonCoarseDist!$C$12),3,4)))</f>
        <v>1</v>
      </c>
      <c r="S7" s="48">
        <f>VLOOKUP(S$2,polygonCoarseDist!$A$13:$D$20,IF(EXACT($E7,polygonCoarseDist!$B$12),2,IF(EXACT($E7,polygonCoarseDist!$C$12),3,4)))</f>
        <v>0</v>
      </c>
      <c r="T7" s="48">
        <f>VLOOKUP(T$2,polygonCoarseDist!$A$13:$D$20,IF(EXACT($E7,polygonCoarseDist!$B$12),2,IF(EXACT($E7,polygonCoarseDist!$C$12),3,4)))</f>
        <v>0.7</v>
      </c>
      <c r="U7" s="48">
        <f>VLOOKUP(U$2,polygonCoarseDist!$A$13:$D$20,IF(EXACT($E7,polygonCoarseDist!$B$12),2,IF(EXACT($E7,polygonCoarseDist!$C$12),3,4)))</f>
        <v>0</v>
      </c>
      <c r="V7" s="48">
        <f>VLOOKUP(V$2,polygonCoarseDist!$A$13:$D$20,IF(EXACT($E7,polygonCoarseDist!$B$12),2,IF(EXACT($E7,polygonCoarseDist!$C$12),3,4)))</f>
        <v>0</v>
      </c>
      <c r="W7" s="48">
        <f>VLOOKUP(W$2,polygonCoarseDist!$A$13:$D$20,IF(EXACT($E7,polygonCoarseDist!$B$12),2,IF(EXACT($E7,polygonCoarseDist!$C$12),3,4)))</f>
        <v>0.9</v>
      </c>
      <c r="X7" s="48">
        <f>VLOOKUP(X$2,polygonCoarseDist!$A$13:$D$20,IF(EXACT($E7,polygonCoarseDist!$B$12),2,IF(EXACT($E7,polygonCoarseDist!$C$12),3,4)))</f>
        <v>0.6</v>
      </c>
      <c r="Y7" s="48">
        <f>VLOOKUP(Y$2,polygonCoarseDist!$A$13:$D$20,IF(EXACT($E7,polygonCoarseDist!$B$12),2,IF(EXACT($E7,polygonCoarseDist!$C$12),3,4)))</f>
        <v>0.8</v>
      </c>
      <c r="AA7" s="48">
        <f>IF(EXACT($A7,polygonCoarseDist!$G$1),VLOOKUP(AA$2,polygonCoarseDist!$A$37:$C$44, $D7+1),         IF(EXACT($A7,polygonCoarseDist!$F$1),VLOOKUP(AA$2,polygonCoarseDist!$A$49:$I$56, $D7+1),       VLOOKUP(AA$2,polygonCoarseDist!$A$25:$E$32, $D7+1)      )        )</f>
        <v>0.15</v>
      </c>
      <c r="AB7" s="48">
        <f>IF(EXACT($A7,polygonCoarseDist!$G$1),VLOOKUP(AB$2,polygonCoarseDist!$A$37:$C$44, $D7+1),         IF(EXACT($A7,polygonCoarseDist!$F$1),VLOOKUP(AB$2,polygonCoarseDist!$A$49:$I$56, $D7+1),       VLOOKUP(AB$2,polygonCoarseDist!$A$25:$E$32, $D7+1)      )        )</f>
        <v>0.15</v>
      </c>
      <c r="AC7" s="48">
        <f>IF(EXACT($A7,polygonCoarseDist!$G$1),VLOOKUP(AC$2,polygonCoarseDist!$A$37:$C$44, $D7+1),         IF(EXACT($A7,polygonCoarseDist!$F$1),VLOOKUP(AC$2,polygonCoarseDist!$A$49:$I$56, $D7+1),       VLOOKUP(AC$2,polygonCoarseDist!$A$25:$E$32, $D7+1)      )        )</f>
        <v>0.05</v>
      </c>
      <c r="AD7" s="48">
        <f>IF(EXACT($A7,polygonCoarseDist!$G$1),VLOOKUP(AD$2,polygonCoarseDist!$A$37:$C$44, $D7+1),         IF(EXACT($A7,polygonCoarseDist!$F$1),VLOOKUP(AD$2,polygonCoarseDist!$A$49:$I$56, $D7+1),       VLOOKUP(AD$2,polygonCoarseDist!$A$25:$E$32, $D7+1)      )        )</f>
        <v>0.5</v>
      </c>
      <c r="AE7" s="48">
        <f>IF(EXACT($A7,polygonCoarseDist!$G$1),VLOOKUP(AE$2,polygonCoarseDist!$A$37:$C$44, $D7+1),         IF(EXACT($A7,polygonCoarseDist!$F$1),VLOOKUP(AE$2,polygonCoarseDist!$A$49:$I$56, $D7+1),       VLOOKUP(AE$2,polygonCoarseDist!$A$25:$E$32, $D7+1)      )        )</f>
        <v>0.05</v>
      </c>
      <c r="AF7" s="48">
        <f>IF(EXACT($A7,polygonCoarseDist!$G$1),VLOOKUP(AF$2,polygonCoarseDist!$A$37:$C$44, $D7+1),         IF(EXACT($A7,polygonCoarseDist!$F$1),VLOOKUP(AF$2,polygonCoarseDist!$A$49:$I$56, $D7+1),       VLOOKUP(AF$2,polygonCoarseDist!$A$25:$E$32, $D7+1)      )        )</f>
        <v>0.7</v>
      </c>
      <c r="AG7" s="48">
        <f>IF(EXACT($A7,polygonCoarseDist!$G$1),VLOOKUP(AG$2,polygonCoarseDist!$A$37:$C$44, $D7+1),         IF(EXACT($A7,polygonCoarseDist!$F$1),VLOOKUP(AG$2,polygonCoarseDist!$A$49:$I$56, $D7+1),       VLOOKUP(AG$2,polygonCoarseDist!$A$25:$E$32, $D7+1)      )        )</f>
        <v>0.5</v>
      </c>
      <c r="AH7" s="48">
        <f>IF(EXACT($A7,polygonCoarseDist!$G$1),VLOOKUP(AH$2,polygonCoarseDist!$A$37:$C$44, $D7+1),         IF(EXACT($A7,polygonCoarseDist!$F$1),VLOOKUP(AH$2,polygonCoarseDist!$A$49:$I$56, $D7+1),       VLOOKUP(AH$2,polygonCoarseDist!$A$25:$E$32, $D7+1)      )        )</f>
        <v>0.05</v>
      </c>
      <c r="AJ7" s="48">
        <f>IF(EXACT($A7,polygonCoarseDist!$F$1), VLOOKUP(AJ$2,polygonCoarseDist!$A$62:$D$69,  IF(EXACT($B7,polygonCoarseDist!$B$61), 2,  IF(EXACT($B7,polygonCoarseDist!$C$61), 3,   4   )   )  ),  1)</f>
        <v>1</v>
      </c>
      <c r="AK7" s="48">
        <f>IF(EXACT($A7,polygonCoarseDist!$F$1), VLOOKUP(AK$2,polygonCoarseDist!$A$62:$D$69,  IF(EXACT($B7,polygonCoarseDist!$B$61), 2,  IF(EXACT($B7,polygonCoarseDist!$C$61), 3,   4   )   )  ),  1)</f>
        <v>1</v>
      </c>
      <c r="AL7" s="48">
        <f>IF(EXACT($A7,polygonCoarseDist!$F$1), VLOOKUP(AL$2,polygonCoarseDist!$A$62:$D$69,  IF(EXACT($B7,polygonCoarseDist!$B$61), 2,  IF(EXACT($B7,polygonCoarseDist!$C$61), 3,   4   )   )  ),  1)</f>
        <v>1</v>
      </c>
      <c r="AM7" s="48">
        <f>IF(EXACT($A7,polygonCoarseDist!$F$1), VLOOKUP(AM$2,polygonCoarseDist!$A$62:$D$69,  IF(EXACT($B7,polygonCoarseDist!$B$61), 2,  IF(EXACT($B7,polygonCoarseDist!$C$61), 3,   4   )   )  ),  1)</f>
        <v>1</v>
      </c>
      <c r="AN7" s="48">
        <f>IF(EXACT($A7,polygonCoarseDist!$F$1), VLOOKUP(AN$2,polygonCoarseDist!$A$62:$D$69,  IF(EXACT($B7,polygonCoarseDist!$B$61), 2,  IF(EXACT($B7,polygonCoarseDist!$C$61), 3,   4   )   )  ),  1)</f>
        <v>1</v>
      </c>
      <c r="AO7" s="48">
        <f>IF(EXACT($A7,polygonCoarseDist!$F$1), VLOOKUP(AO$2,polygonCoarseDist!$A$62:$D$69,  IF(EXACT($B7,polygonCoarseDist!$B$61), 2,  IF(EXACT($B7,polygonCoarseDist!$C$61), 3,   4   )   )  ),  1)</f>
        <v>1</v>
      </c>
      <c r="AP7" s="48">
        <f>IF(EXACT($A7,polygonCoarseDist!$F$1), VLOOKUP(AP$2,polygonCoarseDist!$A$62:$D$69,  IF(EXACT($B7,polygonCoarseDist!$B$61), 2,  IF(EXACT($B7,polygonCoarseDist!$C$61), 3,   4   )   )  ),  1)</f>
        <v>1</v>
      </c>
      <c r="AQ7" s="48">
        <f>IF(EXACT($A7,polygonCoarseDist!$F$1), VLOOKUP(AQ$2,polygonCoarseDist!$A$62:$D$69,  IF(EXACT($B7,polygonCoarseDist!$B$61), 2,  IF(EXACT($B7,polygonCoarseDist!$C$61), 3,   4   )   )  ),  1)</f>
        <v>1</v>
      </c>
      <c r="AS7" s="82">
        <f t="shared" si="12"/>
        <v>9.8549999999999999E-2</v>
      </c>
      <c r="AT7" s="82">
        <f t="shared" si="13"/>
        <v>0</v>
      </c>
      <c r="AU7" s="82">
        <f t="shared" si="14"/>
        <v>7.8651685393258432E-3</v>
      </c>
      <c r="AV7" s="82">
        <f t="shared" si="15"/>
        <v>0</v>
      </c>
      <c r="AW7" s="82">
        <f t="shared" si="16"/>
        <v>0</v>
      </c>
      <c r="AX7" s="82">
        <f t="shared" si="17"/>
        <v>0.41391</v>
      </c>
      <c r="AY7" s="82">
        <f t="shared" si="18"/>
        <v>7.8570000000000001E-2</v>
      </c>
      <c r="AZ7" s="82">
        <f t="shared" si="19"/>
        <v>7.92E-3</v>
      </c>
      <c r="BB7" s="82">
        <f t="shared" si="20"/>
        <v>0.10075656885798995</v>
      </c>
      <c r="BC7" s="82">
        <f t="shared" si="21"/>
        <v>0</v>
      </c>
      <c r="BD7" s="82">
        <f t="shared" si="22"/>
        <v>8.1015839423299457E-3</v>
      </c>
      <c r="BE7" s="82">
        <f t="shared" si="23"/>
        <v>0</v>
      </c>
      <c r="BF7" s="82">
        <f t="shared" si="24"/>
        <v>0</v>
      </c>
      <c r="BG7" s="82">
        <f t="shared" si="25"/>
        <v>0.42540005549902882</v>
      </c>
      <c r="BH7" s="82">
        <f t="shared" si="26"/>
        <v>7.9918870699669062E-2</v>
      </c>
      <c r="BI7" s="82">
        <f t="shared" si="27"/>
        <v>7.9974149769771411E-3</v>
      </c>
      <c r="BK7" s="82">
        <f t="shared" si="28"/>
        <v>0.10075656885798995</v>
      </c>
      <c r="BL7" s="82">
        <f t="shared" si="29"/>
        <v>0</v>
      </c>
      <c r="BM7" s="82">
        <f t="shared" si="30"/>
        <v>8.1015839423299457E-3</v>
      </c>
      <c r="BN7" s="82">
        <f t="shared" si="31"/>
        <v>0</v>
      </c>
      <c r="BO7" s="82">
        <f t="shared" si="32"/>
        <v>0</v>
      </c>
      <c r="BP7" s="82">
        <f t="shared" si="33"/>
        <v>0.42540005549902882</v>
      </c>
      <c r="BQ7" s="82">
        <f t="shared" si="34"/>
        <v>7.9918870699669062E-2</v>
      </c>
      <c r="BR7" s="82">
        <f t="shared" si="35"/>
        <v>7.9974149769771411E-3</v>
      </c>
    </row>
    <row r="8" spans="1:70" x14ac:dyDescent="0.2">
      <c r="A8" t="s">
        <v>67</v>
      </c>
      <c r="B8" t="s">
        <v>143</v>
      </c>
      <c r="C8" t="s">
        <v>141</v>
      </c>
      <c r="D8">
        <f>'FL - vulnerabilities'!D7</f>
        <v>2</v>
      </c>
      <c r="E8" t="s">
        <v>15</v>
      </c>
      <c r="F8" t="str">
        <f>F7</f>
        <v>BrM+LC+LR</v>
      </c>
      <c r="G8" t="str">
        <f>'FL - vulnerabilities'!A7</f>
        <v>BrX+LC+LR+2s+Res</v>
      </c>
      <c r="I8" s="48">
        <f>VLOOKUP(I$2,polygonCoarseDist!$A$2:$G$9,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J8" s="48">
        <f>VLOOKUP(J$2,polygonCoarseDist!$A$2:$G$9,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K8" s="48">
        <f>VLOOKUP(K$2,polygonCoarseDist!$A$2:$G$9,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0.2247191011235955</v>
      </c>
      <c r="L8" s="48">
        <f>VLOOKUP(L$2,polygonCoarseDist!$A$2:$G$9,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M8" s="48">
        <f>VLOOKUP(M$2,polygonCoarseDist!$A$2:$G$9,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N8" s="48">
        <f>VLOOKUP(N$2,polygonCoarseDist!$A$2:$G$9,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O8" s="48">
        <f>VLOOKUP(O$2,polygonCoarseDist!$A$2:$G$9,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0.26190000000000002</v>
      </c>
      <c r="P8" s="48">
        <f>VLOOKUP(P$2,polygonCoarseDist!$A$2:$G$9,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R8" s="48">
        <f>VLOOKUP(R$2,polygonCoarseDist!$A$13:$D$20,IF(EXACT($E8,polygonCoarseDist!$B$12),2,IF(EXACT($E8,polygonCoarseDist!$C$12),3,4)))</f>
        <v>1</v>
      </c>
      <c r="S8" s="48">
        <f>VLOOKUP(S$2,polygonCoarseDist!$A$13:$D$20,IF(EXACT($E8,polygonCoarseDist!$B$12),2,IF(EXACT($E8,polygonCoarseDist!$C$12),3,4)))</f>
        <v>0</v>
      </c>
      <c r="T8" s="48">
        <f>VLOOKUP(T$2,polygonCoarseDist!$A$13:$D$20,IF(EXACT($E8,polygonCoarseDist!$B$12),2,IF(EXACT($E8,polygonCoarseDist!$C$12),3,4)))</f>
        <v>0.7</v>
      </c>
      <c r="U8" s="48">
        <f>VLOOKUP(U$2,polygonCoarseDist!$A$13:$D$20,IF(EXACT($E8,polygonCoarseDist!$B$12),2,IF(EXACT($E8,polygonCoarseDist!$C$12),3,4)))</f>
        <v>0</v>
      </c>
      <c r="V8" s="48">
        <f>VLOOKUP(V$2,polygonCoarseDist!$A$13:$D$20,IF(EXACT($E8,polygonCoarseDist!$B$12),2,IF(EXACT($E8,polygonCoarseDist!$C$12),3,4)))</f>
        <v>0</v>
      </c>
      <c r="W8" s="48">
        <f>VLOOKUP(W$2,polygonCoarseDist!$A$13:$D$20,IF(EXACT($E8,polygonCoarseDist!$B$12),2,IF(EXACT($E8,polygonCoarseDist!$C$12),3,4)))</f>
        <v>0.9</v>
      </c>
      <c r="X8" s="48">
        <f>VLOOKUP(X$2,polygonCoarseDist!$A$13:$D$20,IF(EXACT($E8,polygonCoarseDist!$B$12),2,IF(EXACT($E8,polygonCoarseDist!$C$12),3,4)))</f>
        <v>0.6</v>
      </c>
      <c r="Y8" s="48">
        <f>VLOOKUP(Y$2,polygonCoarseDist!$A$13:$D$20,IF(EXACT($E8,polygonCoarseDist!$B$12),2,IF(EXACT($E8,polygonCoarseDist!$C$12),3,4)))</f>
        <v>0.8</v>
      </c>
      <c r="AA8" s="48">
        <f>IF(EXACT($A8,polygonCoarseDist!$G$1),VLOOKUP(AA$2,polygonCoarseDist!$A$37:$C$44, $D8+1),         IF(EXACT($A8,polygonCoarseDist!$F$1),VLOOKUP(AA$2,polygonCoarseDist!$A$49:$I$56, $D8+1),       VLOOKUP(AA$2,polygonCoarseDist!$A$25:$E$32, $D8+1)      )        )</f>
        <v>0.8</v>
      </c>
      <c r="AB8" s="48">
        <f>IF(EXACT($A8,polygonCoarseDist!$G$1),VLOOKUP(AB$2,polygonCoarseDist!$A$37:$C$44, $D8+1),         IF(EXACT($A8,polygonCoarseDist!$F$1),VLOOKUP(AB$2,polygonCoarseDist!$A$49:$I$56, $D8+1),       VLOOKUP(AB$2,polygonCoarseDist!$A$25:$E$32, $D8+1)      )        )</f>
        <v>0.6</v>
      </c>
      <c r="AC8" s="48">
        <f>IF(EXACT($A8,polygonCoarseDist!$G$1),VLOOKUP(AC$2,polygonCoarseDist!$A$37:$C$44, $D8+1),         IF(EXACT($A8,polygonCoarseDist!$F$1),VLOOKUP(AC$2,polygonCoarseDist!$A$49:$I$56, $D8+1),       VLOOKUP(AC$2,polygonCoarseDist!$A$25:$E$32, $D8+1)      )        )</f>
        <v>0.1</v>
      </c>
      <c r="AD8" s="48">
        <f>IF(EXACT($A8,polygonCoarseDist!$G$1),VLOOKUP(AD$2,polygonCoarseDist!$A$37:$C$44, $D8+1),         IF(EXACT($A8,polygonCoarseDist!$F$1),VLOOKUP(AD$2,polygonCoarseDist!$A$49:$I$56, $D8+1),       VLOOKUP(AD$2,polygonCoarseDist!$A$25:$E$32, $D8+1)      )        )</f>
        <v>0.5</v>
      </c>
      <c r="AE8" s="48">
        <f>IF(EXACT($A8,polygonCoarseDist!$G$1),VLOOKUP(AE$2,polygonCoarseDist!$A$37:$C$44, $D8+1),         IF(EXACT($A8,polygonCoarseDist!$F$1),VLOOKUP(AE$2,polygonCoarseDist!$A$49:$I$56, $D8+1),       VLOOKUP(AE$2,polygonCoarseDist!$A$25:$E$32, $D8+1)      )        )</f>
        <v>0.1</v>
      </c>
      <c r="AF8" s="48">
        <f>IF(EXACT($A8,polygonCoarseDist!$G$1),VLOOKUP(AF$2,polygonCoarseDist!$A$37:$C$44, $D8+1),         IF(EXACT($A8,polygonCoarseDist!$F$1),VLOOKUP(AF$2,polygonCoarseDist!$A$49:$I$56, $D8+1),       VLOOKUP(AF$2,polygonCoarseDist!$A$25:$E$32, $D8+1)      )        )</f>
        <v>0.2</v>
      </c>
      <c r="AG8" s="48">
        <f>IF(EXACT($A8,polygonCoarseDist!$G$1),VLOOKUP(AG$2,polygonCoarseDist!$A$37:$C$44, $D8+1),         IF(EXACT($A8,polygonCoarseDist!$F$1),VLOOKUP(AG$2,polygonCoarseDist!$A$49:$I$56, $D8+1),       VLOOKUP(AG$2,polygonCoarseDist!$A$25:$E$32, $D8+1)      )        )</f>
        <v>0.3</v>
      </c>
      <c r="AH8" s="48">
        <f>IF(EXACT($A8,polygonCoarseDist!$G$1),VLOOKUP(AH$2,polygonCoarseDist!$A$37:$C$44, $D8+1),         IF(EXACT($A8,polygonCoarseDist!$F$1),VLOOKUP(AH$2,polygonCoarseDist!$A$49:$I$56, $D8+1),       VLOOKUP(AH$2,polygonCoarseDist!$A$25:$E$32, $D8+1)      )        )</f>
        <v>0.05</v>
      </c>
      <c r="AJ8" s="48">
        <f>IF(EXACT($A8,polygonCoarseDist!$F$1), VLOOKUP(AJ$2,polygonCoarseDist!$A$62:$D$69,  IF(EXACT($B8,polygonCoarseDist!$B$61), 2,  IF(EXACT($B8,polygonCoarseDist!$C$61), 3,   4   )   )  ),  1)</f>
        <v>1</v>
      </c>
      <c r="AK8" s="48">
        <f>IF(EXACT($A8,polygonCoarseDist!$F$1), VLOOKUP(AK$2,polygonCoarseDist!$A$62:$D$69,  IF(EXACT($B8,polygonCoarseDist!$B$61), 2,  IF(EXACT($B8,polygonCoarseDist!$C$61), 3,   4   )   )  ),  1)</f>
        <v>1</v>
      </c>
      <c r="AL8" s="48">
        <f>IF(EXACT($A8,polygonCoarseDist!$F$1), VLOOKUP(AL$2,polygonCoarseDist!$A$62:$D$69,  IF(EXACT($B8,polygonCoarseDist!$B$61), 2,  IF(EXACT($B8,polygonCoarseDist!$C$61), 3,   4   )   )  ),  1)</f>
        <v>1</v>
      </c>
      <c r="AM8" s="48">
        <f>IF(EXACT($A8,polygonCoarseDist!$F$1), VLOOKUP(AM$2,polygonCoarseDist!$A$62:$D$69,  IF(EXACT($B8,polygonCoarseDist!$B$61), 2,  IF(EXACT($B8,polygonCoarseDist!$C$61), 3,   4   )   )  ),  1)</f>
        <v>1</v>
      </c>
      <c r="AN8" s="48">
        <f>IF(EXACT($A8,polygonCoarseDist!$F$1), VLOOKUP(AN$2,polygonCoarseDist!$A$62:$D$69,  IF(EXACT($B8,polygonCoarseDist!$B$61), 2,  IF(EXACT($B8,polygonCoarseDist!$C$61), 3,   4   )   )  ),  1)</f>
        <v>1</v>
      </c>
      <c r="AO8" s="48">
        <f>IF(EXACT($A8,polygonCoarseDist!$F$1), VLOOKUP(AO$2,polygonCoarseDist!$A$62:$D$69,  IF(EXACT($B8,polygonCoarseDist!$B$61), 2,  IF(EXACT($B8,polygonCoarseDist!$C$61), 3,   4   )   )  ),  1)</f>
        <v>1</v>
      </c>
      <c r="AP8" s="48">
        <f>IF(EXACT($A8,polygonCoarseDist!$F$1), VLOOKUP(AP$2,polygonCoarseDist!$A$62:$D$69,  IF(EXACT($B8,polygonCoarseDist!$B$61), 2,  IF(EXACT($B8,polygonCoarseDist!$C$61), 3,   4   )   )  ),  1)</f>
        <v>1</v>
      </c>
      <c r="AQ8" s="48">
        <f>IF(EXACT($A8,polygonCoarseDist!$F$1), VLOOKUP(AQ$2,polygonCoarseDist!$A$62:$D$69,  IF(EXACT($B8,polygonCoarseDist!$B$61), 2,  IF(EXACT($B8,polygonCoarseDist!$C$61), 3,   4   )   )  ),  1)</f>
        <v>1</v>
      </c>
      <c r="AS8" s="82">
        <f t="shared" si="12"/>
        <v>0.52560000000000007</v>
      </c>
      <c r="AT8" s="82">
        <f t="shared" si="13"/>
        <v>0</v>
      </c>
      <c r="AU8" s="82">
        <f t="shared" si="14"/>
        <v>1.5730337078651686E-2</v>
      </c>
      <c r="AV8" s="82">
        <f t="shared" si="15"/>
        <v>0</v>
      </c>
      <c r="AW8" s="82">
        <f t="shared" si="16"/>
        <v>0</v>
      </c>
      <c r="AX8" s="82">
        <f t="shared" si="17"/>
        <v>0.11826000000000002</v>
      </c>
      <c r="AY8" s="82">
        <f t="shared" si="18"/>
        <v>4.7141999999999996E-2</v>
      </c>
      <c r="AZ8" s="82">
        <f t="shared" si="19"/>
        <v>7.92E-3</v>
      </c>
      <c r="BB8" s="82">
        <f t="shared" si="20"/>
        <v>0.53736836724261317</v>
      </c>
      <c r="BC8" s="82">
        <f t="shared" si="21"/>
        <v>0</v>
      </c>
      <c r="BD8" s="82">
        <f t="shared" si="22"/>
        <v>1.6203167884659891E-2</v>
      </c>
      <c r="BE8" s="82">
        <f t="shared" si="23"/>
        <v>0</v>
      </c>
      <c r="BF8" s="82">
        <f t="shared" si="24"/>
        <v>0</v>
      </c>
      <c r="BG8" s="82">
        <f t="shared" si="25"/>
        <v>0.12154287299972254</v>
      </c>
      <c r="BH8" s="82">
        <f t="shared" si="26"/>
        <v>4.7951322419801427E-2</v>
      </c>
      <c r="BI8" s="82">
        <f t="shared" si="27"/>
        <v>7.9974149769771411E-3</v>
      </c>
      <c r="BK8" s="82">
        <f t="shared" si="28"/>
        <v>1.0747367344852263</v>
      </c>
      <c r="BL8" s="82">
        <f t="shared" si="29"/>
        <v>0</v>
      </c>
      <c r="BM8" s="82">
        <f t="shared" si="30"/>
        <v>3.2406335769319783E-2</v>
      </c>
      <c r="BN8" s="82">
        <f t="shared" si="31"/>
        <v>0</v>
      </c>
      <c r="BO8" s="82">
        <f t="shared" si="32"/>
        <v>0</v>
      </c>
      <c r="BP8" s="82">
        <f t="shared" si="33"/>
        <v>0.24308574599944507</v>
      </c>
      <c r="BQ8" s="82">
        <f t="shared" si="34"/>
        <v>9.5902644839602855E-2</v>
      </c>
      <c r="BR8" s="82">
        <f t="shared" si="35"/>
        <v>1.5994829953954282E-2</v>
      </c>
    </row>
    <row r="9" spans="1:70" x14ac:dyDescent="0.2">
      <c r="A9" t="s">
        <v>67</v>
      </c>
      <c r="B9" t="s">
        <v>143</v>
      </c>
      <c r="C9" t="s">
        <v>141</v>
      </c>
      <c r="D9">
        <f>'FL - vulnerabilities'!D8</f>
        <v>3</v>
      </c>
      <c r="E9" t="s">
        <v>15</v>
      </c>
      <c r="F9" t="str">
        <f t="shared" ref="F9:F10" si="36">F8</f>
        <v>BrM+LC+LR</v>
      </c>
      <c r="G9" t="str">
        <f>'FL - vulnerabilities'!A8</f>
        <v>BrX+LC+LR+3s+Res</v>
      </c>
      <c r="I9" s="48">
        <f>VLOOKUP(I$2,polygonCoarseDist!$A$2:$G$9,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J9" s="48">
        <f>VLOOKUP(J$2,polygonCoarseDist!$A$2:$G$9,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K9" s="48">
        <f>VLOOKUP(K$2,polygonCoarseDist!$A$2:$G$9,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0.2247191011235955</v>
      </c>
      <c r="L9" s="48">
        <f>VLOOKUP(L$2,polygonCoarseDist!$A$2:$G$9,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M9" s="48">
        <f>VLOOKUP(M$2,polygonCoarseDist!$A$2:$G$9,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N9" s="48">
        <f>VLOOKUP(N$2,polygonCoarseDist!$A$2:$G$9,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O9" s="48">
        <f>VLOOKUP(O$2,polygonCoarseDist!$A$2:$G$9,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0.26190000000000002</v>
      </c>
      <c r="P9" s="48">
        <f>VLOOKUP(P$2,polygonCoarseDist!$A$2:$G$9,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R9" s="48">
        <f>VLOOKUP(R$2,polygonCoarseDist!$A$13:$D$20,IF(EXACT($E9,polygonCoarseDist!$B$12),2,IF(EXACT($E9,polygonCoarseDist!$C$12),3,4)))</f>
        <v>1</v>
      </c>
      <c r="S9" s="48">
        <f>VLOOKUP(S$2,polygonCoarseDist!$A$13:$D$20,IF(EXACT($E9,polygonCoarseDist!$B$12),2,IF(EXACT($E9,polygonCoarseDist!$C$12),3,4)))</f>
        <v>0</v>
      </c>
      <c r="T9" s="48">
        <f>VLOOKUP(T$2,polygonCoarseDist!$A$13:$D$20,IF(EXACT($E9,polygonCoarseDist!$B$12),2,IF(EXACT($E9,polygonCoarseDist!$C$12),3,4)))</f>
        <v>0.7</v>
      </c>
      <c r="U9" s="48">
        <f>VLOOKUP(U$2,polygonCoarseDist!$A$13:$D$20,IF(EXACT($E9,polygonCoarseDist!$B$12),2,IF(EXACT($E9,polygonCoarseDist!$C$12),3,4)))</f>
        <v>0</v>
      </c>
      <c r="V9" s="48">
        <f>VLOOKUP(V$2,polygonCoarseDist!$A$13:$D$20,IF(EXACT($E9,polygonCoarseDist!$B$12),2,IF(EXACT($E9,polygonCoarseDist!$C$12),3,4)))</f>
        <v>0</v>
      </c>
      <c r="W9" s="48">
        <f>VLOOKUP(W$2,polygonCoarseDist!$A$13:$D$20,IF(EXACT($E9,polygonCoarseDist!$B$12),2,IF(EXACT($E9,polygonCoarseDist!$C$12),3,4)))</f>
        <v>0.9</v>
      </c>
      <c r="X9" s="48">
        <f>VLOOKUP(X$2,polygonCoarseDist!$A$13:$D$20,IF(EXACT($E9,polygonCoarseDist!$B$12),2,IF(EXACT($E9,polygonCoarseDist!$C$12),3,4)))</f>
        <v>0.6</v>
      </c>
      <c r="Y9" s="48">
        <f>VLOOKUP(Y$2,polygonCoarseDist!$A$13:$D$20,IF(EXACT($E9,polygonCoarseDist!$B$12),2,IF(EXACT($E9,polygonCoarseDist!$C$12),3,4)))</f>
        <v>0.8</v>
      </c>
      <c r="AA9" s="48">
        <f>IF(EXACT($A9,polygonCoarseDist!$G$1),VLOOKUP(AA$2,polygonCoarseDist!$A$37:$C$44, $D9+1),         IF(EXACT($A9,polygonCoarseDist!$F$1),VLOOKUP(AA$2,polygonCoarseDist!$A$49:$I$56, $D9+1),       VLOOKUP(AA$2,polygonCoarseDist!$A$25:$E$32, $D9+1)      )        )</f>
        <v>0.05</v>
      </c>
      <c r="AB9" s="48">
        <f>IF(EXACT($A9,polygonCoarseDist!$G$1),VLOOKUP(AB$2,polygonCoarseDist!$A$37:$C$44, $D9+1),         IF(EXACT($A9,polygonCoarseDist!$F$1),VLOOKUP(AB$2,polygonCoarseDist!$A$49:$I$56, $D9+1),       VLOOKUP(AB$2,polygonCoarseDist!$A$25:$E$32, $D9+1)      )        )</f>
        <v>0.25</v>
      </c>
      <c r="AC9" s="48">
        <f>IF(EXACT($A9,polygonCoarseDist!$G$1),VLOOKUP(AC$2,polygonCoarseDist!$A$37:$C$44, $D9+1),         IF(EXACT($A9,polygonCoarseDist!$F$1),VLOOKUP(AC$2,polygonCoarseDist!$A$49:$I$56, $D9+1),       VLOOKUP(AC$2,polygonCoarseDist!$A$25:$E$32, $D9+1)      )        )</f>
        <v>0.6</v>
      </c>
      <c r="AD9" s="48">
        <f>IF(EXACT($A9,polygonCoarseDist!$G$1),VLOOKUP(AD$2,polygonCoarseDist!$A$37:$C$44, $D9+1),         IF(EXACT($A9,polygonCoarseDist!$F$1),VLOOKUP(AD$2,polygonCoarseDist!$A$49:$I$56, $D9+1),       VLOOKUP(AD$2,polygonCoarseDist!$A$25:$E$32, $D9+1)      )        )</f>
        <v>0</v>
      </c>
      <c r="AE9" s="48">
        <f>IF(EXACT($A9,polygonCoarseDist!$G$1),VLOOKUP(AE$2,polygonCoarseDist!$A$37:$C$44, $D9+1),         IF(EXACT($A9,polygonCoarseDist!$F$1),VLOOKUP(AE$2,polygonCoarseDist!$A$49:$I$56, $D9+1),       VLOOKUP(AE$2,polygonCoarseDist!$A$25:$E$32, $D9+1)      )        )</f>
        <v>0.6</v>
      </c>
      <c r="AF9" s="48">
        <f>IF(EXACT($A9,polygonCoarseDist!$G$1),VLOOKUP(AF$2,polygonCoarseDist!$A$37:$C$44, $D9+1),         IF(EXACT($A9,polygonCoarseDist!$F$1),VLOOKUP(AF$2,polygonCoarseDist!$A$49:$I$56, $D9+1),       VLOOKUP(AF$2,polygonCoarseDist!$A$25:$E$32, $D9+1)      )        )</f>
        <v>0.05</v>
      </c>
      <c r="AG9" s="48">
        <f>IF(EXACT($A9,polygonCoarseDist!$G$1),VLOOKUP(AG$2,polygonCoarseDist!$A$37:$C$44, $D9+1),         IF(EXACT($A9,polygonCoarseDist!$F$1),VLOOKUP(AG$2,polygonCoarseDist!$A$49:$I$56, $D9+1),       VLOOKUP(AG$2,polygonCoarseDist!$A$25:$E$32, $D9+1)      )        )</f>
        <v>0.1</v>
      </c>
      <c r="AH9" s="48">
        <f>IF(EXACT($A9,polygonCoarseDist!$G$1),VLOOKUP(AH$2,polygonCoarseDist!$A$37:$C$44, $D9+1),         IF(EXACT($A9,polygonCoarseDist!$F$1),VLOOKUP(AH$2,polygonCoarseDist!$A$49:$I$56, $D9+1),       VLOOKUP(AH$2,polygonCoarseDist!$A$25:$E$32, $D9+1)      )        )</f>
        <v>0.2</v>
      </c>
      <c r="AJ9" s="48">
        <f>IF(EXACT($A9,polygonCoarseDist!$F$1), VLOOKUP(AJ$2,polygonCoarseDist!$A$62:$D$69,  IF(EXACT($B9,polygonCoarseDist!$B$61), 2,  IF(EXACT($B9,polygonCoarseDist!$C$61), 3,   4   )   )  ),  1)</f>
        <v>1</v>
      </c>
      <c r="AK9" s="48">
        <f>IF(EXACT($A9,polygonCoarseDist!$F$1), VLOOKUP(AK$2,polygonCoarseDist!$A$62:$D$69,  IF(EXACT($B9,polygonCoarseDist!$B$61), 2,  IF(EXACT($B9,polygonCoarseDist!$C$61), 3,   4   )   )  ),  1)</f>
        <v>1</v>
      </c>
      <c r="AL9" s="48">
        <f>IF(EXACT($A9,polygonCoarseDist!$F$1), VLOOKUP(AL$2,polygonCoarseDist!$A$62:$D$69,  IF(EXACT($B9,polygonCoarseDist!$B$61), 2,  IF(EXACT($B9,polygonCoarseDist!$C$61), 3,   4   )   )  ),  1)</f>
        <v>1</v>
      </c>
      <c r="AM9" s="48">
        <f>IF(EXACT($A9,polygonCoarseDist!$F$1), VLOOKUP(AM$2,polygonCoarseDist!$A$62:$D$69,  IF(EXACT($B9,polygonCoarseDist!$B$61), 2,  IF(EXACT($B9,polygonCoarseDist!$C$61), 3,   4   )   )  ),  1)</f>
        <v>1</v>
      </c>
      <c r="AN9" s="48">
        <f>IF(EXACT($A9,polygonCoarseDist!$F$1), VLOOKUP(AN$2,polygonCoarseDist!$A$62:$D$69,  IF(EXACT($B9,polygonCoarseDist!$B$61), 2,  IF(EXACT($B9,polygonCoarseDist!$C$61), 3,   4   )   )  ),  1)</f>
        <v>1</v>
      </c>
      <c r="AO9" s="48">
        <f>IF(EXACT($A9,polygonCoarseDist!$F$1), VLOOKUP(AO$2,polygonCoarseDist!$A$62:$D$69,  IF(EXACT($B9,polygonCoarseDist!$B$61), 2,  IF(EXACT($B9,polygonCoarseDist!$C$61), 3,   4   )   )  ),  1)</f>
        <v>1</v>
      </c>
      <c r="AP9" s="48">
        <f>IF(EXACT($A9,polygonCoarseDist!$F$1), VLOOKUP(AP$2,polygonCoarseDist!$A$62:$D$69,  IF(EXACT($B9,polygonCoarseDist!$B$61), 2,  IF(EXACT($B9,polygonCoarseDist!$C$61), 3,   4   )   )  ),  1)</f>
        <v>1</v>
      </c>
      <c r="AQ9" s="48">
        <f>IF(EXACT($A9,polygonCoarseDist!$F$1), VLOOKUP(AQ$2,polygonCoarseDist!$A$62:$D$69,  IF(EXACT($B9,polygonCoarseDist!$B$61), 2,  IF(EXACT($B9,polygonCoarseDist!$C$61), 3,   4   )   )  ),  1)</f>
        <v>1</v>
      </c>
      <c r="AS9" s="82">
        <f t="shared" si="12"/>
        <v>3.2850000000000004E-2</v>
      </c>
      <c r="AT9" s="82">
        <f t="shared" si="13"/>
        <v>0</v>
      </c>
      <c r="AU9" s="82">
        <f t="shared" si="14"/>
        <v>9.4382022471910104E-2</v>
      </c>
      <c r="AV9" s="82">
        <f t="shared" si="15"/>
        <v>0</v>
      </c>
      <c r="AW9" s="82">
        <f t="shared" si="16"/>
        <v>0</v>
      </c>
      <c r="AX9" s="82">
        <f t="shared" si="17"/>
        <v>2.9565000000000004E-2</v>
      </c>
      <c r="AY9" s="82">
        <f t="shared" si="18"/>
        <v>1.5714000000000002E-2</v>
      </c>
      <c r="AZ9" s="82">
        <f t="shared" si="19"/>
        <v>3.168E-2</v>
      </c>
      <c r="BB9" s="82">
        <f t="shared" si="20"/>
        <v>3.3585522952663323E-2</v>
      </c>
      <c r="BC9" s="82">
        <f t="shared" si="21"/>
        <v>0</v>
      </c>
      <c r="BD9" s="82">
        <f t="shared" si="22"/>
        <v>9.7219007307959335E-2</v>
      </c>
      <c r="BE9" s="82">
        <f t="shared" si="23"/>
        <v>0</v>
      </c>
      <c r="BF9" s="82">
        <f t="shared" si="24"/>
        <v>0</v>
      </c>
      <c r="BG9" s="82">
        <f t="shared" si="25"/>
        <v>3.0385718249930634E-2</v>
      </c>
      <c r="BH9" s="82">
        <f t="shared" si="26"/>
        <v>1.5983774139933814E-2</v>
      </c>
      <c r="BI9" s="82">
        <f t="shared" si="27"/>
        <v>3.1989659907908564E-2</v>
      </c>
      <c r="BK9" s="82">
        <f t="shared" si="28"/>
        <v>0.10075656885798998</v>
      </c>
      <c r="BL9" s="82">
        <f t="shared" si="29"/>
        <v>0</v>
      </c>
      <c r="BM9" s="82">
        <f t="shared" si="30"/>
        <v>0.29165702192387799</v>
      </c>
      <c r="BN9" s="82">
        <f t="shared" si="31"/>
        <v>0</v>
      </c>
      <c r="BO9" s="82">
        <f t="shared" si="32"/>
        <v>0</v>
      </c>
      <c r="BP9" s="82">
        <f t="shared" si="33"/>
        <v>9.1157154749791899E-2</v>
      </c>
      <c r="BQ9" s="82">
        <f t="shared" si="34"/>
        <v>4.7951322419801441E-2</v>
      </c>
      <c r="BR9" s="82">
        <f t="shared" si="35"/>
        <v>9.59689797237257E-2</v>
      </c>
    </row>
    <row r="10" spans="1:70" x14ac:dyDescent="0.2">
      <c r="A10" t="s">
        <v>67</v>
      </c>
      <c r="B10" t="s">
        <v>143</v>
      </c>
      <c r="C10" t="s">
        <v>141</v>
      </c>
      <c r="D10">
        <f>'FL - vulnerabilities'!D9</f>
        <v>4</v>
      </c>
      <c r="E10" t="s">
        <v>15</v>
      </c>
      <c r="F10" t="str">
        <f t="shared" si="36"/>
        <v>BrM+LC+LR</v>
      </c>
      <c r="G10" t="str">
        <f>'FL - vulnerabilities'!A9</f>
        <v>BrX+LC+LR+4s+Res</v>
      </c>
      <c r="I10" s="48">
        <f>VLOOKUP(I$2,polygonCoarseDist!$A$2:$G$9,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J10" s="48">
        <f>VLOOKUP(J$2,polygonCoarseDist!$A$2:$G$9,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K10" s="48">
        <f>VLOOKUP(K$2,polygonCoarseDist!$A$2:$G$9,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0.2247191011235955</v>
      </c>
      <c r="L10" s="48">
        <f>VLOOKUP(L$2,polygonCoarseDist!$A$2:$G$9,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M10" s="48">
        <f>VLOOKUP(M$2,polygonCoarseDist!$A$2:$G$9,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N10" s="48">
        <f>VLOOKUP(N$2,polygonCoarseDist!$A$2:$G$9,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O10" s="48">
        <f>VLOOKUP(O$2,polygonCoarseDist!$A$2:$G$9,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0.26190000000000002</v>
      </c>
      <c r="P10" s="48">
        <f>VLOOKUP(P$2,polygonCoarseDist!$A$2:$G$9,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R10" s="48">
        <f>VLOOKUP(R$2,polygonCoarseDist!$A$13:$D$20,IF(EXACT($E10,polygonCoarseDist!$B$12),2,IF(EXACT($E10,polygonCoarseDist!$C$12),3,4)))</f>
        <v>1</v>
      </c>
      <c r="S10" s="48">
        <f>VLOOKUP(S$2,polygonCoarseDist!$A$13:$D$20,IF(EXACT($E10,polygonCoarseDist!$B$12),2,IF(EXACT($E10,polygonCoarseDist!$C$12),3,4)))</f>
        <v>0</v>
      </c>
      <c r="T10" s="48">
        <f>VLOOKUP(T$2,polygonCoarseDist!$A$13:$D$20,IF(EXACT($E10,polygonCoarseDist!$B$12),2,IF(EXACT($E10,polygonCoarseDist!$C$12),3,4)))</f>
        <v>0.7</v>
      </c>
      <c r="U10" s="48">
        <f>VLOOKUP(U$2,polygonCoarseDist!$A$13:$D$20,IF(EXACT($E10,polygonCoarseDist!$B$12),2,IF(EXACT($E10,polygonCoarseDist!$C$12),3,4)))</f>
        <v>0</v>
      </c>
      <c r="V10" s="48">
        <f>VLOOKUP(V$2,polygonCoarseDist!$A$13:$D$20,IF(EXACT($E10,polygonCoarseDist!$B$12),2,IF(EXACT($E10,polygonCoarseDist!$C$12),3,4)))</f>
        <v>0</v>
      </c>
      <c r="W10" s="48">
        <f>VLOOKUP(W$2,polygonCoarseDist!$A$13:$D$20,IF(EXACT($E10,polygonCoarseDist!$B$12),2,IF(EXACT($E10,polygonCoarseDist!$C$12),3,4)))</f>
        <v>0.9</v>
      </c>
      <c r="X10" s="48">
        <f>VLOOKUP(X$2,polygonCoarseDist!$A$13:$D$20,IF(EXACT($E10,polygonCoarseDist!$B$12),2,IF(EXACT($E10,polygonCoarseDist!$C$12),3,4)))</f>
        <v>0.6</v>
      </c>
      <c r="Y10" s="48">
        <f>VLOOKUP(Y$2,polygonCoarseDist!$A$13:$D$20,IF(EXACT($E10,polygonCoarseDist!$B$12),2,IF(EXACT($E10,polygonCoarseDist!$C$12),3,4)))</f>
        <v>0.8</v>
      </c>
      <c r="AA10" s="48">
        <f>IF(EXACT($A10,polygonCoarseDist!$G$1),VLOOKUP(AA$2,polygonCoarseDist!$A$37:$C$44, $D10+1),         IF(EXACT($A10,polygonCoarseDist!$F$1),VLOOKUP(AA$2,polygonCoarseDist!$A$49:$I$56, $D10+1),       VLOOKUP(AA$2,polygonCoarseDist!$A$25:$E$32, $D10+1)      )        )</f>
        <v>0</v>
      </c>
      <c r="AB10" s="48">
        <f>IF(EXACT($A10,polygonCoarseDist!$G$1),VLOOKUP(AB$2,polygonCoarseDist!$A$37:$C$44, $D10+1),         IF(EXACT($A10,polygonCoarseDist!$F$1),VLOOKUP(AB$2,polygonCoarseDist!$A$49:$I$56, $D10+1),       VLOOKUP(AB$2,polygonCoarseDist!$A$25:$E$32, $D10+1)      )        )</f>
        <v>0</v>
      </c>
      <c r="AC10" s="48">
        <f>IF(EXACT($A10,polygonCoarseDist!$G$1),VLOOKUP(AC$2,polygonCoarseDist!$A$37:$C$44, $D10+1),         IF(EXACT($A10,polygonCoarseDist!$F$1),VLOOKUP(AC$2,polygonCoarseDist!$A$49:$I$56, $D10+1),       VLOOKUP(AC$2,polygonCoarseDist!$A$25:$E$32, $D10+1)      )        )</f>
        <v>0.25</v>
      </c>
      <c r="AD10" s="48">
        <f>IF(EXACT($A10,polygonCoarseDist!$G$1),VLOOKUP(AD$2,polygonCoarseDist!$A$37:$C$44, $D10+1),         IF(EXACT($A10,polygonCoarseDist!$F$1),VLOOKUP(AD$2,polygonCoarseDist!$A$49:$I$56, $D10+1),       VLOOKUP(AD$2,polygonCoarseDist!$A$25:$E$32, $D10+1)      )        )</f>
        <v>0</v>
      </c>
      <c r="AE10" s="48">
        <f>IF(EXACT($A10,polygonCoarseDist!$G$1),VLOOKUP(AE$2,polygonCoarseDist!$A$37:$C$44, $D10+1),         IF(EXACT($A10,polygonCoarseDist!$F$1),VLOOKUP(AE$2,polygonCoarseDist!$A$49:$I$56, $D10+1),       VLOOKUP(AE$2,polygonCoarseDist!$A$25:$E$32, $D10+1)      )        )</f>
        <v>0.25</v>
      </c>
      <c r="AF10" s="48">
        <f>IF(EXACT($A10,polygonCoarseDist!$G$1),VLOOKUP(AF$2,polygonCoarseDist!$A$37:$C$44, $D10+1),         IF(EXACT($A10,polygonCoarseDist!$F$1),VLOOKUP(AF$2,polygonCoarseDist!$A$49:$I$56, $D10+1),       VLOOKUP(AF$2,polygonCoarseDist!$A$25:$E$32, $D10+1)      )        )</f>
        <v>0.05</v>
      </c>
      <c r="AG10" s="48">
        <f>IF(EXACT($A10,polygonCoarseDist!$G$1),VLOOKUP(AG$2,polygonCoarseDist!$A$37:$C$44, $D10+1),         IF(EXACT($A10,polygonCoarseDist!$F$1),VLOOKUP(AG$2,polygonCoarseDist!$A$49:$I$56, $D10+1),       VLOOKUP(AG$2,polygonCoarseDist!$A$25:$E$32, $D10+1)      )        )</f>
        <v>0.1</v>
      </c>
      <c r="AH10" s="48">
        <f>IF(EXACT($A10,polygonCoarseDist!$G$1),VLOOKUP(AH$2,polygonCoarseDist!$A$37:$C$44, $D10+1),         IF(EXACT($A10,polygonCoarseDist!$F$1),VLOOKUP(AH$2,polygonCoarseDist!$A$49:$I$56, $D10+1),       VLOOKUP(AH$2,polygonCoarseDist!$A$25:$E$32, $D10+1)      )        )</f>
        <v>0.7</v>
      </c>
      <c r="AJ10" s="48">
        <f>IF(EXACT($A10,polygonCoarseDist!$F$1), VLOOKUP(AJ$2,polygonCoarseDist!$A$62:$D$69,  IF(EXACT($B10,polygonCoarseDist!$B$61), 2,  IF(EXACT($B10,polygonCoarseDist!$C$61), 3,   4   )   )  ),  1)</f>
        <v>1</v>
      </c>
      <c r="AK10" s="48">
        <f>IF(EXACT($A10,polygonCoarseDist!$F$1), VLOOKUP(AK$2,polygonCoarseDist!$A$62:$D$69,  IF(EXACT($B10,polygonCoarseDist!$B$61), 2,  IF(EXACT($B10,polygonCoarseDist!$C$61), 3,   4   )   )  ),  1)</f>
        <v>1</v>
      </c>
      <c r="AL10" s="48">
        <f>IF(EXACT($A10,polygonCoarseDist!$F$1), VLOOKUP(AL$2,polygonCoarseDist!$A$62:$D$69,  IF(EXACT($B10,polygonCoarseDist!$B$61), 2,  IF(EXACT($B10,polygonCoarseDist!$C$61), 3,   4   )   )  ),  1)</f>
        <v>1</v>
      </c>
      <c r="AM10" s="48">
        <f>IF(EXACT($A10,polygonCoarseDist!$F$1), VLOOKUP(AM$2,polygonCoarseDist!$A$62:$D$69,  IF(EXACT($B10,polygonCoarseDist!$B$61), 2,  IF(EXACT($B10,polygonCoarseDist!$C$61), 3,   4   )   )  ),  1)</f>
        <v>1</v>
      </c>
      <c r="AN10" s="48">
        <f>IF(EXACT($A10,polygonCoarseDist!$F$1), VLOOKUP(AN$2,polygonCoarseDist!$A$62:$D$69,  IF(EXACT($B10,polygonCoarseDist!$B$61), 2,  IF(EXACT($B10,polygonCoarseDist!$C$61), 3,   4   )   )  ),  1)</f>
        <v>1</v>
      </c>
      <c r="AO10" s="48">
        <f>IF(EXACT($A10,polygonCoarseDist!$F$1), VLOOKUP(AO$2,polygonCoarseDist!$A$62:$D$69,  IF(EXACT($B10,polygonCoarseDist!$B$61), 2,  IF(EXACT($B10,polygonCoarseDist!$C$61), 3,   4   )   )  ),  1)</f>
        <v>1</v>
      </c>
      <c r="AP10" s="48">
        <f>IF(EXACT($A10,polygonCoarseDist!$F$1), VLOOKUP(AP$2,polygonCoarseDist!$A$62:$D$69,  IF(EXACT($B10,polygonCoarseDist!$B$61), 2,  IF(EXACT($B10,polygonCoarseDist!$C$61), 3,   4   )   )  ),  1)</f>
        <v>1</v>
      </c>
      <c r="AQ10" s="48">
        <f>IF(EXACT($A10,polygonCoarseDist!$F$1), VLOOKUP(AQ$2,polygonCoarseDist!$A$62:$D$69,  IF(EXACT($B10,polygonCoarseDist!$B$61), 2,  IF(EXACT($B10,polygonCoarseDist!$C$61), 3,   4   )   )  ),  1)</f>
        <v>1</v>
      </c>
      <c r="AS10" s="82">
        <f t="shared" si="12"/>
        <v>0</v>
      </c>
      <c r="AT10" s="82">
        <f t="shared" si="13"/>
        <v>0</v>
      </c>
      <c r="AU10" s="82">
        <f t="shared" si="14"/>
        <v>3.9325842696629212E-2</v>
      </c>
      <c r="AV10" s="82">
        <f t="shared" si="15"/>
        <v>0</v>
      </c>
      <c r="AW10" s="82">
        <f t="shared" si="16"/>
        <v>0</v>
      </c>
      <c r="AX10" s="82">
        <f t="shared" si="17"/>
        <v>2.9565000000000004E-2</v>
      </c>
      <c r="AY10" s="82">
        <f t="shared" si="18"/>
        <v>1.5714000000000002E-2</v>
      </c>
      <c r="AZ10" s="82">
        <f t="shared" si="19"/>
        <v>0.11087999999999998</v>
      </c>
      <c r="BB10" s="82">
        <f t="shared" si="20"/>
        <v>0</v>
      </c>
      <c r="BC10" s="82">
        <f t="shared" si="21"/>
        <v>0</v>
      </c>
      <c r="BD10" s="82">
        <f t="shared" si="22"/>
        <v>4.0507919711649729E-2</v>
      </c>
      <c r="BE10" s="82">
        <f t="shared" si="23"/>
        <v>0</v>
      </c>
      <c r="BF10" s="82">
        <f t="shared" si="24"/>
        <v>0</v>
      </c>
      <c r="BG10" s="82">
        <f t="shared" si="25"/>
        <v>3.0385718249930634E-2</v>
      </c>
      <c r="BH10" s="82">
        <f t="shared" si="26"/>
        <v>1.5983774139933814E-2</v>
      </c>
      <c r="BI10" s="82">
        <f t="shared" si="27"/>
        <v>0.11196380967767997</v>
      </c>
      <c r="BK10" s="82">
        <f t="shared" si="28"/>
        <v>0</v>
      </c>
      <c r="BL10" s="82">
        <f t="shared" si="29"/>
        <v>0</v>
      </c>
      <c r="BM10" s="82">
        <f t="shared" si="30"/>
        <v>0.16203167884659891</v>
      </c>
      <c r="BN10" s="82">
        <f t="shared" si="31"/>
        <v>0</v>
      </c>
      <c r="BO10" s="82">
        <f t="shared" si="32"/>
        <v>0</v>
      </c>
      <c r="BP10" s="82">
        <f t="shared" si="33"/>
        <v>0.12154287299972254</v>
      </c>
      <c r="BQ10" s="82">
        <f t="shared" si="34"/>
        <v>6.3935096559735255E-2</v>
      </c>
      <c r="BR10" s="82">
        <f t="shared" si="35"/>
        <v>0.44785523871071986</v>
      </c>
    </row>
    <row r="11" spans="1:70" x14ac:dyDescent="0.2">
      <c r="A11" t="s">
        <v>146</v>
      </c>
      <c r="B11" t="str">
        <f t="shared" ref="B11:C11" si="37">B7</f>
        <v>LC</v>
      </c>
      <c r="C11" t="str">
        <f t="shared" si="37"/>
        <v>LR</v>
      </c>
      <c r="D11">
        <f>D7</f>
        <v>1</v>
      </c>
      <c r="E11" t="s">
        <v>15</v>
      </c>
      <c r="F11" t="str">
        <f>'EQ - fragilities'!A4</f>
        <v>BrCfl+LC+LR</v>
      </c>
      <c r="G11" t="str">
        <f>G7</f>
        <v>BrX+LC+LR+1s+Res</v>
      </c>
      <c r="I11" s="48">
        <f>VLOOKUP(I$2,polygonCoarseDist!$A$2:$G$9,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6.7500000000000004E-2</v>
      </c>
      <c r="J11" s="48">
        <f>VLOOKUP(J$2,polygonCoarseDist!$A$2:$G$9,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K11" s="48">
        <f>VLOOKUP(K$2,polygonCoarseDist!$A$2:$G$9,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9.2897271268057788E-2</v>
      </c>
      <c r="L11" s="48">
        <f>VLOOKUP(L$2,polygonCoarseDist!$A$2:$G$9,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M11" s="48">
        <f>VLOOKUP(M$2,polygonCoarseDist!$A$2:$G$9,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N11" s="48">
        <f>VLOOKUP(N$2,polygonCoarseDist!$A$2:$G$9,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6.7500000000000004E-2</v>
      </c>
      <c r="O11" s="48">
        <f>VLOOKUP(O$2,polygonCoarseDist!$A$2:$G$9,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0.13750000000000001</v>
      </c>
      <c r="P11" s="48">
        <f>VLOOKUP(P$2,polygonCoarseDist!$A$2:$G$9,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R11" s="48">
        <f>VLOOKUP(R$2,polygonCoarseDist!$A$13:$D$20,IF(EXACT($E11,polygonCoarseDist!$B$12),2,IF(EXACT($E11,polygonCoarseDist!$C$12),3,4)))</f>
        <v>1</v>
      </c>
      <c r="S11" s="48">
        <f>VLOOKUP(S$2,polygonCoarseDist!$A$13:$D$20,IF(EXACT($E11,polygonCoarseDist!$B$12),2,IF(EXACT($E11,polygonCoarseDist!$C$12),3,4)))</f>
        <v>0</v>
      </c>
      <c r="T11" s="48">
        <f>VLOOKUP(T$2,polygonCoarseDist!$A$13:$D$20,IF(EXACT($E11,polygonCoarseDist!$B$12),2,IF(EXACT($E11,polygonCoarseDist!$C$12),3,4)))</f>
        <v>0.7</v>
      </c>
      <c r="U11" s="48">
        <f>VLOOKUP(U$2,polygonCoarseDist!$A$13:$D$20,IF(EXACT($E11,polygonCoarseDist!$B$12),2,IF(EXACT($E11,polygonCoarseDist!$C$12),3,4)))</f>
        <v>0</v>
      </c>
      <c r="V11" s="48">
        <f>VLOOKUP(V$2,polygonCoarseDist!$A$13:$D$20,IF(EXACT($E11,polygonCoarseDist!$B$12),2,IF(EXACT($E11,polygonCoarseDist!$C$12),3,4)))</f>
        <v>0</v>
      </c>
      <c r="W11" s="48">
        <f>VLOOKUP(W$2,polygonCoarseDist!$A$13:$D$20,IF(EXACT($E11,polygonCoarseDist!$B$12),2,IF(EXACT($E11,polygonCoarseDist!$C$12),3,4)))</f>
        <v>0.9</v>
      </c>
      <c r="X11" s="48">
        <f>VLOOKUP(X$2,polygonCoarseDist!$A$13:$D$20,IF(EXACT($E11,polygonCoarseDist!$B$12),2,IF(EXACT($E11,polygonCoarseDist!$C$12),3,4)))</f>
        <v>0.6</v>
      </c>
      <c r="Y11" s="48">
        <f>VLOOKUP(Y$2,polygonCoarseDist!$A$13:$D$20,IF(EXACT($E11,polygonCoarseDist!$B$12),2,IF(EXACT($E11,polygonCoarseDist!$C$12),3,4)))</f>
        <v>0.8</v>
      </c>
      <c r="AA11" s="48">
        <f>IF(EXACT($A11,polygonCoarseDist!$G$1),VLOOKUP(AA$2,polygonCoarseDist!$A$37:$C$44, $D11+1),         IF(EXACT($A11,polygonCoarseDist!$F$1),VLOOKUP(AA$2,polygonCoarseDist!$A$49:$I$56, $D11+1),       VLOOKUP(AA$2,polygonCoarseDist!$A$25:$E$32, $D11+1)      )        )</f>
        <v>0.15</v>
      </c>
      <c r="AB11" s="48">
        <f>IF(EXACT($A11,polygonCoarseDist!$G$1),VLOOKUP(AB$2,polygonCoarseDist!$A$37:$C$44, $D11+1),         IF(EXACT($A11,polygonCoarseDist!$F$1),VLOOKUP(AB$2,polygonCoarseDist!$A$49:$I$56, $D11+1),       VLOOKUP(AB$2,polygonCoarseDist!$A$25:$E$32, $D11+1)      )        )</f>
        <v>0.15</v>
      </c>
      <c r="AC11" s="48">
        <f>IF(EXACT($A11,polygonCoarseDist!$G$1),VLOOKUP(AC$2,polygonCoarseDist!$A$37:$C$44, $D11+1),         IF(EXACT($A11,polygonCoarseDist!$F$1),VLOOKUP(AC$2,polygonCoarseDist!$A$49:$I$56, $D11+1),       VLOOKUP(AC$2,polygonCoarseDist!$A$25:$E$32, $D11+1)      )        )</f>
        <v>0.05</v>
      </c>
      <c r="AD11" s="48">
        <f>IF(EXACT($A11,polygonCoarseDist!$G$1),VLOOKUP(AD$2,polygonCoarseDist!$A$37:$C$44, $D11+1),         IF(EXACT($A11,polygonCoarseDist!$F$1),VLOOKUP(AD$2,polygonCoarseDist!$A$49:$I$56, $D11+1),       VLOOKUP(AD$2,polygonCoarseDist!$A$25:$E$32, $D11+1)      )        )</f>
        <v>0.5</v>
      </c>
      <c r="AE11" s="48">
        <f>IF(EXACT($A11,polygonCoarseDist!$G$1),VLOOKUP(AE$2,polygonCoarseDist!$A$37:$C$44, $D11+1),         IF(EXACT($A11,polygonCoarseDist!$F$1),VLOOKUP(AE$2,polygonCoarseDist!$A$49:$I$56, $D11+1),       VLOOKUP(AE$2,polygonCoarseDist!$A$25:$E$32, $D11+1)      )        )</f>
        <v>0.05</v>
      </c>
      <c r="AF11" s="48">
        <f>IF(EXACT($A11,polygonCoarseDist!$G$1),VLOOKUP(AF$2,polygonCoarseDist!$A$37:$C$44, $D11+1),         IF(EXACT($A11,polygonCoarseDist!$F$1),VLOOKUP(AF$2,polygonCoarseDist!$A$49:$I$56, $D11+1),       VLOOKUP(AF$2,polygonCoarseDist!$A$25:$E$32, $D11+1)      )        )</f>
        <v>0.7</v>
      </c>
      <c r="AG11" s="48">
        <f>IF(EXACT($A11,polygonCoarseDist!$G$1),VLOOKUP(AG$2,polygonCoarseDist!$A$37:$C$44, $D11+1),         IF(EXACT($A11,polygonCoarseDist!$F$1),VLOOKUP(AG$2,polygonCoarseDist!$A$49:$I$56, $D11+1),       VLOOKUP(AG$2,polygonCoarseDist!$A$25:$E$32, $D11+1)      )        )</f>
        <v>0.5</v>
      </c>
      <c r="AH11" s="48">
        <f>IF(EXACT($A11,polygonCoarseDist!$G$1),VLOOKUP(AH$2,polygonCoarseDist!$A$37:$C$44, $D11+1),         IF(EXACT($A11,polygonCoarseDist!$F$1),VLOOKUP(AH$2,polygonCoarseDist!$A$49:$I$56, $D11+1),       VLOOKUP(AH$2,polygonCoarseDist!$A$25:$E$32, $D11+1)      )        )</f>
        <v>0.05</v>
      </c>
      <c r="AJ11" s="48">
        <f>IF(EXACT($A11,polygonCoarseDist!$F$1), VLOOKUP(AJ$2,polygonCoarseDist!$A$62:$D$69,  IF(EXACT($B11,polygonCoarseDist!$B$61), 2,  IF(EXACT($B11,polygonCoarseDist!$C$61), 3,   4   )   )  ),  1)</f>
        <v>1</v>
      </c>
      <c r="AK11" s="48">
        <f>IF(EXACT($A11,polygonCoarseDist!$F$1), VLOOKUP(AK$2,polygonCoarseDist!$A$62:$D$69,  IF(EXACT($B11,polygonCoarseDist!$B$61), 2,  IF(EXACT($B11,polygonCoarseDist!$C$61), 3,   4   )   )  ),  1)</f>
        <v>1</v>
      </c>
      <c r="AL11" s="48">
        <f>IF(EXACT($A11,polygonCoarseDist!$F$1), VLOOKUP(AL$2,polygonCoarseDist!$A$62:$D$69,  IF(EXACT($B11,polygonCoarseDist!$B$61), 2,  IF(EXACT($B11,polygonCoarseDist!$C$61), 3,   4   )   )  ),  1)</f>
        <v>1</v>
      </c>
      <c r="AM11" s="48">
        <f>IF(EXACT($A11,polygonCoarseDist!$F$1), VLOOKUP(AM$2,polygonCoarseDist!$A$62:$D$69,  IF(EXACT($B11,polygonCoarseDist!$B$61), 2,  IF(EXACT($B11,polygonCoarseDist!$C$61), 3,   4   )   )  ),  1)</f>
        <v>1</v>
      </c>
      <c r="AN11" s="48">
        <f>IF(EXACT($A11,polygonCoarseDist!$F$1), VLOOKUP(AN$2,polygonCoarseDist!$A$62:$D$69,  IF(EXACT($B11,polygonCoarseDist!$B$61), 2,  IF(EXACT($B11,polygonCoarseDist!$C$61), 3,   4   )   )  ),  1)</f>
        <v>1</v>
      </c>
      <c r="AO11" s="48">
        <f>IF(EXACT($A11,polygonCoarseDist!$F$1), VLOOKUP(AO$2,polygonCoarseDist!$A$62:$D$69,  IF(EXACT($B11,polygonCoarseDist!$B$61), 2,  IF(EXACT($B11,polygonCoarseDist!$C$61), 3,   4   )   )  ),  1)</f>
        <v>1</v>
      </c>
      <c r="AP11" s="48">
        <f>IF(EXACT($A11,polygonCoarseDist!$F$1), VLOOKUP(AP$2,polygonCoarseDist!$A$62:$D$69,  IF(EXACT($B11,polygonCoarseDist!$B$61), 2,  IF(EXACT($B11,polygonCoarseDist!$C$61), 3,   4   )   )  ),  1)</f>
        <v>1</v>
      </c>
      <c r="AQ11" s="48">
        <f>IF(EXACT($A11,polygonCoarseDist!$F$1), VLOOKUP(AQ$2,polygonCoarseDist!$A$62:$D$69,  IF(EXACT($B11,polygonCoarseDist!$B$61), 2,  IF(EXACT($B11,polygonCoarseDist!$C$61), 3,   4   )   )  ),  1)</f>
        <v>1</v>
      </c>
      <c r="AS11" s="82">
        <f t="shared" si="12"/>
        <v>1.0125E-2</v>
      </c>
      <c r="AT11" s="82">
        <f t="shared" si="13"/>
        <v>0</v>
      </c>
      <c r="AU11" s="82">
        <f t="shared" si="14"/>
        <v>3.2514044943820226E-3</v>
      </c>
      <c r="AV11" s="82">
        <f t="shared" si="15"/>
        <v>0</v>
      </c>
      <c r="AW11" s="82">
        <f t="shared" si="16"/>
        <v>0</v>
      </c>
      <c r="AX11" s="82">
        <f t="shared" si="17"/>
        <v>4.2525E-2</v>
      </c>
      <c r="AY11" s="82">
        <f t="shared" si="18"/>
        <v>4.1250000000000002E-2</v>
      </c>
      <c r="AZ11" s="82">
        <f t="shared" si="19"/>
        <v>3.2000000000000002E-3</v>
      </c>
      <c r="BB11" s="82">
        <f t="shared" si="20"/>
        <v>1.0351702279930474E-2</v>
      </c>
      <c r="BC11" s="82">
        <f t="shared" si="21"/>
        <v>0</v>
      </c>
      <c r="BD11" s="82">
        <f t="shared" si="22"/>
        <v>3.3491369333024687E-3</v>
      </c>
      <c r="BE11" s="82">
        <f t="shared" si="23"/>
        <v>0</v>
      </c>
      <c r="BF11" s="82">
        <f t="shared" si="24"/>
        <v>0</v>
      </c>
      <c r="BG11" s="82">
        <f t="shared" si="25"/>
        <v>4.3705485154009807E-2</v>
      </c>
      <c r="BH11" s="82">
        <f t="shared" si="26"/>
        <v>4.1958169993144313E-2</v>
      </c>
      <c r="BI11" s="82">
        <f t="shared" si="27"/>
        <v>3.2312787785766231E-3</v>
      </c>
      <c r="BK11" s="82">
        <f t="shared" si="28"/>
        <v>1.0351702279930474E-2</v>
      </c>
      <c r="BL11" s="82">
        <f t="shared" si="29"/>
        <v>0</v>
      </c>
      <c r="BM11" s="82">
        <f t="shared" si="30"/>
        <v>3.3491369333024687E-3</v>
      </c>
      <c r="BN11" s="82">
        <f t="shared" si="31"/>
        <v>0</v>
      </c>
      <c r="BO11" s="82">
        <f t="shared" si="32"/>
        <v>0</v>
      </c>
      <c r="BP11" s="82">
        <f t="shared" si="33"/>
        <v>4.3705485154009807E-2</v>
      </c>
      <c r="BQ11" s="82">
        <f t="shared" si="34"/>
        <v>4.1958169993144313E-2</v>
      </c>
      <c r="BR11" s="82">
        <f t="shared" si="35"/>
        <v>3.2312787785766231E-3</v>
      </c>
    </row>
    <row r="12" spans="1:70" x14ac:dyDescent="0.2">
      <c r="A12" t="s">
        <v>146</v>
      </c>
      <c r="B12" t="str">
        <f t="shared" ref="B12:C12" si="38">B8</f>
        <v>LC</v>
      </c>
      <c r="C12" t="str">
        <f t="shared" si="38"/>
        <v>LR</v>
      </c>
      <c r="D12">
        <f>D8</f>
        <v>2</v>
      </c>
      <c r="E12" t="s">
        <v>15</v>
      </c>
      <c r="F12" t="str">
        <f>F11</f>
        <v>BrCfl+LC+LR</v>
      </c>
      <c r="G12" t="str">
        <f t="shared" ref="G12:G14" si="39">G8</f>
        <v>BrX+LC+LR+2s+Res</v>
      </c>
      <c r="I12" s="48">
        <f>VLOOKUP(I$2,polygonCoarseDist!$A$2:$G$9,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6.7500000000000004E-2</v>
      </c>
      <c r="J12" s="48">
        <f>VLOOKUP(J$2,polygonCoarseDist!$A$2:$G$9,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K12" s="48">
        <f>VLOOKUP(K$2,polygonCoarseDist!$A$2:$G$9,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9.2897271268057788E-2</v>
      </c>
      <c r="L12" s="48">
        <f>VLOOKUP(L$2,polygonCoarseDist!$A$2:$G$9,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M12" s="48">
        <f>VLOOKUP(M$2,polygonCoarseDist!$A$2:$G$9,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N12" s="48">
        <f>VLOOKUP(N$2,polygonCoarseDist!$A$2:$G$9,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6.7500000000000004E-2</v>
      </c>
      <c r="O12" s="48">
        <f>VLOOKUP(O$2,polygonCoarseDist!$A$2:$G$9,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0.13750000000000001</v>
      </c>
      <c r="P12" s="48">
        <f>VLOOKUP(P$2,polygonCoarseDist!$A$2:$G$9,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R12" s="48">
        <f>VLOOKUP(R$2,polygonCoarseDist!$A$13:$D$20,IF(EXACT($E12,polygonCoarseDist!$B$12),2,IF(EXACT($E12,polygonCoarseDist!$C$12),3,4)))</f>
        <v>1</v>
      </c>
      <c r="S12" s="48">
        <f>VLOOKUP(S$2,polygonCoarseDist!$A$13:$D$20,IF(EXACT($E12,polygonCoarseDist!$B$12),2,IF(EXACT($E12,polygonCoarseDist!$C$12),3,4)))</f>
        <v>0</v>
      </c>
      <c r="T12" s="48">
        <f>VLOOKUP(T$2,polygonCoarseDist!$A$13:$D$20,IF(EXACT($E12,polygonCoarseDist!$B$12),2,IF(EXACT($E12,polygonCoarseDist!$C$12),3,4)))</f>
        <v>0.7</v>
      </c>
      <c r="U12" s="48">
        <f>VLOOKUP(U$2,polygonCoarseDist!$A$13:$D$20,IF(EXACT($E12,polygonCoarseDist!$B$12),2,IF(EXACT($E12,polygonCoarseDist!$C$12),3,4)))</f>
        <v>0</v>
      </c>
      <c r="V12" s="48">
        <f>VLOOKUP(V$2,polygonCoarseDist!$A$13:$D$20,IF(EXACT($E12,polygonCoarseDist!$B$12),2,IF(EXACT($E12,polygonCoarseDist!$C$12),3,4)))</f>
        <v>0</v>
      </c>
      <c r="W12" s="48">
        <f>VLOOKUP(W$2,polygonCoarseDist!$A$13:$D$20,IF(EXACT($E12,polygonCoarseDist!$B$12),2,IF(EXACT($E12,polygonCoarseDist!$C$12),3,4)))</f>
        <v>0.9</v>
      </c>
      <c r="X12" s="48">
        <f>VLOOKUP(X$2,polygonCoarseDist!$A$13:$D$20,IF(EXACT($E12,polygonCoarseDist!$B$12),2,IF(EXACT($E12,polygonCoarseDist!$C$12),3,4)))</f>
        <v>0.6</v>
      </c>
      <c r="Y12" s="48">
        <f>VLOOKUP(Y$2,polygonCoarseDist!$A$13:$D$20,IF(EXACT($E12,polygonCoarseDist!$B$12),2,IF(EXACT($E12,polygonCoarseDist!$C$12),3,4)))</f>
        <v>0.8</v>
      </c>
      <c r="AA12" s="48">
        <f>IF(EXACT($A12,polygonCoarseDist!$G$1),VLOOKUP(AA$2,polygonCoarseDist!$A$37:$C$44, $D12+1),         IF(EXACT($A12,polygonCoarseDist!$F$1),VLOOKUP(AA$2,polygonCoarseDist!$A$49:$I$56, $D12+1),       VLOOKUP(AA$2,polygonCoarseDist!$A$25:$E$32, $D12+1)      )        )</f>
        <v>0.8</v>
      </c>
      <c r="AB12" s="48">
        <f>IF(EXACT($A12,polygonCoarseDist!$G$1),VLOOKUP(AB$2,polygonCoarseDist!$A$37:$C$44, $D12+1),         IF(EXACT($A12,polygonCoarseDist!$F$1),VLOOKUP(AB$2,polygonCoarseDist!$A$49:$I$56, $D12+1),       VLOOKUP(AB$2,polygonCoarseDist!$A$25:$E$32, $D12+1)      )        )</f>
        <v>0.6</v>
      </c>
      <c r="AC12" s="48">
        <f>IF(EXACT($A12,polygonCoarseDist!$G$1),VLOOKUP(AC$2,polygonCoarseDist!$A$37:$C$44, $D12+1),         IF(EXACT($A12,polygonCoarseDist!$F$1),VLOOKUP(AC$2,polygonCoarseDist!$A$49:$I$56, $D12+1),       VLOOKUP(AC$2,polygonCoarseDist!$A$25:$E$32, $D12+1)      )        )</f>
        <v>0.1</v>
      </c>
      <c r="AD12" s="48">
        <f>IF(EXACT($A12,polygonCoarseDist!$G$1),VLOOKUP(AD$2,polygonCoarseDist!$A$37:$C$44, $D12+1),         IF(EXACT($A12,polygonCoarseDist!$F$1),VLOOKUP(AD$2,polygonCoarseDist!$A$49:$I$56, $D12+1),       VLOOKUP(AD$2,polygonCoarseDist!$A$25:$E$32, $D12+1)      )        )</f>
        <v>0.5</v>
      </c>
      <c r="AE12" s="48">
        <f>IF(EXACT($A12,polygonCoarseDist!$G$1),VLOOKUP(AE$2,polygonCoarseDist!$A$37:$C$44, $D12+1),         IF(EXACT($A12,polygonCoarseDist!$F$1),VLOOKUP(AE$2,polygonCoarseDist!$A$49:$I$56, $D12+1),       VLOOKUP(AE$2,polygonCoarseDist!$A$25:$E$32, $D12+1)      )        )</f>
        <v>0.1</v>
      </c>
      <c r="AF12" s="48">
        <f>IF(EXACT($A12,polygonCoarseDist!$G$1),VLOOKUP(AF$2,polygonCoarseDist!$A$37:$C$44, $D12+1),         IF(EXACT($A12,polygonCoarseDist!$F$1),VLOOKUP(AF$2,polygonCoarseDist!$A$49:$I$56, $D12+1),       VLOOKUP(AF$2,polygonCoarseDist!$A$25:$E$32, $D12+1)      )        )</f>
        <v>0.2</v>
      </c>
      <c r="AG12" s="48">
        <f>IF(EXACT($A12,polygonCoarseDist!$G$1),VLOOKUP(AG$2,polygonCoarseDist!$A$37:$C$44, $D12+1),         IF(EXACT($A12,polygonCoarseDist!$F$1),VLOOKUP(AG$2,polygonCoarseDist!$A$49:$I$56, $D12+1),       VLOOKUP(AG$2,polygonCoarseDist!$A$25:$E$32, $D12+1)      )        )</f>
        <v>0.3</v>
      </c>
      <c r="AH12" s="48">
        <f>IF(EXACT($A12,polygonCoarseDist!$G$1),VLOOKUP(AH$2,polygonCoarseDist!$A$37:$C$44, $D12+1),         IF(EXACT($A12,polygonCoarseDist!$F$1),VLOOKUP(AH$2,polygonCoarseDist!$A$49:$I$56, $D12+1),       VLOOKUP(AH$2,polygonCoarseDist!$A$25:$E$32, $D12+1)      )        )</f>
        <v>0.05</v>
      </c>
      <c r="AJ12" s="48">
        <f>IF(EXACT($A12,polygonCoarseDist!$F$1), VLOOKUP(AJ$2,polygonCoarseDist!$A$62:$D$69,  IF(EXACT($B12,polygonCoarseDist!$B$61), 2,  IF(EXACT($B12,polygonCoarseDist!$C$61), 3,   4   )   )  ),  1)</f>
        <v>1</v>
      </c>
      <c r="AK12" s="48">
        <f>IF(EXACT($A12,polygonCoarseDist!$F$1), VLOOKUP(AK$2,polygonCoarseDist!$A$62:$D$69,  IF(EXACT($B12,polygonCoarseDist!$B$61), 2,  IF(EXACT($B12,polygonCoarseDist!$C$61), 3,   4   )   )  ),  1)</f>
        <v>1</v>
      </c>
      <c r="AL12" s="48">
        <f>IF(EXACT($A12,polygonCoarseDist!$F$1), VLOOKUP(AL$2,polygonCoarseDist!$A$62:$D$69,  IF(EXACT($B12,polygonCoarseDist!$B$61), 2,  IF(EXACT($B12,polygonCoarseDist!$C$61), 3,   4   )   )  ),  1)</f>
        <v>1</v>
      </c>
      <c r="AM12" s="48">
        <f>IF(EXACT($A12,polygonCoarseDist!$F$1), VLOOKUP(AM$2,polygonCoarseDist!$A$62:$D$69,  IF(EXACT($B12,polygonCoarseDist!$B$61), 2,  IF(EXACT($B12,polygonCoarseDist!$C$61), 3,   4   )   )  ),  1)</f>
        <v>1</v>
      </c>
      <c r="AN12" s="48">
        <f>IF(EXACT($A12,polygonCoarseDist!$F$1), VLOOKUP(AN$2,polygonCoarseDist!$A$62:$D$69,  IF(EXACT($B12,polygonCoarseDist!$B$61), 2,  IF(EXACT($B12,polygonCoarseDist!$C$61), 3,   4   )   )  ),  1)</f>
        <v>1</v>
      </c>
      <c r="AO12" s="48">
        <f>IF(EXACT($A12,polygonCoarseDist!$F$1), VLOOKUP(AO$2,polygonCoarseDist!$A$62:$D$69,  IF(EXACT($B12,polygonCoarseDist!$B$61), 2,  IF(EXACT($B12,polygonCoarseDist!$C$61), 3,   4   )   )  ),  1)</f>
        <v>1</v>
      </c>
      <c r="AP12" s="48">
        <f>IF(EXACT($A12,polygonCoarseDist!$F$1), VLOOKUP(AP$2,polygonCoarseDist!$A$62:$D$69,  IF(EXACT($B12,polygonCoarseDist!$B$61), 2,  IF(EXACT($B12,polygonCoarseDist!$C$61), 3,   4   )   )  ),  1)</f>
        <v>1</v>
      </c>
      <c r="AQ12" s="48">
        <f>IF(EXACT($A12,polygonCoarseDist!$F$1), VLOOKUP(AQ$2,polygonCoarseDist!$A$62:$D$69,  IF(EXACT($B12,polygonCoarseDist!$B$61), 2,  IF(EXACT($B12,polygonCoarseDist!$C$61), 3,   4   )   )  ),  1)</f>
        <v>1</v>
      </c>
      <c r="AS12" s="82">
        <f t="shared" si="12"/>
        <v>5.4000000000000006E-2</v>
      </c>
      <c r="AT12" s="82">
        <f t="shared" si="13"/>
        <v>0</v>
      </c>
      <c r="AU12" s="82">
        <f t="shared" si="14"/>
        <v>6.5028089887640451E-3</v>
      </c>
      <c r="AV12" s="82">
        <f t="shared" si="15"/>
        <v>0</v>
      </c>
      <c r="AW12" s="82">
        <f t="shared" si="16"/>
        <v>0</v>
      </c>
      <c r="AX12" s="82">
        <f t="shared" si="17"/>
        <v>1.2150000000000001E-2</v>
      </c>
      <c r="AY12" s="82">
        <f t="shared" si="18"/>
        <v>2.4750000000000001E-2</v>
      </c>
      <c r="AZ12" s="82">
        <f t="shared" si="19"/>
        <v>3.2000000000000002E-3</v>
      </c>
      <c r="BB12" s="82">
        <f t="shared" si="20"/>
        <v>5.5209078826295867E-2</v>
      </c>
      <c r="BC12" s="82">
        <f t="shared" si="21"/>
        <v>0</v>
      </c>
      <c r="BD12" s="82">
        <f t="shared" si="22"/>
        <v>6.6982738666049374E-3</v>
      </c>
      <c r="BE12" s="82">
        <f t="shared" si="23"/>
        <v>0</v>
      </c>
      <c r="BF12" s="82">
        <f t="shared" si="24"/>
        <v>0</v>
      </c>
      <c r="BG12" s="82">
        <f t="shared" si="25"/>
        <v>1.2487281472574233E-2</v>
      </c>
      <c r="BH12" s="82">
        <f t="shared" si="26"/>
        <v>2.5174901995886588E-2</v>
      </c>
      <c r="BI12" s="82">
        <f t="shared" si="27"/>
        <v>3.2312787785766231E-3</v>
      </c>
      <c r="BK12" s="82">
        <f t="shared" si="28"/>
        <v>0.11041815765259173</v>
      </c>
      <c r="BL12" s="82">
        <f t="shared" si="29"/>
        <v>0</v>
      </c>
      <c r="BM12" s="82">
        <f t="shared" si="30"/>
        <v>1.3396547733209875E-2</v>
      </c>
      <c r="BN12" s="82">
        <f t="shared" si="31"/>
        <v>0</v>
      </c>
      <c r="BO12" s="82">
        <f t="shared" si="32"/>
        <v>0</v>
      </c>
      <c r="BP12" s="82">
        <f t="shared" si="33"/>
        <v>2.4974562945148465E-2</v>
      </c>
      <c r="BQ12" s="82">
        <f t="shared" si="34"/>
        <v>5.0349803991773176E-2</v>
      </c>
      <c r="BR12" s="82">
        <f t="shared" si="35"/>
        <v>6.4625575571532461E-3</v>
      </c>
    </row>
    <row r="13" spans="1:70" x14ac:dyDescent="0.2">
      <c r="A13" t="s">
        <v>146</v>
      </c>
      <c r="B13" t="str">
        <f t="shared" ref="B13:C13" si="40">B9</f>
        <v>LC</v>
      </c>
      <c r="C13" t="str">
        <f t="shared" si="40"/>
        <v>LR</v>
      </c>
      <c r="D13">
        <f>D9</f>
        <v>3</v>
      </c>
      <c r="E13" t="s">
        <v>15</v>
      </c>
      <c r="F13" t="str">
        <f t="shared" ref="F13:F14" si="41">F12</f>
        <v>BrCfl+LC+LR</v>
      </c>
      <c r="G13" t="str">
        <f t="shared" si="39"/>
        <v>BrX+LC+LR+3s+Res</v>
      </c>
      <c r="I13" s="48">
        <f>VLOOKUP(I$2,polygonCoarseDist!$A$2:$G$9,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6.7500000000000004E-2</v>
      </c>
      <c r="J13" s="48">
        <f>VLOOKUP(J$2,polygonCoarseDist!$A$2:$G$9,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K13" s="48">
        <f>VLOOKUP(K$2,polygonCoarseDist!$A$2:$G$9,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9.2897271268057788E-2</v>
      </c>
      <c r="L13" s="48">
        <f>VLOOKUP(L$2,polygonCoarseDist!$A$2:$G$9,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M13" s="48">
        <f>VLOOKUP(M$2,polygonCoarseDist!$A$2:$G$9,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N13" s="48">
        <f>VLOOKUP(N$2,polygonCoarseDist!$A$2:$G$9,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6.7500000000000004E-2</v>
      </c>
      <c r="O13" s="48">
        <f>VLOOKUP(O$2,polygonCoarseDist!$A$2:$G$9,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0.13750000000000001</v>
      </c>
      <c r="P13" s="48">
        <f>VLOOKUP(P$2,polygonCoarseDist!$A$2:$G$9,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R13" s="48">
        <f>VLOOKUP(R$2,polygonCoarseDist!$A$13:$D$20,IF(EXACT($E13,polygonCoarseDist!$B$12),2,IF(EXACT($E13,polygonCoarseDist!$C$12),3,4)))</f>
        <v>1</v>
      </c>
      <c r="S13" s="48">
        <f>VLOOKUP(S$2,polygonCoarseDist!$A$13:$D$20,IF(EXACT($E13,polygonCoarseDist!$B$12),2,IF(EXACT($E13,polygonCoarseDist!$C$12),3,4)))</f>
        <v>0</v>
      </c>
      <c r="T13" s="48">
        <f>VLOOKUP(T$2,polygonCoarseDist!$A$13:$D$20,IF(EXACT($E13,polygonCoarseDist!$B$12),2,IF(EXACT($E13,polygonCoarseDist!$C$12),3,4)))</f>
        <v>0.7</v>
      </c>
      <c r="U13" s="48">
        <f>VLOOKUP(U$2,polygonCoarseDist!$A$13:$D$20,IF(EXACT($E13,polygonCoarseDist!$B$12),2,IF(EXACT($E13,polygonCoarseDist!$C$12),3,4)))</f>
        <v>0</v>
      </c>
      <c r="V13" s="48">
        <f>VLOOKUP(V$2,polygonCoarseDist!$A$13:$D$20,IF(EXACT($E13,polygonCoarseDist!$B$12),2,IF(EXACT($E13,polygonCoarseDist!$C$12),3,4)))</f>
        <v>0</v>
      </c>
      <c r="W13" s="48">
        <f>VLOOKUP(W$2,polygonCoarseDist!$A$13:$D$20,IF(EXACT($E13,polygonCoarseDist!$B$12),2,IF(EXACT($E13,polygonCoarseDist!$C$12),3,4)))</f>
        <v>0.9</v>
      </c>
      <c r="X13" s="48">
        <f>VLOOKUP(X$2,polygonCoarseDist!$A$13:$D$20,IF(EXACT($E13,polygonCoarseDist!$B$12),2,IF(EXACT($E13,polygonCoarseDist!$C$12),3,4)))</f>
        <v>0.6</v>
      </c>
      <c r="Y13" s="48">
        <f>VLOOKUP(Y$2,polygonCoarseDist!$A$13:$D$20,IF(EXACT($E13,polygonCoarseDist!$B$12),2,IF(EXACT($E13,polygonCoarseDist!$C$12),3,4)))</f>
        <v>0.8</v>
      </c>
      <c r="AA13" s="48">
        <f>IF(EXACT($A13,polygonCoarseDist!$G$1),VLOOKUP(AA$2,polygonCoarseDist!$A$37:$C$44, $D13+1),         IF(EXACT($A13,polygonCoarseDist!$F$1),VLOOKUP(AA$2,polygonCoarseDist!$A$49:$I$56, $D13+1),       VLOOKUP(AA$2,polygonCoarseDist!$A$25:$E$32, $D13+1)      )        )</f>
        <v>0.05</v>
      </c>
      <c r="AB13" s="48">
        <f>IF(EXACT($A13,polygonCoarseDist!$G$1),VLOOKUP(AB$2,polygonCoarseDist!$A$37:$C$44, $D13+1),         IF(EXACT($A13,polygonCoarseDist!$F$1),VLOOKUP(AB$2,polygonCoarseDist!$A$49:$I$56, $D13+1),       VLOOKUP(AB$2,polygonCoarseDist!$A$25:$E$32, $D13+1)      )        )</f>
        <v>0.25</v>
      </c>
      <c r="AC13" s="48">
        <f>IF(EXACT($A13,polygonCoarseDist!$G$1),VLOOKUP(AC$2,polygonCoarseDist!$A$37:$C$44, $D13+1),         IF(EXACT($A13,polygonCoarseDist!$F$1),VLOOKUP(AC$2,polygonCoarseDist!$A$49:$I$56, $D13+1),       VLOOKUP(AC$2,polygonCoarseDist!$A$25:$E$32, $D13+1)      )        )</f>
        <v>0.6</v>
      </c>
      <c r="AD13" s="48">
        <f>IF(EXACT($A13,polygonCoarseDist!$G$1),VLOOKUP(AD$2,polygonCoarseDist!$A$37:$C$44, $D13+1),         IF(EXACT($A13,polygonCoarseDist!$F$1),VLOOKUP(AD$2,polygonCoarseDist!$A$49:$I$56, $D13+1),       VLOOKUP(AD$2,polygonCoarseDist!$A$25:$E$32, $D13+1)      )        )</f>
        <v>0</v>
      </c>
      <c r="AE13" s="48">
        <f>IF(EXACT($A13,polygonCoarseDist!$G$1),VLOOKUP(AE$2,polygonCoarseDist!$A$37:$C$44, $D13+1),         IF(EXACT($A13,polygonCoarseDist!$F$1),VLOOKUP(AE$2,polygonCoarseDist!$A$49:$I$56, $D13+1),       VLOOKUP(AE$2,polygonCoarseDist!$A$25:$E$32, $D13+1)      )        )</f>
        <v>0.6</v>
      </c>
      <c r="AF13" s="48">
        <f>IF(EXACT($A13,polygonCoarseDist!$G$1),VLOOKUP(AF$2,polygonCoarseDist!$A$37:$C$44, $D13+1),         IF(EXACT($A13,polygonCoarseDist!$F$1),VLOOKUP(AF$2,polygonCoarseDist!$A$49:$I$56, $D13+1),       VLOOKUP(AF$2,polygonCoarseDist!$A$25:$E$32, $D13+1)      )        )</f>
        <v>0.05</v>
      </c>
      <c r="AG13" s="48">
        <f>IF(EXACT($A13,polygonCoarseDist!$G$1),VLOOKUP(AG$2,polygonCoarseDist!$A$37:$C$44, $D13+1),         IF(EXACT($A13,polygonCoarseDist!$F$1),VLOOKUP(AG$2,polygonCoarseDist!$A$49:$I$56, $D13+1),       VLOOKUP(AG$2,polygonCoarseDist!$A$25:$E$32, $D13+1)      )        )</f>
        <v>0.1</v>
      </c>
      <c r="AH13" s="48">
        <f>IF(EXACT($A13,polygonCoarseDist!$G$1),VLOOKUP(AH$2,polygonCoarseDist!$A$37:$C$44, $D13+1),         IF(EXACT($A13,polygonCoarseDist!$F$1),VLOOKUP(AH$2,polygonCoarseDist!$A$49:$I$56, $D13+1),       VLOOKUP(AH$2,polygonCoarseDist!$A$25:$E$32, $D13+1)      )        )</f>
        <v>0.2</v>
      </c>
      <c r="AJ13" s="48">
        <f>IF(EXACT($A13,polygonCoarseDist!$F$1), VLOOKUP(AJ$2,polygonCoarseDist!$A$62:$D$69,  IF(EXACT($B13,polygonCoarseDist!$B$61), 2,  IF(EXACT($B13,polygonCoarseDist!$C$61), 3,   4   )   )  ),  1)</f>
        <v>1</v>
      </c>
      <c r="AK13" s="48">
        <f>IF(EXACT($A13,polygonCoarseDist!$F$1), VLOOKUP(AK$2,polygonCoarseDist!$A$62:$D$69,  IF(EXACT($B13,polygonCoarseDist!$B$61), 2,  IF(EXACT($B13,polygonCoarseDist!$C$61), 3,   4   )   )  ),  1)</f>
        <v>1</v>
      </c>
      <c r="AL13" s="48">
        <f>IF(EXACT($A13,polygonCoarseDist!$F$1), VLOOKUP(AL$2,polygonCoarseDist!$A$62:$D$69,  IF(EXACT($B13,polygonCoarseDist!$B$61), 2,  IF(EXACT($B13,polygonCoarseDist!$C$61), 3,   4   )   )  ),  1)</f>
        <v>1</v>
      </c>
      <c r="AM13" s="48">
        <f>IF(EXACT($A13,polygonCoarseDist!$F$1), VLOOKUP(AM$2,polygonCoarseDist!$A$62:$D$69,  IF(EXACT($B13,polygonCoarseDist!$B$61), 2,  IF(EXACT($B13,polygonCoarseDist!$C$61), 3,   4   )   )  ),  1)</f>
        <v>1</v>
      </c>
      <c r="AN13" s="48">
        <f>IF(EXACT($A13,polygonCoarseDist!$F$1), VLOOKUP(AN$2,polygonCoarseDist!$A$62:$D$69,  IF(EXACT($B13,polygonCoarseDist!$B$61), 2,  IF(EXACT($B13,polygonCoarseDist!$C$61), 3,   4   )   )  ),  1)</f>
        <v>1</v>
      </c>
      <c r="AO13" s="48">
        <f>IF(EXACT($A13,polygonCoarseDist!$F$1), VLOOKUP(AO$2,polygonCoarseDist!$A$62:$D$69,  IF(EXACT($B13,polygonCoarseDist!$B$61), 2,  IF(EXACT($B13,polygonCoarseDist!$C$61), 3,   4   )   )  ),  1)</f>
        <v>1</v>
      </c>
      <c r="AP13" s="48">
        <f>IF(EXACT($A13,polygonCoarseDist!$F$1), VLOOKUP(AP$2,polygonCoarseDist!$A$62:$D$69,  IF(EXACT($B13,polygonCoarseDist!$B$61), 2,  IF(EXACT($B13,polygonCoarseDist!$C$61), 3,   4   )   )  ),  1)</f>
        <v>1</v>
      </c>
      <c r="AQ13" s="48">
        <f>IF(EXACT($A13,polygonCoarseDist!$F$1), VLOOKUP(AQ$2,polygonCoarseDist!$A$62:$D$69,  IF(EXACT($B13,polygonCoarseDist!$B$61), 2,  IF(EXACT($B13,polygonCoarseDist!$C$61), 3,   4   )   )  ),  1)</f>
        <v>1</v>
      </c>
      <c r="AS13" s="82">
        <f t="shared" si="12"/>
        <v>3.3750000000000004E-3</v>
      </c>
      <c r="AT13" s="82">
        <f t="shared" si="13"/>
        <v>0</v>
      </c>
      <c r="AU13" s="82">
        <f t="shared" si="14"/>
        <v>3.9016853932584264E-2</v>
      </c>
      <c r="AV13" s="82">
        <f t="shared" si="15"/>
        <v>0</v>
      </c>
      <c r="AW13" s="82">
        <f t="shared" si="16"/>
        <v>0</v>
      </c>
      <c r="AX13" s="82">
        <f t="shared" si="17"/>
        <v>3.0375000000000003E-3</v>
      </c>
      <c r="AY13" s="82">
        <f t="shared" si="18"/>
        <v>8.2500000000000004E-3</v>
      </c>
      <c r="AZ13" s="82">
        <f t="shared" si="19"/>
        <v>1.2800000000000001E-2</v>
      </c>
      <c r="BB13" s="82">
        <f t="shared" si="20"/>
        <v>3.4505674266434917E-3</v>
      </c>
      <c r="BC13" s="82">
        <f t="shared" si="21"/>
        <v>0</v>
      </c>
      <c r="BD13" s="82">
        <f t="shared" si="22"/>
        <v>4.0189643199629616E-2</v>
      </c>
      <c r="BE13" s="82">
        <f t="shared" si="23"/>
        <v>0</v>
      </c>
      <c r="BF13" s="82">
        <f t="shared" si="24"/>
        <v>0</v>
      </c>
      <c r="BG13" s="82">
        <f t="shared" si="25"/>
        <v>3.1218203681435581E-3</v>
      </c>
      <c r="BH13" s="82">
        <f t="shared" si="26"/>
        <v>8.3916339986288627E-3</v>
      </c>
      <c r="BI13" s="82">
        <f t="shared" si="27"/>
        <v>1.2925115114306492E-2</v>
      </c>
      <c r="BK13" s="82">
        <f t="shared" si="28"/>
        <v>1.0351702279930475E-2</v>
      </c>
      <c r="BL13" s="82">
        <f t="shared" si="29"/>
        <v>0</v>
      </c>
      <c r="BM13" s="82">
        <f t="shared" si="30"/>
        <v>0.12056892959888885</v>
      </c>
      <c r="BN13" s="82">
        <f t="shared" si="31"/>
        <v>0</v>
      </c>
      <c r="BO13" s="82">
        <f t="shared" si="32"/>
        <v>0</v>
      </c>
      <c r="BP13" s="82">
        <f t="shared" si="33"/>
        <v>9.3654611044306744E-3</v>
      </c>
      <c r="BQ13" s="82">
        <f t="shared" si="34"/>
        <v>2.5174901995886588E-2</v>
      </c>
      <c r="BR13" s="82">
        <f t="shared" si="35"/>
        <v>3.8775345342919473E-2</v>
      </c>
    </row>
    <row r="14" spans="1:70" x14ac:dyDescent="0.2">
      <c r="A14" t="s">
        <v>146</v>
      </c>
      <c r="B14" t="str">
        <f t="shared" ref="B14:C14" si="42">B10</f>
        <v>LC</v>
      </c>
      <c r="C14" t="str">
        <f t="shared" si="42"/>
        <v>LR</v>
      </c>
      <c r="D14">
        <f>D10</f>
        <v>4</v>
      </c>
      <c r="E14" t="s">
        <v>15</v>
      </c>
      <c r="F14" t="str">
        <f t="shared" si="41"/>
        <v>BrCfl+LC+LR</v>
      </c>
      <c r="G14" t="str">
        <f t="shared" si="39"/>
        <v>BrX+LC+LR+4s+Res</v>
      </c>
      <c r="I14" s="48">
        <f>VLOOKUP(I$2,polygonCoarseDist!$A$2:$G$9,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6.7500000000000004E-2</v>
      </c>
      <c r="J14" s="48">
        <f>VLOOKUP(J$2,polygonCoarseDist!$A$2:$G$9,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K14" s="48">
        <f>VLOOKUP(K$2,polygonCoarseDist!$A$2:$G$9,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9.2897271268057788E-2</v>
      </c>
      <c r="L14" s="48">
        <f>VLOOKUP(L$2,polygonCoarseDist!$A$2:$G$9,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M14" s="48">
        <f>VLOOKUP(M$2,polygonCoarseDist!$A$2:$G$9,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N14" s="48">
        <f>VLOOKUP(N$2,polygonCoarseDist!$A$2:$G$9,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6.7500000000000004E-2</v>
      </c>
      <c r="O14" s="48">
        <f>VLOOKUP(O$2,polygonCoarseDist!$A$2:$G$9,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0.13750000000000001</v>
      </c>
      <c r="P14" s="48">
        <f>VLOOKUP(P$2,polygonCoarseDist!$A$2:$G$9,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R14" s="48">
        <f>VLOOKUP(R$2,polygonCoarseDist!$A$13:$D$20,IF(EXACT($E14,polygonCoarseDist!$B$12),2,IF(EXACT($E14,polygonCoarseDist!$C$12),3,4)))</f>
        <v>1</v>
      </c>
      <c r="S14" s="48">
        <f>VLOOKUP(S$2,polygonCoarseDist!$A$13:$D$20,IF(EXACT($E14,polygonCoarseDist!$B$12),2,IF(EXACT($E14,polygonCoarseDist!$C$12),3,4)))</f>
        <v>0</v>
      </c>
      <c r="T14" s="48">
        <f>VLOOKUP(T$2,polygonCoarseDist!$A$13:$D$20,IF(EXACT($E14,polygonCoarseDist!$B$12),2,IF(EXACT($E14,polygonCoarseDist!$C$12),3,4)))</f>
        <v>0.7</v>
      </c>
      <c r="U14" s="48">
        <f>VLOOKUP(U$2,polygonCoarseDist!$A$13:$D$20,IF(EXACT($E14,polygonCoarseDist!$B$12),2,IF(EXACT($E14,polygonCoarseDist!$C$12),3,4)))</f>
        <v>0</v>
      </c>
      <c r="V14" s="48">
        <f>VLOOKUP(V$2,polygonCoarseDist!$A$13:$D$20,IF(EXACT($E14,polygonCoarseDist!$B$12),2,IF(EXACT($E14,polygonCoarseDist!$C$12),3,4)))</f>
        <v>0</v>
      </c>
      <c r="W14" s="48">
        <f>VLOOKUP(W$2,polygonCoarseDist!$A$13:$D$20,IF(EXACT($E14,polygonCoarseDist!$B$12),2,IF(EXACT($E14,polygonCoarseDist!$C$12),3,4)))</f>
        <v>0.9</v>
      </c>
      <c r="X14" s="48">
        <f>VLOOKUP(X$2,polygonCoarseDist!$A$13:$D$20,IF(EXACT($E14,polygonCoarseDist!$B$12),2,IF(EXACT($E14,polygonCoarseDist!$C$12),3,4)))</f>
        <v>0.6</v>
      </c>
      <c r="Y14" s="48">
        <f>VLOOKUP(Y$2,polygonCoarseDist!$A$13:$D$20,IF(EXACT($E14,polygonCoarseDist!$B$12),2,IF(EXACT($E14,polygonCoarseDist!$C$12),3,4)))</f>
        <v>0.8</v>
      </c>
      <c r="AA14" s="48">
        <f>IF(EXACT($A14,polygonCoarseDist!$G$1),VLOOKUP(AA$2,polygonCoarseDist!$A$37:$C$44, $D14+1),         IF(EXACT($A14,polygonCoarseDist!$F$1),VLOOKUP(AA$2,polygonCoarseDist!$A$49:$I$56, $D14+1),       VLOOKUP(AA$2,polygonCoarseDist!$A$25:$E$32, $D14+1)      )        )</f>
        <v>0</v>
      </c>
      <c r="AB14" s="48">
        <f>IF(EXACT($A14,polygonCoarseDist!$G$1),VLOOKUP(AB$2,polygonCoarseDist!$A$37:$C$44, $D14+1),         IF(EXACT($A14,polygonCoarseDist!$F$1),VLOOKUP(AB$2,polygonCoarseDist!$A$49:$I$56, $D14+1),       VLOOKUP(AB$2,polygonCoarseDist!$A$25:$E$32, $D14+1)      )        )</f>
        <v>0</v>
      </c>
      <c r="AC14" s="48">
        <f>IF(EXACT($A14,polygonCoarseDist!$G$1),VLOOKUP(AC$2,polygonCoarseDist!$A$37:$C$44, $D14+1),         IF(EXACT($A14,polygonCoarseDist!$F$1),VLOOKUP(AC$2,polygonCoarseDist!$A$49:$I$56, $D14+1),       VLOOKUP(AC$2,polygonCoarseDist!$A$25:$E$32, $D14+1)      )        )</f>
        <v>0.25</v>
      </c>
      <c r="AD14" s="48">
        <f>IF(EXACT($A14,polygonCoarseDist!$G$1),VLOOKUP(AD$2,polygonCoarseDist!$A$37:$C$44, $D14+1),         IF(EXACT($A14,polygonCoarseDist!$F$1),VLOOKUP(AD$2,polygonCoarseDist!$A$49:$I$56, $D14+1),       VLOOKUP(AD$2,polygonCoarseDist!$A$25:$E$32, $D14+1)      )        )</f>
        <v>0</v>
      </c>
      <c r="AE14" s="48">
        <f>IF(EXACT($A14,polygonCoarseDist!$G$1),VLOOKUP(AE$2,polygonCoarseDist!$A$37:$C$44, $D14+1),         IF(EXACT($A14,polygonCoarseDist!$F$1),VLOOKUP(AE$2,polygonCoarseDist!$A$49:$I$56, $D14+1),       VLOOKUP(AE$2,polygonCoarseDist!$A$25:$E$32, $D14+1)      )        )</f>
        <v>0.25</v>
      </c>
      <c r="AF14" s="48">
        <f>IF(EXACT($A14,polygonCoarseDist!$G$1),VLOOKUP(AF$2,polygonCoarseDist!$A$37:$C$44, $D14+1),         IF(EXACT($A14,polygonCoarseDist!$F$1),VLOOKUP(AF$2,polygonCoarseDist!$A$49:$I$56, $D14+1),       VLOOKUP(AF$2,polygonCoarseDist!$A$25:$E$32, $D14+1)      )        )</f>
        <v>0.05</v>
      </c>
      <c r="AG14" s="48">
        <f>IF(EXACT($A14,polygonCoarseDist!$G$1),VLOOKUP(AG$2,polygonCoarseDist!$A$37:$C$44, $D14+1),         IF(EXACT($A14,polygonCoarseDist!$F$1),VLOOKUP(AG$2,polygonCoarseDist!$A$49:$I$56, $D14+1),       VLOOKUP(AG$2,polygonCoarseDist!$A$25:$E$32, $D14+1)      )        )</f>
        <v>0.1</v>
      </c>
      <c r="AH14" s="48">
        <f>IF(EXACT($A14,polygonCoarseDist!$G$1),VLOOKUP(AH$2,polygonCoarseDist!$A$37:$C$44, $D14+1),         IF(EXACT($A14,polygonCoarseDist!$F$1),VLOOKUP(AH$2,polygonCoarseDist!$A$49:$I$56, $D14+1),       VLOOKUP(AH$2,polygonCoarseDist!$A$25:$E$32, $D14+1)      )        )</f>
        <v>0.7</v>
      </c>
      <c r="AJ14" s="48">
        <f>IF(EXACT($A14,polygonCoarseDist!$F$1), VLOOKUP(AJ$2,polygonCoarseDist!$A$62:$D$69,  IF(EXACT($B14,polygonCoarseDist!$B$61), 2,  IF(EXACT($B14,polygonCoarseDist!$C$61), 3,   4   )   )  ),  1)</f>
        <v>1</v>
      </c>
      <c r="AK14" s="48">
        <f>IF(EXACT($A14,polygonCoarseDist!$F$1), VLOOKUP(AK$2,polygonCoarseDist!$A$62:$D$69,  IF(EXACT($B14,polygonCoarseDist!$B$61), 2,  IF(EXACT($B14,polygonCoarseDist!$C$61), 3,   4   )   )  ),  1)</f>
        <v>1</v>
      </c>
      <c r="AL14" s="48">
        <f>IF(EXACT($A14,polygonCoarseDist!$F$1), VLOOKUP(AL$2,polygonCoarseDist!$A$62:$D$69,  IF(EXACT($B14,polygonCoarseDist!$B$61), 2,  IF(EXACT($B14,polygonCoarseDist!$C$61), 3,   4   )   )  ),  1)</f>
        <v>1</v>
      </c>
      <c r="AM14" s="48">
        <f>IF(EXACT($A14,polygonCoarseDist!$F$1), VLOOKUP(AM$2,polygonCoarseDist!$A$62:$D$69,  IF(EXACT($B14,polygonCoarseDist!$B$61), 2,  IF(EXACT($B14,polygonCoarseDist!$C$61), 3,   4   )   )  ),  1)</f>
        <v>1</v>
      </c>
      <c r="AN14" s="48">
        <f>IF(EXACT($A14,polygonCoarseDist!$F$1), VLOOKUP(AN$2,polygonCoarseDist!$A$62:$D$69,  IF(EXACT($B14,polygonCoarseDist!$B$61), 2,  IF(EXACT($B14,polygonCoarseDist!$C$61), 3,   4   )   )  ),  1)</f>
        <v>1</v>
      </c>
      <c r="AO14" s="48">
        <f>IF(EXACT($A14,polygonCoarseDist!$F$1), VLOOKUP(AO$2,polygonCoarseDist!$A$62:$D$69,  IF(EXACT($B14,polygonCoarseDist!$B$61), 2,  IF(EXACT($B14,polygonCoarseDist!$C$61), 3,   4   )   )  ),  1)</f>
        <v>1</v>
      </c>
      <c r="AP14" s="48">
        <f>IF(EXACT($A14,polygonCoarseDist!$F$1), VLOOKUP(AP$2,polygonCoarseDist!$A$62:$D$69,  IF(EXACT($B14,polygonCoarseDist!$B$61), 2,  IF(EXACT($B14,polygonCoarseDist!$C$61), 3,   4   )   )  ),  1)</f>
        <v>1</v>
      </c>
      <c r="AQ14" s="48">
        <f>IF(EXACT($A14,polygonCoarseDist!$F$1), VLOOKUP(AQ$2,polygonCoarseDist!$A$62:$D$69,  IF(EXACT($B14,polygonCoarseDist!$B$61), 2,  IF(EXACT($B14,polygonCoarseDist!$C$61), 3,   4   )   )  ),  1)</f>
        <v>1</v>
      </c>
      <c r="AS14" s="82">
        <f t="shared" si="12"/>
        <v>0</v>
      </c>
      <c r="AT14" s="82">
        <f t="shared" si="13"/>
        <v>0</v>
      </c>
      <c r="AU14" s="82">
        <f t="shared" si="14"/>
        <v>1.6257022471910111E-2</v>
      </c>
      <c r="AV14" s="82">
        <f t="shared" si="15"/>
        <v>0</v>
      </c>
      <c r="AW14" s="82">
        <f t="shared" si="16"/>
        <v>0</v>
      </c>
      <c r="AX14" s="82">
        <f t="shared" si="17"/>
        <v>3.0375000000000003E-3</v>
      </c>
      <c r="AY14" s="82">
        <f t="shared" si="18"/>
        <v>8.2500000000000004E-3</v>
      </c>
      <c r="AZ14" s="82">
        <f t="shared" si="19"/>
        <v>4.48E-2</v>
      </c>
      <c r="BB14" s="82">
        <f t="shared" si="20"/>
        <v>0</v>
      </c>
      <c r="BC14" s="82">
        <f t="shared" si="21"/>
        <v>0</v>
      </c>
      <c r="BD14" s="82">
        <f t="shared" si="22"/>
        <v>1.6745684666512342E-2</v>
      </c>
      <c r="BE14" s="82">
        <f t="shared" si="23"/>
        <v>0</v>
      </c>
      <c r="BF14" s="82">
        <f t="shared" si="24"/>
        <v>0</v>
      </c>
      <c r="BG14" s="82">
        <f t="shared" si="25"/>
        <v>3.1218203681435581E-3</v>
      </c>
      <c r="BH14" s="82">
        <f t="shared" si="26"/>
        <v>8.3916339986288627E-3</v>
      </c>
      <c r="BI14" s="82">
        <f t="shared" si="27"/>
        <v>4.5237902900072721E-2</v>
      </c>
      <c r="BK14" s="82">
        <f t="shared" si="28"/>
        <v>0</v>
      </c>
      <c r="BL14" s="82">
        <f t="shared" si="29"/>
        <v>0</v>
      </c>
      <c r="BM14" s="82">
        <f t="shared" si="30"/>
        <v>6.6982738666049368E-2</v>
      </c>
      <c r="BN14" s="82">
        <f t="shared" si="31"/>
        <v>0</v>
      </c>
      <c r="BO14" s="82">
        <f t="shared" si="32"/>
        <v>0</v>
      </c>
      <c r="BP14" s="82">
        <f t="shared" si="33"/>
        <v>1.2487281472574233E-2</v>
      </c>
      <c r="BQ14" s="82">
        <f t="shared" si="34"/>
        <v>3.3566535994515451E-2</v>
      </c>
      <c r="BR14" s="82">
        <f t="shared" si="35"/>
        <v>0.18095161160029088</v>
      </c>
    </row>
    <row r="15" spans="1:70" x14ac:dyDescent="0.2">
      <c r="A15" t="s">
        <v>65</v>
      </c>
      <c r="B15" t="str">
        <f t="shared" ref="B15:C15" si="43">B7</f>
        <v>LC</v>
      </c>
      <c r="C15" t="str">
        <f t="shared" si="43"/>
        <v>LR</v>
      </c>
      <c r="D15">
        <f>D7</f>
        <v>1</v>
      </c>
      <c r="E15" t="s">
        <v>15</v>
      </c>
      <c r="F15" t="str">
        <f>'EQ - fragilities'!A5</f>
        <v>BrCri+LC+LR</v>
      </c>
      <c r="G15" t="str">
        <f>G7</f>
        <v>BrX+LC+LR+1s+Res</v>
      </c>
      <c r="I15" s="48">
        <f>VLOOKUP(I$2,polygonCoarseDist!$A$2:$G$9,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6.7500000000000004E-2</v>
      </c>
      <c r="J15" s="48">
        <f>VLOOKUP(J$2,polygonCoarseDist!$A$2:$G$9,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K15" s="48">
        <f>VLOOKUP(K$2,polygonCoarseDist!$A$2:$G$9,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9.2897271268057788E-2</v>
      </c>
      <c r="L15" s="48">
        <f>VLOOKUP(L$2,polygonCoarseDist!$A$2:$G$9,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M15" s="48">
        <f>VLOOKUP(M$2,polygonCoarseDist!$A$2:$G$9,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N15" s="48">
        <f>VLOOKUP(N$2,polygonCoarseDist!$A$2:$G$9,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6.7500000000000004E-2</v>
      </c>
      <c r="O15" s="48">
        <f>VLOOKUP(O$2,polygonCoarseDist!$A$2:$G$9,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0.13750000000000001</v>
      </c>
      <c r="P15" s="48">
        <f>VLOOKUP(P$2,polygonCoarseDist!$A$2:$G$9,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R15" s="48">
        <f>VLOOKUP(R$2,polygonCoarseDist!$A$13:$D$20,IF(EXACT($E15,polygonCoarseDist!$B$12),2,IF(EXACT($E15,polygonCoarseDist!$C$12),3,4)))</f>
        <v>1</v>
      </c>
      <c r="S15" s="48">
        <f>VLOOKUP(S$2,polygonCoarseDist!$A$13:$D$20,IF(EXACT($E15,polygonCoarseDist!$B$12),2,IF(EXACT($E15,polygonCoarseDist!$C$12),3,4)))</f>
        <v>0</v>
      </c>
      <c r="T15" s="48">
        <f>VLOOKUP(T$2,polygonCoarseDist!$A$13:$D$20,IF(EXACT($E15,polygonCoarseDist!$B$12),2,IF(EXACT($E15,polygonCoarseDist!$C$12),3,4)))</f>
        <v>0.7</v>
      </c>
      <c r="U15" s="48">
        <f>VLOOKUP(U$2,polygonCoarseDist!$A$13:$D$20,IF(EXACT($E15,polygonCoarseDist!$B$12),2,IF(EXACT($E15,polygonCoarseDist!$C$12),3,4)))</f>
        <v>0</v>
      </c>
      <c r="V15" s="48">
        <f>VLOOKUP(V$2,polygonCoarseDist!$A$13:$D$20,IF(EXACT($E15,polygonCoarseDist!$B$12),2,IF(EXACT($E15,polygonCoarseDist!$C$12),3,4)))</f>
        <v>0</v>
      </c>
      <c r="W15" s="48">
        <f>VLOOKUP(W$2,polygonCoarseDist!$A$13:$D$20,IF(EXACT($E15,polygonCoarseDist!$B$12),2,IF(EXACT($E15,polygonCoarseDist!$C$12),3,4)))</f>
        <v>0.9</v>
      </c>
      <c r="X15" s="48">
        <f>VLOOKUP(X$2,polygonCoarseDist!$A$13:$D$20,IF(EXACT($E15,polygonCoarseDist!$B$12),2,IF(EXACT($E15,polygonCoarseDist!$C$12),3,4)))</f>
        <v>0.6</v>
      </c>
      <c r="Y15" s="48">
        <f>VLOOKUP(Y$2,polygonCoarseDist!$A$13:$D$20,IF(EXACT($E15,polygonCoarseDist!$B$12),2,IF(EXACT($E15,polygonCoarseDist!$C$12),3,4)))</f>
        <v>0.8</v>
      </c>
      <c r="AA15" s="48">
        <f>IF(EXACT($A15,polygonCoarseDist!$G$1),VLOOKUP(AA$2,polygonCoarseDist!$A$37:$C$44, $D15+1),         IF(EXACT($A15,polygonCoarseDist!$F$1),VLOOKUP(AA$2,polygonCoarseDist!$A$49:$I$56, $D15+1),       VLOOKUP(AA$2,polygonCoarseDist!$A$25:$E$32, $D15+1)      )        )</f>
        <v>0.15</v>
      </c>
      <c r="AB15" s="48">
        <f>IF(EXACT($A15,polygonCoarseDist!$G$1),VLOOKUP(AB$2,polygonCoarseDist!$A$37:$C$44, $D15+1),         IF(EXACT($A15,polygonCoarseDist!$F$1),VLOOKUP(AB$2,polygonCoarseDist!$A$49:$I$56, $D15+1),       VLOOKUP(AB$2,polygonCoarseDist!$A$25:$E$32, $D15+1)      )        )</f>
        <v>0.15</v>
      </c>
      <c r="AC15" s="48">
        <f>IF(EXACT($A15,polygonCoarseDist!$G$1),VLOOKUP(AC$2,polygonCoarseDist!$A$37:$C$44, $D15+1),         IF(EXACT($A15,polygonCoarseDist!$F$1),VLOOKUP(AC$2,polygonCoarseDist!$A$49:$I$56, $D15+1),       VLOOKUP(AC$2,polygonCoarseDist!$A$25:$E$32, $D15+1)      )        )</f>
        <v>0.05</v>
      </c>
      <c r="AD15" s="48">
        <f>IF(EXACT($A15,polygonCoarseDist!$G$1),VLOOKUP(AD$2,polygonCoarseDist!$A$37:$C$44, $D15+1),         IF(EXACT($A15,polygonCoarseDist!$F$1),VLOOKUP(AD$2,polygonCoarseDist!$A$49:$I$56, $D15+1),       VLOOKUP(AD$2,polygonCoarseDist!$A$25:$E$32, $D15+1)      )        )</f>
        <v>0.5</v>
      </c>
      <c r="AE15" s="48">
        <f>IF(EXACT($A15,polygonCoarseDist!$G$1),VLOOKUP(AE$2,polygonCoarseDist!$A$37:$C$44, $D15+1),         IF(EXACT($A15,polygonCoarseDist!$F$1),VLOOKUP(AE$2,polygonCoarseDist!$A$49:$I$56, $D15+1),       VLOOKUP(AE$2,polygonCoarseDist!$A$25:$E$32, $D15+1)      )        )</f>
        <v>0.05</v>
      </c>
      <c r="AF15" s="48">
        <f>IF(EXACT($A15,polygonCoarseDist!$G$1),VLOOKUP(AF$2,polygonCoarseDist!$A$37:$C$44, $D15+1),         IF(EXACT($A15,polygonCoarseDist!$F$1),VLOOKUP(AF$2,polygonCoarseDist!$A$49:$I$56, $D15+1),       VLOOKUP(AF$2,polygonCoarseDist!$A$25:$E$32, $D15+1)      )        )</f>
        <v>0.7</v>
      </c>
      <c r="AG15" s="48">
        <f>IF(EXACT($A15,polygonCoarseDist!$G$1),VLOOKUP(AG$2,polygonCoarseDist!$A$37:$C$44, $D15+1),         IF(EXACT($A15,polygonCoarseDist!$F$1),VLOOKUP(AG$2,polygonCoarseDist!$A$49:$I$56, $D15+1),       VLOOKUP(AG$2,polygonCoarseDist!$A$25:$E$32, $D15+1)      )        )</f>
        <v>0.5</v>
      </c>
      <c r="AH15" s="48">
        <f>IF(EXACT($A15,polygonCoarseDist!$G$1),VLOOKUP(AH$2,polygonCoarseDist!$A$37:$C$44, $D15+1),         IF(EXACT($A15,polygonCoarseDist!$F$1),VLOOKUP(AH$2,polygonCoarseDist!$A$49:$I$56, $D15+1),       VLOOKUP(AH$2,polygonCoarseDist!$A$25:$E$32, $D15+1)      )        )</f>
        <v>0.05</v>
      </c>
      <c r="AJ15" s="48">
        <f>IF(EXACT($A15,polygonCoarseDist!$F$1), VLOOKUP(AJ$2,polygonCoarseDist!$A$62:$D$69,  IF(EXACT($B15,polygonCoarseDist!$B$61), 2,  IF(EXACT($B15,polygonCoarseDist!$C$61), 3,   4   )   )  ),  1)</f>
        <v>1</v>
      </c>
      <c r="AK15" s="48">
        <f>IF(EXACT($A15,polygonCoarseDist!$F$1), VLOOKUP(AK$2,polygonCoarseDist!$A$62:$D$69,  IF(EXACT($B15,polygonCoarseDist!$B$61), 2,  IF(EXACT($B15,polygonCoarseDist!$C$61), 3,   4   )   )  ),  1)</f>
        <v>1</v>
      </c>
      <c r="AL15" s="48">
        <f>IF(EXACT($A15,polygonCoarseDist!$F$1), VLOOKUP(AL$2,polygonCoarseDist!$A$62:$D$69,  IF(EXACT($B15,polygonCoarseDist!$B$61), 2,  IF(EXACT($B15,polygonCoarseDist!$C$61), 3,   4   )   )  ),  1)</f>
        <v>1</v>
      </c>
      <c r="AM15" s="48">
        <f>IF(EXACT($A15,polygonCoarseDist!$F$1), VLOOKUP(AM$2,polygonCoarseDist!$A$62:$D$69,  IF(EXACT($B15,polygonCoarseDist!$B$61), 2,  IF(EXACT($B15,polygonCoarseDist!$C$61), 3,   4   )   )  ),  1)</f>
        <v>1</v>
      </c>
      <c r="AN15" s="48">
        <f>IF(EXACT($A15,polygonCoarseDist!$F$1), VLOOKUP(AN$2,polygonCoarseDist!$A$62:$D$69,  IF(EXACT($B15,polygonCoarseDist!$B$61), 2,  IF(EXACT($B15,polygonCoarseDist!$C$61), 3,   4   )   )  ),  1)</f>
        <v>1</v>
      </c>
      <c r="AO15" s="48">
        <f>IF(EXACT($A15,polygonCoarseDist!$F$1), VLOOKUP(AO$2,polygonCoarseDist!$A$62:$D$69,  IF(EXACT($B15,polygonCoarseDist!$B$61), 2,  IF(EXACT($B15,polygonCoarseDist!$C$61), 3,   4   )   )  ),  1)</f>
        <v>1</v>
      </c>
      <c r="AP15" s="48">
        <f>IF(EXACT($A15,polygonCoarseDist!$F$1), VLOOKUP(AP$2,polygonCoarseDist!$A$62:$D$69,  IF(EXACT($B15,polygonCoarseDist!$B$61), 2,  IF(EXACT($B15,polygonCoarseDist!$C$61), 3,   4   )   )  ),  1)</f>
        <v>1</v>
      </c>
      <c r="AQ15" s="48">
        <f>IF(EXACT($A15,polygonCoarseDist!$F$1), VLOOKUP(AQ$2,polygonCoarseDist!$A$62:$D$69,  IF(EXACT($B15,polygonCoarseDist!$B$61), 2,  IF(EXACT($B15,polygonCoarseDist!$C$61), 3,   4   )   )  ),  1)</f>
        <v>1</v>
      </c>
      <c r="AS15" s="82">
        <f t="shared" si="12"/>
        <v>1.0125E-2</v>
      </c>
      <c r="AT15" s="82">
        <f t="shared" si="13"/>
        <v>0</v>
      </c>
      <c r="AU15" s="82">
        <f t="shared" si="14"/>
        <v>3.2514044943820226E-3</v>
      </c>
      <c r="AV15" s="82">
        <f t="shared" si="15"/>
        <v>0</v>
      </c>
      <c r="AW15" s="82">
        <f t="shared" si="16"/>
        <v>0</v>
      </c>
      <c r="AX15" s="82">
        <f t="shared" si="17"/>
        <v>4.2525E-2</v>
      </c>
      <c r="AY15" s="82">
        <f t="shared" si="18"/>
        <v>4.1250000000000002E-2</v>
      </c>
      <c r="AZ15" s="82">
        <f t="shared" si="19"/>
        <v>3.2000000000000002E-3</v>
      </c>
      <c r="BB15" s="82">
        <f t="shared" si="20"/>
        <v>1.0351702279930474E-2</v>
      </c>
      <c r="BC15" s="82">
        <f t="shared" si="21"/>
        <v>0</v>
      </c>
      <c r="BD15" s="82">
        <f t="shared" si="22"/>
        <v>3.3491369333024687E-3</v>
      </c>
      <c r="BE15" s="82">
        <f t="shared" si="23"/>
        <v>0</v>
      </c>
      <c r="BF15" s="82">
        <f t="shared" si="24"/>
        <v>0</v>
      </c>
      <c r="BG15" s="82">
        <f t="shared" si="25"/>
        <v>4.3705485154009807E-2</v>
      </c>
      <c r="BH15" s="82">
        <f t="shared" si="26"/>
        <v>4.1958169993144313E-2</v>
      </c>
      <c r="BI15" s="82">
        <f t="shared" si="27"/>
        <v>3.2312787785766231E-3</v>
      </c>
      <c r="BK15" s="82">
        <f t="shared" si="28"/>
        <v>1.0351702279930474E-2</v>
      </c>
      <c r="BL15" s="82">
        <f t="shared" si="29"/>
        <v>0</v>
      </c>
      <c r="BM15" s="82">
        <f t="shared" si="30"/>
        <v>3.3491369333024687E-3</v>
      </c>
      <c r="BN15" s="82">
        <f t="shared" si="31"/>
        <v>0</v>
      </c>
      <c r="BO15" s="82">
        <f t="shared" si="32"/>
        <v>0</v>
      </c>
      <c r="BP15" s="82">
        <f t="shared" si="33"/>
        <v>4.3705485154009807E-2</v>
      </c>
      <c r="BQ15" s="82">
        <f t="shared" si="34"/>
        <v>4.1958169993144313E-2</v>
      </c>
      <c r="BR15" s="82">
        <f t="shared" si="35"/>
        <v>3.2312787785766231E-3</v>
      </c>
    </row>
    <row r="16" spans="1:70" x14ac:dyDescent="0.2">
      <c r="A16" t="s">
        <v>65</v>
      </c>
      <c r="B16" t="str">
        <f t="shared" ref="B16:C16" si="44">B8</f>
        <v>LC</v>
      </c>
      <c r="C16" t="str">
        <f t="shared" si="44"/>
        <v>LR</v>
      </c>
      <c r="D16">
        <f>D8</f>
        <v>2</v>
      </c>
      <c r="E16" t="s">
        <v>15</v>
      </c>
      <c r="F16" t="str">
        <f>F15</f>
        <v>BrCri+LC+LR</v>
      </c>
      <c r="G16" t="str">
        <f t="shared" ref="G16:G18" si="45">G8</f>
        <v>BrX+LC+LR+2s+Res</v>
      </c>
      <c r="I16" s="48">
        <f>VLOOKUP(I$2,polygonCoarseDist!$A$2:$G$9,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6.7500000000000004E-2</v>
      </c>
      <c r="J16" s="48">
        <f>VLOOKUP(J$2,polygonCoarseDist!$A$2:$G$9,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K16" s="48">
        <f>VLOOKUP(K$2,polygonCoarseDist!$A$2:$G$9,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9.2897271268057788E-2</v>
      </c>
      <c r="L16" s="48">
        <f>VLOOKUP(L$2,polygonCoarseDist!$A$2:$G$9,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M16" s="48">
        <f>VLOOKUP(M$2,polygonCoarseDist!$A$2:$G$9,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N16" s="48">
        <f>VLOOKUP(N$2,polygonCoarseDist!$A$2:$G$9,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6.7500000000000004E-2</v>
      </c>
      <c r="O16" s="48">
        <f>VLOOKUP(O$2,polygonCoarseDist!$A$2:$G$9,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0.13750000000000001</v>
      </c>
      <c r="P16" s="48">
        <f>VLOOKUP(P$2,polygonCoarseDist!$A$2:$G$9,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R16" s="48">
        <f>VLOOKUP(R$2,polygonCoarseDist!$A$13:$D$20,IF(EXACT($E16,polygonCoarseDist!$B$12),2,IF(EXACT($E16,polygonCoarseDist!$C$12),3,4)))</f>
        <v>1</v>
      </c>
      <c r="S16" s="48">
        <f>VLOOKUP(S$2,polygonCoarseDist!$A$13:$D$20,IF(EXACT($E16,polygonCoarseDist!$B$12),2,IF(EXACT($E16,polygonCoarseDist!$C$12),3,4)))</f>
        <v>0</v>
      </c>
      <c r="T16" s="48">
        <f>VLOOKUP(T$2,polygonCoarseDist!$A$13:$D$20,IF(EXACT($E16,polygonCoarseDist!$B$12),2,IF(EXACT($E16,polygonCoarseDist!$C$12),3,4)))</f>
        <v>0.7</v>
      </c>
      <c r="U16" s="48">
        <f>VLOOKUP(U$2,polygonCoarseDist!$A$13:$D$20,IF(EXACT($E16,polygonCoarseDist!$B$12),2,IF(EXACT($E16,polygonCoarseDist!$C$12),3,4)))</f>
        <v>0</v>
      </c>
      <c r="V16" s="48">
        <f>VLOOKUP(V$2,polygonCoarseDist!$A$13:$D$20,IF(EXACT($E16,polygonCoarseDist!$B$12),2,IF(EXACT($E16,polygonCoarseDist!$C$12),3,4)))</f>
        <v>0</v>
      </c>
      <c r="W16" s="48">
        <f>VLOOKUP(W$2,polygonCoarseDist!$A$13:$D$20,IF(EXACT($E16,polygonCoarseDist!$B$12),2,IF(EXACT($E16,polygonCoarseDist!$C$12),3,4)))</f>
        <v>0.9</v>
      </c>
      <c r="X16" s="48">
        <f>VLOOKUP(X$2,polygonCoarseDist!$A$13:$D$20,IF(EXACT($E16,polygonCoarseDist!$B$12),2,IF(EXACT($E16,polygonCoarseDist!$C$12),3,4)))</f>
        <v>0.6</v>
      </c>
      <c r="Y16" s="48">
        <f>VLOOKUP(Y$2,polygonCoarseDist!$A$13:$D$20,IF(EXACT($E16,polygonCoarseDist!$B$12),2,IF(EXACT($E16,polygonCoarseDist!$C$12),3,4)))</f>
        <v>0.8</v>
      </c>
      <c r="AA16" s="48">
        <f>IF(EXACT($A16,polygonCoarseDist!$G$1),VLOOKUP(AA$2,polygonCoarseDist!$A$37:$C$44, $D16+1),         IF(EXACT($A16,polygonCoarseDist!$F$1),VLOOKUP(AA$2,polygonCoarseDist!$A$49:$I$56, $D16+1),       VLOOKUP(AA$2,polygonCoarseDist!$A$25:$E$32, $D16+1)      )        )</f>
        <v>0.8</v>
      </c>
      <c r="AB16" s="48">
        <f>IF(EXACT($A16,polygonCoarseDist!$G$1),VLOOKUP(AB$2,polygonCoarseDist!$A$37:$C$44, $D16+1),         IF(EXACT($A16,polygonCoarseDist!$F$1),VLOOKUP(AB$2,polygonCoarseDist!$A$49:$I$56, $D16+1),       VLOOKUP(AB$2,polygonCoarseDist!$A$25:$E$32, $D16+1)      )        )</f>
        <v>0.6</v>
      </c>
      <c r="AC16" s="48">
        <f>IF(EXACT($A16,polygonCoarseDist!$G$1),VLOOKUP(AC$2,polygonCoarseDist!$A$37:$C$44, $D16+1),         IF(EXACT($A16,polygonCoarseDist!$F$1),VLOOKUP(AC$2,polygonCoarseDist!$A$49:$I$56, $D16+1),       VLOOKUP(AC$2,polygonCoarseDist!$A$25:$E$32, $D16+1)      )        )</f>
        <v>0.1</v>
      </c>
      <c r="AD16" s="48">
        <f>IF(EXACT($A16,polygonCoarseDist!$G$1),VLOOKUP(AD$2,polygonCoarseDist!$A$37:$C$44, $D16+1),         IF(EXACT($A16,polygonCoarseDist!$F$1),VLOOKUP(AD$2,polygonCoarseDist!$A$49:$I$56, $D16+1),       VLOOKUP(AD$2,polygonCoarseDist!$A$25:$E$32, $D16+1)      )        )</f>
        <v>0.5</v>
      </c>
      <c r="AE16" s="48">
        <f>IF(EXACT($A16,polygonCoarseDist!$G$1),VLOOKUP(AE$2,polygonCoarseDist!$A$37:$C$44, $D16+1),         IF(EXACT($A16,polygonCoarseDist!$F$1),VLOOKUP(AE$2,polygonCoarseDist!$A$49:$I$56, $D16+1),       VLOOKUP(AE$2,polygonCoarseDist!$A$25:$E$32, $D16+1)      )        )</f>
        <v>0.1</v>
      </c>
      <c r="AF16" s="48">
        <f>IF(EXACT($A16,polygonCoarseDist!$G$1),VLOOKUP(AF$2,polygonCoarseDist!$A$37:$C$44, $D16+1),         IF(EXACT($A16,polygonCoarseDist!$F$1),VLOOKUP(AF$2,polygonCoarseDist!$A$49:$I$56, $D16+1),       VLOOKUP(AF$2,polygonCoarseDist!$A$25:$E$32, $D16+1)      )        )</f>
        <v>0.2</v>
      </c>
      <c r="AG16" s="48">
        <f>IF(EXACT($A16,polygonCoarseDist!$G$1),VLOOKUP(AG$2,polygonCoarseDist!$A$37:$C$44, $D16+1),         IF(EXACT($A16,polygonCoarseDist!$F$1),VLOOKUP(AG$2,polygonCoarseDist!$A$49:$I$56, $D16+1),       VLOOKUP(AG$2,polygonCoarseDist!$A$25:$E$32, $D16+1)      )        )</f>
        <v>0.3</v>
      </c>
      <c r="AH16" s="48">
        <f>IF(EXACT($A16,polygonCoarseDist!$G$1),VLOOKUP(AH$2,polygonCoarseDist!$A$37:$C$44, $D16+1),         IF(EXACT($A16,polygonCoarseDist!$F$1),VLOOKUP(AH$2,polygonCoarseDist!$A$49:$I$56, $D16+1),       VLOOKUP(AH$2,polygonCoarseDist!$A$25:$E$32, $D16+1)      )        )</f>
        <v>0.05</v>
      </c>
      <c r="AJ16" s="48">
        <f>IF(EXACT($A16,polygonCoarseDist!$F$1), VLOOKUP(AJ$2,polygonCoarseDist!$A$62:$D$69,  IF(EXACT($B16,polygonCoarseDist!$B$61), 2,  IF(EXACT($B16,polygonCoarseDist!$C$61), 3,   4   )   )  ),  1)</f>
        <v>1</v>
      </c>
      <c r="AK16" s="48">
        <f>IF(EXACT($A16,polygonCoarseDist!$F$1), VLOOKUP(AK$2,polygonCoarseDist!$A$62:$D$69,  IF(EXACT($B16,polygonCoarseDist!$B$61), 2,  IF(EXACT($B16,polygonCoarseDist!$C$61), 3,   4   )   )  ),  1)</f>
        <v>1</v>
      </c>
      <c r="AL16" s="48">
        <f>IF(EXACT($A16,polygonCoarseDist!$F$1), VLOOKUP(AL$2,polygonCoarseDist!$A$62:$D$69,  IF(EXACT($B16,polygonCoarseDist!$B$61), 2,  IF(EXACT($B16,polygonCoarseDist!$C$61), 3,   4   )   )  ),  1)</f>
        <v>1</v>
      </c>
      <c r="AM16" s="48">
        <f>IF(EXACT($A16,polygonCoarseDist!$F$1), VLOOKUP(AM$2,polygonCoarseDist!$A$62:$D$69,  IF(EXACT($B16,polygonCoarseDist!$B$61), 2,  IF(EXACT($B16,polygonCoarseDist!$C$61), 3,   4   )   )  ),  1)</f>
        <v>1</v>
      </c>
      <c r="AN16" s="48">
        <f>IF(EXACT($A16,polygonCoarseDist!$F$1), VLOOKUP(AN$2,polygonCoarseDist!$A$62:$D$69,  IF(EXACT($B16,polygonCoarseDist!$B$61), 2,  IF(EXACT($B16,polygonCoarseDist!$C$61), 3,   4   )   )  ),  1)</f>
        <v>1</v>
      </c>
      <c r="AO16" s="48">
        <f>IF(EXACT($A16,polygonCoarseDist!$F$1), VLOOKUP(AO$2,polygonCoarseDist!$A$62:$D$69,  IF(EXACT($B16,polygonCoarseDist!$B$61), 2,  IF(EXACT($B16,polygonCoarseDist!$C$61), 3,   4   )   )  ),  1)</f>
        <v>1</v>
      </c>
      <c r="AP16" s="48">
        <f>IF(EXACT($A16,polygonCoarseDist!$F$1), VLOOKUP(AP$2,polygonCoarseDist!$A$62:$D$69,  IF(EXACT($B16,polygonCoarseDist!$B$61), 2,  IF(EXACT($B16,polygonCoarseDist!$C$61), 3,   4   )   )  ),  1)</f>
        <v>1</v>
      </c>
      <c r="AQ16" s="48">
        <f>IF(EXACT($A16,polygonCoarseDist!$F$1), VLOOKUP(AQ$2,polygonCoarseDist!$A$62:$D$69,  IF(EXACT($B16,polygonCoarseDist!$B$61), 2,  IF(EXACT($B16,polygonCoarseDist!$C$61), 3,   4   )   )  ),  1)</f>
        <v>1</v>
      </c>
      <c r="AS16" s="82">
        <f t="shared" si="12"/>
        <v>5.4000000000000006E-2</v>
      </c>
      <c r="AT16" s="82">
        <f t="shared" si="13"/>
        <v>0</v>
      </c>
      <c r="AU16" s="82">
        <f t="shared" si="14"/>
        <v>6.5028089887640451E-3</v>
      </c>
      <c r="AV16" s="82">
        <f t="shared" si="15"/>
        <v>0</v>
      </c>
      <c r="AW16" s="82">
        <f t="shared" si="16"/>
        <v>0</v>
      </c>
      <c r="AX16" s="82">
        <f t="shared" si="17"/>
        <v>1.2150000000000001E-2</v>
      </c>
      <c r="AY16" s="82">
        <f t="shared" si="18"/>
        <v>2.4750000000000001E-2</v>
      </c>
      <c r="AZ16" s="82">
        <f t="shared" si="19"/>
        <v>3.2000000000000002E-3</v>
      </c>
      <c r="BB16" s="82">
        <f t="shared" si="20"/>
        <v>5.5209078826295867E-2</v>
      </c>
      <c r="BC16" s="82">
        <f t="shared" si="21"/>
        <v>0</v>
      </c>
      <c r="BD16" s="82">
        <f t="shared" si="22"/>
        <v>6.6982738666049374E-3</v>
      </c>
      <c r="BE16" s="82">
        <f t="shared" si="23"/>
        <v>0</v>
      </c>
      <c r="BF16" s="82">
        <f t="shared" si="24"/>
        <v>0</v>
      </c>
      <c r="BG16" s="82">
        <f t="shared" si="25"/>
        <v>1.2487281472574233E-2</v>
      </c>
      <c r="BH16" s="82">
        <f t="shared" si="26"/>
        <v>2.5174901995886588E-2</v>
      </c>
      <c r="BI16" s="82">
        <f t="shared" si="27"/>
        <v>3.2312787785766231E-3</v>
      </c>
      <c r="BK16" s="82">
        <f t="shared" si="28"/>
        <v>0.11041815765259173</v>
      </c>
      <c r="BL16" s="82">
        <f t="shared" si="29"/>
        <v>0</v>
      </c>
      <c r="BM16" s="82">
        <f t="shared" si="30"/>
        <v>1.3396547733209875E-2</v>
      </c>
      <c r="BN16" s="82">
        <f t="shared" si="31"/>
        <v>0</v>
      </c>
      <c r="BO16" s="82">
        <f t="shared" si="32"/>
        <v>0</v>
      </c>
      <c r="BP16" s="82">
        <f t="shared" si="33"/>
        <v>2.4974562945148465E-2</v>
      </c>
      <c r="BQ16" s="82">
        <f t="shared" si="34"/>
        <v>5.0349803991773176E-2</v>
      </c>
      <c r="BR16" s="82">
        <f t="shared" si="35"/>
        <v>6.4625575571532461E-3</v>
      </c>
    </row>
    <row r="17" spans="1:70" x14ac:dyDescent="0.2">
      <c r="A17" t="s">
        <v>65</v>
      </c>
      <c r="B17" t="str">
        <f t="shared" ref="B17:C17" si="46">B9</f>
        <v>LC</v>
      </c>
      <c r="C17" t="str">
        <f t="shared" si="46"/>
        <v>LR</v>
      </c>
      <c r="D17">
        <f>D9</f>
        <v>3</v>
      </c>
      <c r="E17" t="s">
        <v>15</v>
      </c>
      <c r="F17" t="str">
        <f t="shared" ref="F17:F18" si="47">F16</f>
        <v>BrCri+LC+LR</v>
      </c>
      <c r="G17" t="str">
        <f t="shared" si="45"/>
        <v>BrX+LC+LR+3s+Res</v>
      </c>
      <c r="I17" s="48">
        <f>VLOOKUP(I$2,polygonCoarseDist!$A$2:$G$9,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6.7500000000000004E-2</v>
      </c>
      <c r="J17" s="48">
        <f>VLOOKUP(J$2,polygonCoarseDist!$A$2:$G$9,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K17" s="48">
        <f>VLOOKUP(K$2,polygonCoarseDist!$A$2:$G$9,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9.2897271268057788E-2</v>
      </c>
      <c r="L17" s="48">
        <f>VLOOKUP(L$2,polygonCoarseDist!$A$2:$G$9,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M17" s="48">
        <f>VLOOKUP(M$2,polygonCoarseDist!$A$2:$G$9,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N17" s="48">
        <f>VLOOKUP(N$2,polygonCoarseDist!$A$2:$G$9,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6.7500000000000004E-2</v>
      </c>
      <c r="O17" s="48">
        <f>VLOOKUP(O$2,polygonCoarseDist!$A$2:$G$9,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0.13750000000000001</v>
      </c>
      <c r="P17" s="48">
        <f>VLOOKUP(P$2,polygonCoarseDist!$A$2:$G$9,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R17" s="48">
        <f>VLOOKUP(R$2,polygonCoarseDist!$A$13:$D$20,IF(EXACT($E17,polygonCoarseDist!$B$12),2,IF(EXACT($E17,polygonCoarseDist!$C$12),3,4)))</f>
        <v>1</v>
      </c>
      <c r="S17" s="48">
        <f>VLOOKUP(S$2,polygonCoarseDist!$A$13:$D$20,IF(EXACT($E17,polygonCoarseDist!$B$12),2,IF(EXACT($E17,polygonCoarseDist!$C$12),3,4)))</f>
        <v>0</v>
      </c>
      <c r="T17" s="48">
        <f>VLOOKUP(T$2,polygonCoarseDist!$A$13:$D$20,IF(EXACT($E17,polygonCoarseDist!$B$12),2,IF(EXACT($E17,polygonCoarseDist!$C$12),3,4)))</f>
        <v>0.7</v>
      </c>
      <c r="U17" s="48">
        <f>VLOOKUP(U$2,polygonCoarseDist!$A$13:$D$20,IF(EXACT($E17,polygonCoarseDist!$B$12),2,IF(EXACT($E17,polygonCoarseDist!$C$12),3,4)))</f>
        <v>0</v>
      </c>
      <c r="V17" s="48">
        <f>VLOOKUP(V$2,polygonCoarseDist!$A$13:$D$20,IF(EXACT($E17,polygonCoarseDist!$B$12),2,IF(EXACT($E17,polygonCoarseDist!$C$12),3,4)))</f>
        <v>0</v>
      </c>
      <c r="W17" s="48">
        <f>VLOOKUP(W$2,polygonCoarseDist!$A$13:$D$20,IF(EXACT($E17,polygonCoarseDist!$B$12),2,IF(EXACT($E17,polygonCoarseDist!$C$12),3,4)))</f>
        <v>0.9</v>
      </c>
      <c r="X17" s="48">
        <f>VLOOKUP(X$2,polygonCoarseDist!$A$13:$D$20,IF(EXACT($E17,polygonCoarseDist!$B$12),2,IF(EXACT($E17,polygonCoarseDist!$C$12),3,4)))</f>
        <v>0.6</v>
      </c>
      <c r="Y17" s="48">
        <f>VLOOKUP(Y$2,polygonCoarseDist!$A$13:$D$20,IF(EXACT($E17,polygonCoarseDist!$B$12),2,IF(EXACT($E17,polygonCoarseDist!$C$12),3,4)))</f>
        <v>0.8</v>
      </c>
      <c r="AA17" s="48">
        <f>IF(EXACT($A17,polygonCoarseDist!$G$1),VLOOKUP(AA$2,polygonCoarseDist!$A$37:$C$44, $D17+1),         IF(EXACT($A17,polygonCoarseDist!$F$1),VLOOKUP(AA$2,polygonCoarseDist!$A$49:$I$56, $D17+1),       VLOOKUP(AA$2,polygonCoarseDist!$A$25:$E$32, $D17+1)      )        )</f>
        <v>0.05</v>
      </c>
      <c r="AB17" s="48">
        <f>IF(EXACT($A17,polygonCoarseDist!$G$1),VLOOKUP(AB$2,polygonCoarseDist!$A$37:$C$44, $D17+1),         IF(EXACT($A17,polygonCoarseDist!$F$1),VLOOKUP(AB$2,polygonCoarseDist!$A$49:$I$56, $D17+1),       VLOOKUP(AB$2,polygonCoarseDist!$A$25:$E$32, $D17+1)      )        )</f>
        <v>0.25</v>
      </c>
      <c r="AC17" s="48">
        <f>IF(EXACT($A17,polygonCoarseDist!$G$1),VLOOKUP(AC$2,polygonCoarseDist!$A$37:$C$44, $D17+1),         IF(EXACT($A17,polygonCoarseDist!$F$1),VLOOKUP(AC$2,polygonCoarseDist!$A$49:$I$56, $D17+1),       VLOOKUP(AC$2,polygonCoarseDist!$A$25:$E$32, $D17+1)      )        )</f>
        <v>0.6</v>
      </c>
      <c r="AD17" s="48">
        <f>IF(EXACT($A17,polygonCoarseDist!$G$1),VLOOKUP(AD$2,polygonCoarseDist!$A$37:$C$44, $D17+1),         IF(EXACT($A17,polygonCoarseDist!$F$1),VLOOKUP(AD$2,polygonCoarseDist!$A$49:$I$56, $D17+1),       VLOOKUP(AD$2,polygonCoarseDist!$A$25:$E$32, $D17+1)      )        )</f>
        <v>0</v>
      </c>
      <c r="AE17" s="48">
        <f>IF(EXACT($A17,polygonCoarseDist!$G$1),VLOOKUP(AE$2,polygonCoarseDist!$A$37:$C$44, $D17+1),         IF(EXACT($A17,polygonCoarseDist!$F$1),VLOOKUP(AE$2,polygonCoarseDist!$A$49:$I$56, $D17+1),       VLOOKUP(AE$2,polygonCoarseDist!$A$25:$E$32, $D17+1)      )        )</f>
        <v>0.6</v>
      </c>
      <c r="AF17" s="48">
        <f>IF(EXACT($A17,polygonCoarseDist!$G$1),VLOOKUP(AF$2,polygonCoarseDist!$A$37:$C$44, $D17+1),         IF(EXACT($A17,polygonCoarseDist!$F$1),VLOOKUP(AF$2,polygonCoarseDist!$A$49:$I$56, $D17+1),       VLOOKUP(AF$2,polygonCoarseDist!$A$25:$E$32, $D17+1)      )        )</f>
        <v>0.05</v>
      </c>
      <c r="AG17" s="48">
        <f>IF(EXACT($A17,polygonCoarseDist!$G$1),VLOOKUP(AG$2,polygonCoarseDist!$A$37:$C$44, $D17+1),         IF(EXACT($A17,polygonCoarseDist!$F$1),VLOOKUP(AG$2,polygonCoarseDist!$A$49:$I$56, $D17+1),       VLOOKUP(AG$2,polygonCoarseDist!$A$25:$E$32, $D17+1)      )        )</f>
        <v>0.1</v>
      </c>
      <c r="AH17" s="48">
        <f>IF(EXACT($A17,polygonCoarseDist!$G$1),VLOOKUP(AH$2,polygonCoarseDist!$A$37:$C$44, $D17+1),         IF(EXACT($A17,polygonCoarseDist!$F$1),VLOOKUP(AH$2,polygonCoarseDist!$A$49:$I$56, $D17+1),       VLOOKUP(AH$2,polygonCoarseDist!$A$25:$E$32, $D17+1)      )        )</f>
        <v>0.2</v>
      </c>
      <c r="AJ17" s="48">
        <f>IF(EXACT($A17,polygonCoarseDist!$F$1), VLOOKUP(AJ$2,polygonCoarseDist!$A$62:$D$69,  IF(EXACT($B17,polygonCoarseDist!$B$61), 2,  IF(EXACT($B17,polygonCoarseDist!$C$61), 3,   4   )   )  ),  1)</f>
        <v>1</v>
      </c>
      <c r="AK17" s="48">
        <f>IF(EXACT($A17,polygonCoarseDist!$F$1), VLOOKUP(AK$2,polygonCoarseDist!$A$62:$D$69,  IF(EXACT($B17,polygonCoarseDist!$B$61), 2,  IF(EXACT($B17,polygonCoarseDist!$C$61), 3,   4   )   )  ),  1)</f>
        <v>1</v>
      </c>
      <c r="AL17" s="48">
        <f>IF(EXACT($A17,polygonCoarseDist!$F$1), VLOOKUP(AL$2,polygonCoarseDist!$A$62:$D$69,  IF(EXACT($B17,polygonCoarseDist!$B$61), 2,  IF(EXACT($B17,polygonCoarseDist!$C$61), 3,   4   )   )  ),  1)</f>
        <v>1</v>
      </c>
      <c r="AM17" s="48">
        <f>IF(EXACT($A17,polygonCoarseDist!$F$1), VLOOKUP(AM$2,polygonCoarseDist!$A$62:$D$69,  IF(EXACT($B17,polygonCoarseDist!$B$61), 2,  IF(EXACT($B17,polygonCoarseDist!$C$61), 3,   4   )   )  ),  1)</f>
        <v>1</v>
      </c>
      <c r="AN17" s="48">
        <f>IF(EXACT($A17,polygonCoarseDist!$F$1), VLOOKUP(AN$2,polygonCoarseDist!$A$62:$D$69,  IF(EXACT($B17,polygonCoarseDist!$B$61), 2,  IF(EXACT($B17,polygonCoarseDist!$C$61), 3,   4   )   )  ),  1)</f>
        <v>1</v>
      </c>
      <c r="AO17" s="48">
        <f>IF(EXACT($A17,polygonCoarseDist!$F$1), VLOOKUP(AO$2,polygonCoarseDist!$A$62:$D$69,  IF(EXACT($B17,polygonCoarseDist!$B$61), 2,  IF(EXACT($B17,polygonCoarseDist!$C$61), 3,   4   )   )  ),  1)</f>
        <v>1</v>
      </c>
      <c r="AP17" s="48">
        <f>IF(EXACT($A17,polygonCoarseDist!$F$1), VLOOKUP(AP$2,polygonCoarseDist!$A$62:$D$69,  IF(EXACT($B17,polygonCoarseDist!$B$61), 2,  IF(EXACT($B17,polygonCoarseDist!$C$61), 3,   4   )   )  ),  1)</f>
        <v>1</v>
      </c>
      <c r="AQ17" s="48">
        <f>IF(EXACT($A17,polygonCoarseDist!$F$1), VLOOKUP(AQ$2,polygonCoarseDist!$A$62:$D$69,  IF(EXACT($B17,polygonCoarseDist!$B$61), 2,  IF(EXACT($B17,polygonCoarseDist!$C$61), 3,   4   )   )  ),  1)</f>
        <v>1</v>
      </c>
      <c r="AS17" s="82">
        <f t="shared" si="12"/>
        <v>3.3750000000000004E-3</v>
      </c>
      <c r="AT17" s="82">
        <f t="shared" si="13"/>
        <v>0</v>
      </c>
      <c r="AU17" s="82">
        <f t="shared" si="14"/>
        <v>3.9016853932584264E-2</v>
      </c>
      <c r="AV17" s="82">
        <f t="shared" si="15"/>
        <v>0</v>
      </c>
      <c r="AW17" s="82">
        <f t="shared" si="16"/>
        <v>0</v>
      </c>
      <c r="AX17" s="82">
        <f t="shared" si="17"/>
        <v>3.0375000000000003E-3</v>
      </c>
      <c r="AY17" s="82">
        <f t="shared" si="18"/>
        <v>8.2500000000000004E-3</v>
      </c>
      <c r="AZ17" s="82">
        <f t="shared" si="19"/>
        <v>1.2800000000000001E-2</v>
      </c>
      <c r="BB17" s="82">
        <f t="shared" si="20"/>
        <v>3.4505674266434917E-3</v>
      </c>
      <c r="BC17" s="82">
        <f t="shared" si="21"/>
        <v>0</v>
      </c>
      <c r="BD17" s="82">
        <f t="shared" si="22"/>
        <v>4.0189643199629616E-2</v>
      </c>
      <c r="BE17" s="82">
        <f t="shared" si="23"/>
        <v>0</v>
      </c>
      <c r="BF17" s="82">
        <f t="shared" si="24"/>
        <v>0</v>
      </c>
      <c r="BG17" s="82">
        <f t="shared" si="25"/>
        <v>3.1218203681435581E-3</v>
      </c>
      <c r="BH17" s="82">
        <f t="shared" si="26"/>
        <v>8.3916339986288627E-3</v>
      </c>
      <c r="BI17" s="82">
        <f t="shared" si="27"/>
        <v>1.2925115114306492E-2</v>
      </c>
      <c r="BK17" s="82">
        <f t="shared" si="28"/>
        <v>1.0351702279930475E-2</v>
      </c>
      <c r="BL17" s="82">
        <f t="shared" si="29"/>
        <v>0</v>
      </c>
      <c r="BM17" s="82">
        <f t="shared" si="30"/>
        <v>0.12056892959888885</v>
      </c>
      <c r="BN17" s="82">
        <f t="shared" si="31"/>
        <v>0</v>
      </c>
      <c r="BO17" s="82">
        <f t="shared" si="32"/>
        <v>0</v>
      </c>
      <c r="BP17" s="82">
        <f t="shared" si="33"/>
        <v>9.3654611044306744E-3</v>
      </c>
      <c r="BQ17" s="82">
        <f t="shared" si="34"/>
        <v>2.5174901995886588E-2</v>
      </c>
      <c r="BR17" s="82">
        <f t="shared" si="35"/>
        <v>3.8775345342919473E-2</v>
      </c>
    </row>
    <row r="18" spans="1:70" x14ac:dyDescent="0.2">
      <c r="A18" t="s">
        <v>65</v>
      </c>
      <c r="B18" t="str">
        <f t="shared" ref="B18:C18" si="48">B10</f>
        <v>LC</v>
      </c>
      <c r="C18" t="str">
        <f t="shared" si="48"/>
        <v>LR</v>
      </c>
      <c r="D18">
        <f>D10</f>
        <v>4</v>
      </c>
      <c r="E18" t="s">
        <v>15</v>
      </c>
      <c r="F18" t="str">
        <f t="shared" si="47"/>
        <v>BrCri+LC+LR</v>
      </c>
      <c r="G18" t="str">
        <f t="shared" si="45"/>
        <v>BrX+LC+LR+4s+Res</v>
      </c>
      <c r="I18" s="48">
        <f>VLOOKUP(I$2,polygonCoarseDist!$A$2:$G$9,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6.7500000000000004E-2</v>
      </c>
      <c r="J18" s="48">
        <f>VLOOKUP(J$2,polygonCoarseDist!$A$2:$G$9,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K18" s="48">
        <f>VLOOKUP(K$2,polygonCoarseDist!$A$2:$G$9,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9.2897271268057788E-2</v>
      </c>
      <c r="L18" s="48">
        <f>VLOOKUP(L$2,polygonCoarseDist!$A$2:$G$9,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M18" s="48">
        <f>VLOOKUP(M$2,polygonCoarseDist!$A$2:$G$9,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N18" s="48">
        <f>VLOOKUP(N$2,polygonCoarseDist!$A$2:$G$9,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6.7500000000000004E-2</v>
      </c>
      <c r="O18" s="48">
        <f>VLOOKUP(O$2,polygonCoarseDist!$A$2:$G$9,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0.13750000000000001</v>
      </c>
      <c r="P18" s="48">
        <f>VLOOKUP(P$2,polygonCoarseDist!$A$2:$G$9,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R18" s="48">
        <f>VLOOKUP(R$2,polygonCoarseDist!$A$13:$D$20,IF(EXACT($E18,polygonCoarseDist!$B$12),2,IF(EXACT($E18,polygonCoarseDist!$C$12),3,4)))</f>
        <v>1</v>
      </c>
      <c r="S18" s="48">
        <f>VLOOKUP(S$2,polygonCoarseDist!$A$13:$D$20,IF(EXACT($E18,polygonCoarseDist!$B$12),2,IF(EXACT($E18,polygonCoarseDist!$C$12),3,4)))</f>
        <v>0</v>
      </c>
      <c r="T18" s="48">
        <f>VLOOKUP(T$2,polygonCoarseDist!$A$13:$D$20,IF(EXACT($E18,polygonCoarseDist!$B$12),2,IF(EXACT($E18,polygonCoarseDist!$C$12),3,4)))</f>
        <v>0.7</v>
      </c>
      <c r="U18" s="48">
        <f>VLOOKUP(U$2,polygonCoarseDist!$A$13:$D$20,IF(EXACT($E18,polygonCoarseDist!$B$12),2,IF(EXACT($E18,polygonCoarseDist!$C$12),3,4)))</f>
        <v>0</v>
      </c>
      <c r="V18" s="48">
        <f>VLOOKUP(V$2,polygonCoarseDist!$A$13:$D$20,IF(EXACT($E18,polygonCoarseDist!$B$12),2,IF(EXACT($E18,polygonCoarseDist!$C$12),3,4)))</f>
        <v>0</v>
      </c>
      <c r="W18" s="48">
        <f>VLOOKUP(W$2,polygonCoarseDist!$A$13:$D$20,IF(EXACT($E18,polygonCoarseDist!$B$12),2,IF(EXACT($E18,polygonCoarseDist!$C$12),3,4)))</f>
        <v>0.9</v>
      </c>
      <c r="X18" s="48">
        <f>VLOOKUP(X$2,polygonCoarseDist!$A$13:$D$20,IF(EXACT($E18,polygonCoarseDist!$B$12),2,IF(EXACT($E18,polygonCoarseDist!$C$12),3,4)))</f>
        <v>0.6</v>
      </c>
      <c r="Y18" s="48">
        <f>VLOOKUP(Y$2,polygonCoarseDist!$A$13:$D$20,IF(EXACT($E18,polygonCoarseDist!$B$12),2,IF(EXACT($E18,polygonCoarseDist!$C$12),3,4)))</f>
        <v>0.8</v>
      </c>
      <c r="AA18" s="48">
        <f>IF(EXACT($A18,polygonCoarseDist!$G$1),VLOOKUP(AA$2,polygonCoarseDist!$A$37:$C$44, $D18+1),         IF(EXACT($A18,polygonCoarseDist!$F$1),VLOOKUP(AA$2,polygonCoarseDist!$A$49:$I$56, $D18+1),       VLOOKUP(AA$2,polygonCoarseDist!$A$25:$E$32, $D18+1)      )        )</f>
        <v>0</v>
      </c>
      <c r="AB18" s="48">
        <f>IF(EXACT($A18,polygonCoarseDist!$G$1),VLOOKUP(AB$2,polygonCoarseDist!$A$37:$C$44, $D18+1),         IF(EXACT($A18,polygonCoarseDist!$F$1),VLOOKUP(AB$2,polygonCoarseDist!$A$49:$I$56, $D18+1),       VLOOKUP(AB$2,polygonCoarseDist!$A$25:$E$32, $D18+1)      )        )</f>
        <v>0</v>
      </c>
      <c r="AC18" s="48">
        <f>IF(EXACT($A18,polygonCoarseDist!$G$1),VLOOKUP(AC$2,polygonCoarseDist!$A$37:$C$44, $D18+1),         IF(EXACT($A18,polygonCoarseDist!$F$1),VLOOKUP(AC$2,polygonCoarseDist!$A$49:$I$56, $D18+1),       VLOOKUP(AC$2,polygonCoarseDist!$A$25:$E$32, $D18+1)      )        )</f>
        <v>0.25</v>
      </c>
      <c r="AD18" s="48">
        <f>IF(EXACT($A18,polygonCoarseDist!$G$1),VLOOKUP(AD$2,polygonCoarseDist!$A$37:$C$44, $D18+1),         IF(EXACT($A18,polygonCoarseDist!$F$1),VLOOKUP(AD$2,polygonCoarseDist!$A$49:$I$56, $D18+1),       VLOOKUP(AD$2,polygonCoarseDist!$A$25:$E$32, $D18+1)      )        )</f>
        <v>0</v>
      </c>
      <c r="AE18" s="48">
        <f>IF(EXACT($A18,polygonCoarseDist!$G$1),VLOOKUP(AE$2,polygonCoarseDist!$A$37:$C$44, $D18+1),         IF(EXACT($A18,polygonCoarseDist!$F$1),VLOOKUP(AE$2,polygonCoarseDist!$A$49:$I$56, $D18+1),       VLOOKUP(AE$2,polygonCoarseDist!$A$25:$E$32, $D18+1)      )        )</f>
        <v>0.25</v>
      </c>
      <c r="AF18" s="48">
        <f>IF(EXACT($A18,polygonCoarseDist!$G$1),VLOOKUP(AF$2,polygonCoarseDist!$A$37:$C$44, $D18+1),         IF(EXACT($A18,polygonCoarseDist!$F$1),VLOOKUP(AF$2,polygonCoarseDist!$A$49:$I$56, $D18+1),       VLOOKUP(AF$2,polygonCoarseDist!$A$25:$E$32, $D18+1)      )        )</f>
        <v>0.05</v>
      </c>
      <c r="AG18" s="48">
        <f>IF(EXACT($A18,polygonCoarseDist!$G$1),VLOOKUP(AG$2,polygonCoarseDist!$A$37:$C$44, $D18+1),         IF(EXACT($A18,polygonCoarseDist!$F$1),VLOOKUP(AG$2,polygonCoarseDist!$A$49:$I$56, $D18+1),       VLOOKUP(AG$2,polygonCoarseDist!$A$25:$E$32, $D18+1)      )        )</f>
        <v>0.1</v>
      </c>
      <c r="AH18" s="48">
        <f>IF(EXACT($A18,polygonCoarseDist!$G$1),VLOOKUP(AH$2,polygonCoarseDist!$A$37:$C$44, $D18+1),         IF(EXACT($A18,polygonCoarseDist!$F$1),VLOOKUP(AH$2,polygonCoarseDist!$A$49:$I$56, $D18+1),       VLOOKUP(AH$2,polygonCoarseDist!$A$25:$E$32, $D18+1)      )        )</f>
        <v>0.7</v>
      </c>
      <c r="AJ18" s="48">
        <f>IF(EXACT($A18,polygonCoarseDist!$F$1), VLOOKUP(AJ$2,polygonCoarseDist!$A$62:$D$69,  IF(EXACT($B18,polygonCoarseDist!$B$61), 2,  IF(EXACT($B18,polygonCoarseDist!$C$61), 3,   4   )   )  ),  1)</f>
        <v>1</v>
      </c>
      <c r="AK18" s="48">
        <f>IF(EXACT($A18,polygonCoarseDist!$F$1), VLOOKUP(AK$2,polygonCoarseDist!$A$62:$D$69,  IF(EXACT($B18,polygonCoarseDist!$B$61), 2,  IF(EXACT($B18,polygonCoarseDist!$C$61), 3,   4   )   )  ),  1)</f>
        <v>1</v>
      </c>
      <c r="AL18" s="48">
        <f>IF(EXACT($A18,polygonCoarseDist!$F$1), VLOOKUP(AL$2,polygonCoarseDist!$A$62:$D$69,  IF(EXACT($B18,polygonCoarseDist!$B$61), 2,  IF(EXACT($B18,polygonCoarseDist!$C$61), 3,   4   )   )  ),  1)</f>
        <v>1</v>
      </c>
      <c r="AM18" s="48">
        <f>IF(EXACT($A18,polygonCoarseDist!$F$1), VLOOKUP(AM$2,polygonCoarseDist!$A$62:$D$69,  IF(EXACT($B18,polygonCoarseDist!$B$61), 2,  IF(EXACT($B18,polygonCoarseDist!$C$61), 3,   4   )   )  ),  1)</f>
        <v>1</v>
      </c>
      <c r="AN18" s="48">
        <f>IF(EXACT($A18,polygonCoarseDist!$F$1), VLOOKUP(AN$2,polygonCoarseDist!$A$62:$D$69,  IF(EXACT($B18,polygonCoarseDist!$B$61), 2,  IF(EXACT($B18,polygonCoarseDist!$C$61), 3,   4   )   )  ),  1)</f>
        <v>1</v>
      </c>
      <c r="AO18" s="48">
        <f>IF(EXACT($A18,polygonCoarseDist!$F$1), VLOOKUP(AO$2,polygonCoarseDist!$A$62:$D$69,  IF(EXACT($B18,polygonCoarseDist!$B$61), 2,  IF(EXACT($B18,polygonCoarseDist!$C$61), 3,   4   )   )  ),  1)</f>
        <v>1</v>
      </c>
      <c r="AP18" s="48">
        <f>IF(EXACT($A18,polygonCoarseDist!$F$1), VLOOKUP(AP$2,polygonCoarseDist!$A$62:$D$69,  IF(EXACT($B18,polygonCoarseDist!$B$61), 2,  IF(EXACT($B18,polygonCoarseDist!$C$61), 3,   4   )   )  ),  1)</f>
        <v>1</v>
      </c>
      <c r="AQ18" s="48">
        <f>IF(EXACT($A18,polygonCoarseDist!$F$1), VLOOKUP(AQ$2,polygonCoarseDist!$A$62:$D$69,  IF(EXACT($B18,polygonCoarseDist!$B$61), 2,  IF(EXACT($B18,polygonCoarseDist!$C$61), 3,   4   )   )  ),  1)</f>
        <v>1</v>
      </c>
      <c r="AS18" s="82">
        <f t="shared" si="12"/>
        <v>0</v>
      </c>
      <c r="AT18" s="82">
        <f t="shared" si="13"/>
        <v>0</v>
      </c>
      <c r="AU18" s="82">
        <f t="shared" si="14"/>
        <v>1.6257022471910111E-2</v>
      </c>
      <c r="AV18" s="82">
        <f t="shared" si="15"/>
        <v>0</v>
      </c>
      <c r="AW18" s="82">
        <f t="shared" si="16"/>
        <v>0</v>
      </c>
      <c r="AX18" s="82">
        <f t="shared" si="17"/>
        <v>3.0375000000000003E-3</v>
      </c>
      <c r="AY18" s="82">
        <f t="shared" si="18"/>
        <v>8.2500000000000004E-3</v>
      </c>
      <c r="AZ18" s="82">
        <f t="shared" si="19"/>
        <v>4.48E-2</v>
      </c>
      <c r="BB18" s="82">
        <f t="shared" si="20"/>
        <v>0</v>
      </c>
      <c r="BC18" s="82">
        <f t="shared" si="21"/>
        <v>0</v>
      </c>
      <c r="BD18" s="82">
        <f t="shared" si="22"/>
        <v>1.6745684666512342E-2</v>
      </c>
      <c r="BE18" s="82">
        <f t="shared" si="23"/>
        <v>0</v>
      </c>
      <c r="BF18" s="82">
        <f t="shared" si="24"/>
        <v>0</v>
      </c>
      <c r="BG18" s="82">
        <f t="shared" si="25"/>
        <v>3.1218203681435581E-3</v>
      </c>
      <c r="BH18" s="82">
        <f t="shared" si="26"/>
        <v>8.3916339986288627E-3</v>
      </c>
      <c r="BI18" s="82">
        <f t="shared" si="27"/>
        <v>4.5237902900072721E-2</v>
      </c>
      <c r="BK18" s="82">
        <f t="shared" si="28"/>
        <v>0</v>
      </c>
      <c r="BL18" s="82">
        <f t="shared" si="29"/>
        <v>0</v>
      </c>
      <c r="BM18" s="82">
        <f t="shared" si="30"/>
        <v>6.6982738666049368E-2</v>
      </c>
      <c r="BN18" s="82">
        <f t="shared" si="31"/>
        <v>0</v>
      </c>
      <c r="BO18" s="82">
        <f t="shared" si="32"/>
        <v>0</v>
      </c>
      <c r="BP18" s="82">
        <f t="shared" si="33"/>
        <v>1.2487281472574233E-2</v>
      </c>
      <c r="BQ18" s="82">
        <f t="shared" si="34"/>
        <v>3.3566535994515451E-2</v>
      </c>
      <c r="BR18" s="82">
        <f t="shared" si="35"/>
        <v>0.18095161160029088</v>
      </c>
    </row>
    <row r="19" spans="1:70" x14ac:dyDescent="0.2">
      <c r="A19" t="str">
        <f>'FL - vulnerabilities'!C10</f>
        <v>RC Frame infilled</v>
      </c>
      <c r="B19" t="s">
        <v>143</v>
      </c>
      <c r="C19" t="s">
        <v>141</v>
      </c>
      <c r="D19">
        <f>'FL - vulnerabilities'!D10</f>
        <v>1</v>
      </c>
      <c r="E19" t="s">
        <v>15</v>
      </c>
      <c r="F19" t="str">
        <f>'EQ - fragilities'!A7</f>
        <v>RCi+LC+LR</v>
      </c>
      <c r="G19" t="str">
        <f>'FL - vulnerabilities'!A10</f>
        <v>RCi+xC+LR+1s+Res</v>
      </c>
      <c r="I19" s="48">
        <f>VLOOKUP(I$2,polygonCoarseDist!$A$2:$G$9,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J19" s="48">
        <f>VLOOKUP(J$2,polygonCoarseDist!$A$2:$G$9,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K19" s="48">
        <f>VLOOKUP(K$2,polygonCoarseDist!$A$2:$G$9,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0.45585874799357945</v>
      </c>
      <c r="L19" s="48">
        <f>VLOOKUP(L$2,polygonCoarseDist!$A$2:$G$9,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M19" s="48">
        <f>VLOOKUP(M$2,polygonCoarseDist!$A$2:$G$9,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N19" s="48">
        <f>VLOOKUP(N$2,polygonCoarseDist!$A$2:$G$9,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O19" s="48">
        <f>VLOOKUP(O$2,polygonCoarseDist!$A$2:$G$9,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0.40500000000000003</v>
      </c>
      <c r="P19" s="48">
        <f>VLOOKUP(P$2,polygonCoarseDist!$A$2:$G$9,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R19" s="48">
        <f>VLOOKUP(R$2,polygonCoarseDist!$A$13:$D$20,IF(EXACT($E19,polygonCoarseDist!$B$12),2,IF(EXACT($E19,polygonCoarseDist!$C$12),3,4)))</f>
        <v>1</v>
      </c>
      <c r="S19" s="48">
        <f>VLOOKUP(S$2,polygonCoarseDist!$A$13:$D$20,IF(EXACT($E19,polygonCoarseDist!$B$12),2,IF(EXACT($E19,polygonCoarseDist!$C$12),3,4)))</f>
        <v>0</v>
      </c>
      <c r="T19" s="48">
        <f>VLOOKUP(T$2,polygonCoarseDist!$A$13:$D$20,IF(EXACT($E19,polygonCoarseDist!$B$12),2,IF(EXACT($E19,polygonCoarseDist!$C$12),3,4)))</f>
        <v>0.7</v>
      </c>
      <c r="U19" s="48">
        <f>VLOOKUP(U$2,polygonCoarseDist!$A$13:$D$20,IF(EXACT($E19,polygonCoarseDist!$B$12),2,IF(EXACT($E19,polygonCoarseDist!$C$12),3,4)))</f>
        <v>0</v>
      </c>
      <c r="V19" s="48">
        <f>VLOOKUP(V$2,polygonCoarseDist!$A$13:$D$20,IF(EXACT($E19,polygonCoarseDist!$B$12),2,IF(EXACT($E19,polygonCoarseDist!$C$12),3,4)))</f>
        <v>0</v>
      </c>
      <c r="W19" s="48">
        <f>VLOOKUP(W$2,polygonCoarseDist!$A$13:$D$20,IF(EXACT($E19,polygonCoarseDist!$B$12),2,IF(EXACT($E19,polygonCoarseDist!$C$12),3,4)))</f>
        <v>0.9</v>
      </c>
      <c r="X19" s="48">
        <f>VLOOKUP(X$2,polygonCoarseDist!$A$13:$D$20,IF(EXACT($E19,polygonCoarseDist!$B$12),2,IF(EXACT($E19,polygonCoarseDist!$C$12),3,4)))</f>
        <v>0.6</v>
      </c>
      <c r="Y19" s="48">
        <f>VLOOKUP(Y$2,polygonCoarseDist!$A$13:$D$20,IF(EXACT($E19,polygonCoarseDist!$B$12),2,IF(EXACT($E19,polygonCoarseDist!$C$12),3,4)))</f>
        <v>0.8</v>
      </c>
      <c r="AA19" s="48">
        <f>IF(EXACT($A19,polygonCoarseDist!$G$1),VLOOKUP(AA$2,polygonCoarseDist!$A$37:$C$44, $D19+1),         IF(EXACT($A19,polygonCoarseDist!$F$1),VLOOKUP(AA$2,polygonCoarseDist!$A$49:$I$56, $D19+1),       VLOOKUP(AA$2,polygonCoarseDist!$A$25:$E$32, $D19+1)      )        )</f>
        <v>0.4</v>
      </c>
      <c r="AB19" s="48">
        <f>IF(EXACT($A19,polygonCoarseDist!$G$1),VLOOKUP(AB$2,polygonCoarseDist!$A$37:$C$44, $D19+1),         IF(EXACT($A19,polygonCoarseDist!$F$1),VLOOKUP(AB$2,polygonCoarseDist!$A$49:$I$56, $D19+1),       VLOOKUP(AB$2,polygonCoarseDist!$A$25:$E$32, $D19+1)      )        )</f>
        <v>0.05</v>
      </c>
      <c r="AC19" s="48">
        <f>IF(EXACT($A19,polygonCoarseDist!$G$1),VLOOKUP(AC$2,polygonCoarseDist!$A$37:$C$44, $D19+1),         IF(EXACT($A19,polygonCoarseDist!$F$1),VLOOKUP(AC$2,polygonCoarseDist!$A$49:$I$56, $D19+1),       VLOOKUP(AC$2,polygonCoarseDist!$A$25:$E$32, $D19+1)      )        )</f>
        <v>0.1</v>
      </c>
      <c r="AD19" s="48">
        <f>IF(EXACT($A19,polygonCoarseDist!$G$1),VLOOKUP(AD$2,polygonCoarseDist!$A$37:$C$44, $D19+1),         IF(EXACT($A19,polygonCoarseDist!$F$1),VLOOKUP(AD$2,polygonCoarseDist!$A$49:$I$56, $D19+1),       VLOOKUP(AD$2,polygonCoarseDist!$A$25:$E$32, $D19+1)      )        )</f>
        <v>0.1</v>
      </c>
      <c r="AE19" s="48">
        <f>IF(EXACT($A19,polygonCoarseDist!$G$1),VLOOKUP(AE$2,polygonCoarseDist!$A$37:$C$44, $D19+1),         IF(EXACT($A19,polygonCoarseDist!$F$1),VLOOKUP(AE$2,polygonCoarseDist!$A$49:$I$56, $D19+1),       VLOOKUP(AE$2,polygonCoarseDist!$A$25:$E$32, $D19+1)      )        )</f>
        <v>0</v>
      </c>
      <c r="AF19" s="48">
        <f>IF(EXACT($A19,polygonCoarseDist!$G$1),VLOOKUP(AF$2,polygonCoarseDist!$A$37:$C$44, $D19+1),         IF(EXACT($A19,polygonCoarseDist!$F$1),VLOOKUP(AF$2,polygonCoarseDist!$A$49:$I$56, $D19+1),       VLOOKUP(AF$2,polygonCoarseDist!$A$25:$E$32, $D19+1)      )        )</f>
        <v>0.1</v>
      </c>
      <c r="AG19" s="48">
        <f>IF(EXACT($A19,polygonCoarseDist!$G$1),VLOOKUP(AG$2,polygonCoarseDist!$A$37:$C$44, $D19+1),         IF(EXACT($A19,polygonCoarseDist!$F$1),VLOOKUP(AG$2,polygonCoarseDist!$A$49:$I$56, $D19+1),       VLOOKUP(AG$2,polygonCoarseDist!$A$25:$E$32, $D19+1)      )        )</f>
        <v>0.05</v>
      </c>
      <c r="AH19" s="48">
        <f>IF(EXACT($A19,polygonCoarseDist!$G$1),VLOOKUP(AH$2,polygonCoarseDist!$A$37:$C$44, $D19+1),         IF(EXACT($A19,polygonCoarseDist!$F$1),VLOOKUP(AH$2,polygonCoarseDist!$A$49:$I$56, $D19+1),       VLOOKUP(AH$2,polygonCoarseDist!$A$25:$E$32, $D19+1)      )        )</f>
        <v>0</v>
      </c>
      <c r="AJ19" s="48">
        <f>IF(EXACT($A19,polygonCoarseDist!$F$1), VLOOKUP(AJ$2,polygonCoarseDist!$A$62:$D$69,  IF(EXACT($B19,polygonCoarseDist!$B$61), 2,  IF(EXACT($B19,polygonCoarseDist!$C$61), 3,   4   )   )  ),  1)</f>
        <v>1</v>
      </c>
      <c r="AK19" s="48">
        <f>IF(EXACT($A19,polygonCoarseDist!$F$1), VLOOKUP(AK$2,polygonCoarseDist!$A$62:$D$69,  IF(EXACT($B19,polygonCoarseDist!$B$61), 2,  IF(EXACT($B19,polygonCoarseDist!$C$61), 3,   4   )   )  ),  1)</f>
        <v>0.3</v>
      </c>
      <c r="AL19" s="48">
        <f>IF(EXACT($A19,polygonCoarseDist!$F$1), VLOOKUP(AL$2,polygonCoarseDist!$A$62:$D$69,  IF(EXACT($B19,polygonCoarseDist!$B$61), 2,  IF(EXACT($B19,polygonCoarseDist!$C$61), 3,   4   )   )  ),  1)</f>
        <v>0</v>
      </c>
      <c r="AM19" s="48">
        <f>IF(EXACT($A19,polygonCoarseDist!$F$1), VLOOKUP(AM$2,polygonCoarseDist!$A$62:$D$69,  IF(EXACT($B19,polygonCoarseDist!$B$61), 2,  IF(EXACT($B19,polygonCoarseDist!$C$61), 3,   4   )   )  ),  1)</f>
        <v>0.3</v>
      </c>
      <c r="AN19" s="48">
        <f>IF(EXACT($A19,polygonCoarseDist!$F$1), VLOOKUP(AN$2,polygonCoarseDist!$A$62:$D$69,  IF(EXACT($B19,polygonCoarseDist!$B$61), 2,  IF(EXACT($B19,polygonCoarseDist!$C$61), 3,   4   )   )  ),  1)</f>
        <v>0.1</v>
      </c>
      <c r="AO19" s="48">
        <f>IF(EXACT($A19,polygonCoarseDist!$F$1), VLOOKUP(AO$2,polygonCoarseDist!$A$62:$D$69,  IF(EXACT($B19,polygonCoarseDist!$B$61), 2,  IF(EXACT($B19,polygonCoarseDist!$C$61), 3,   4   )   )  ),  1)</f>
        <v>0.7</v>
      </c>
      <c r="AP19" s="48">
        <f>IF(EXACT($A19,polygonCoarseDist!$F$1), VLOOKUP(AP$2,polygonCoarseDist!$A$62:$D$69,  IF(EXACT($B19,polygonCoarseDist!$B$61), 2,  IF(EXACT($B19,polygonCoarseDist!$C$61), 3,   4   )   )  ),  1)</f>
        <v>0.2</v>
      </c>
      <c r="AQ19" s="48">
        <f>IF(EXACT($A19,polygonCoarseDist!$F$1), VLOOKUP(AQ$2,polygonCoarseDist!$A$62:$D$69,  IF(EXACT($B19,polygonCoarseDist!$B$61), 2,  IF(EXACT($B19,polygonCoarseDist!$C$61), 3,   4   )   )  ),  1)</f>
        <v>0.1</v>
      </c>
      <c r="AS19" s="82">
        <f t="shared" si="12"/>
        <v>4.2800000000000005E-2</v>
      </c>
      <c r="AT19" s="82">
        <f t="shared" si="13"/>
        <v>0</v>
      </c>
      <c r="AU19" s="82">
        <f t="shared" si="14"/>
        <v>0</v>
      </c>
      <c r="AV19" s="82">
        <f t="shared" si="15"/>
        <v>0</v>
      </c>
      <c r="AW19" s="82">
        <f t="shared" si="16"/>
        <v>0</v>
      </c>
      <c r="AX19" s="82">
        <f t="shared" si="17"/>
        <v>6.7409999999999996E-3</v>
      </c>
      <c r="AY19" s="82">
        <f t="shared" si="18"/>
        <v>2.4300000000000003E-3</v>
      </c>
      <c r="AZ19" s="82">
        <f t="shared" si="19"/>
        <v>0</v>
      </c>
      <c r="BB19" s="82">
        <f t="shared" si="20"/>
        <v>4.3758306921582654E-2</v>
      </c>
      <c r="BC19" s="82">
        <f t="shared" si="21"/>
        <v>0</v>
      </c>
      <c r="BD19" s="82">
        <f t="shared" si="22"/>
        <v>0</v>
      </c>
      <c r="BE19" s="82">
        <f t="shared" si="23"/>
        <v>0</v>
      </c>
      <c r="BF19" s="82">
        <f t="shared" si="24"/>
        <v>0</v>
      </c>
      <c r="BG19" s="82">
        <f t="shared" si="25"/>
        <v>6.9281287577467399E-3</v>
      </c>
      <c r="BH19" s="82">
        <f t="shared" si="26"/>
        <v>2.4717176505052287E-3</v>
      </c>
      <c r="BI19" s="82">
        <f t="shared" si="27"/>
        <v>0</v>
      </c>
      <c r="BK19" s="82">
        <f t="shared" si="28"/>
        <v>4.3758306921582654E-2</v>
      </c>
      <c r="BL19" s="82">
        <f t="shared" si="29"/>
        <v>0</v>
      </c>
      <c r="BM19" s="82">
        <f t="shared" si="30"/>
        <v>0</v>
      </c>
      <c r="BN19" s="82">
        <f t="shared" si="31"/>
        <v>0</v>
      </c>
      <c r="BO19" s="82">
        <f t="shared" si="32"/>
        <v>0</v>
      </c>
      <c r="BP19" s="82">
        <f t="shared" si="33"/>
        <v>6.9281287577467399E-3</v>
      </c>
      <c r="BQ19" s="82">
        <f t="shared" si="34"/>
        <v>2.4717176505052287E-3</v>
      </c>
      <c r="BR19" s="82">
        <f t="shared" si="35"/>
        <v>0</v>
      </c>
    </row>
    <row r="20" spans="1:70" x14ac:dyDescent="0.2">
      <c r="A20" t="str">
        <f>'FL - vulnerabilities'!C11</f>
        <v>RC Frame infilled</v>
      </c>
      <c r="B20" t="s">
        <v>143</v>
      </c>
      <c r="C20" t="s">
        <v>141</v>
      </c>
      <c r="D20">
        <f>'FL - vulnerabilities'!D11</f>
        <v>2</v>
      </c>
      <c r="E20" t="s">
        <v>15</v>
      </c>
      <c r="F20" t="str">
        <f>F19</f>
        <v>RCi+LC+LR</v>
      </c>
      <c r="G20" t="str">
        <f>'FL - vulnerabilities'!A11</f>
        <v>RCi+xC+LR+2s+Res</v>
      </c>
      <c r="I20" s="48">
        <f>VLOOKUP(I$2,polygonCoarseDist!$A$2:$G$9,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J20" s="48">
        <f>VLOOKUP(J$2,polygonCoarseDist!$A$2:$G$9,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K20" s="48">
        <f>VLOOKUP(K$2,polygonCoarseDist!$A$2:$G$9,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0.45585874799357945</v>
      </c>
      <c r="L20" s="48">
        <f>VLOOKUP(L$2,polygonCoarseDist!$A$2:$G$9,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M20" s="48">
        <f>VLOOKUP(M$2,polygonCoarseDist!$A$2:$G$9,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N20" s="48">
        <f>VLOOKUP(N$2,polygonCoarseDist!$A$2:$G$9,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O20" s="48">
        <f>VLOOKUP(O$2,polygonCoarseDist!$A$2:$G$9,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0.40500000000000003</v>
      </c>
      <c r="P20" s="48">
        <f>VLOOKUP(P$2,polygonCoarseDist!$A$2:$G$9,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R20" s="48">
        <f>VLOOKUP(R$2,polygonCoarseDist!$A$13:$D$20,IF(EXACT($E20,polygonCoarseDist!$B$12),2,IF(EXACT($E20,polygonCoarseDist!$C$12),3,4)))</f>
        <v>1</v>
      </c>
      <c r="S20" s="48">
        <f>VLOOKUP(S$2,polygonCoarseDist!$A$13:$D$20,IF(EXACT($E20,polygonCoarseDist!$B$12),2,IF(EXACT($E20,polygonCoarseDist!$C$12),3,4)))</f>
        <v>0</v>
      </c>
      <c r="T20" s="48">
        <f>VLOOKUP(T$2,polygonCoarseDist!$A$13:$D$20,IF(EXACT($E20,polygonCoarseDist!$B$12),2,IF(EXACT($E20,polygonCoarseDist!$C$12),3,4)))</f>
        <v>0.7</v>
      </c>
      <c r="U20" s="48">
        <f>VLOOKUP(U$2,polygonCoarseDist!$A$13:$D$20,IF(EXACT($E20,polygonCoarseDist!$B$12),2,IF(EXACT($E20,polygonCoarseDist!$C$12),3,4)))</f>
        <v>0</v>
      </c>
      <c r="V20" s="48">
        <f>VLOOKUP(V$2,polygonCoarseDist!$A$13:$D$20,IF(EXACT($E20,polygonCoarseDist!$B$12),2,IF(EXACT($E20,polygonCoarseDist!$C$12),3,4)))</f>
        <v>0</v>
      </c>
      <c r="W20" s="48">
        <f>VLOOKUP(W$2,polygonCoarseDist!$A$13:$D$20,IF(EXACT($E20,polygonCoarseDist!$B$12),2,IF(EXACT($E20,polygonCoarseDist!$C$12),3,4)))</f>
        <v>0.9</v>
      </c>
      <c r="X20" s="48">
        <f>VLOOKUP(X$2,polygonCoarseDist!$A$13:$D$20,IF(EXACT($E20,polygonCoarseDist!$B$12),2,IF(EXACT($E20,polygonCoarseDist!$C$12),3,4)))</f>
        <v>0.6</v>
      </c>
      <c r="Y20" s="48">
        <f>VLOOKUP(Y$2,polygonCoarseDist!$A$13:$D$20,IF(EXACT($E20,polygonCoarseDist!$B$12),2,IF(EXACT($E20,polygonCoarseDist!$C$12),3,4)))</f>
        <v>0.8</v>
      </c>
      <c r="AA20" s="48">
        <f>IF(EXACT($A20,polygonCoarseDist!$G$1),VLOOKUP(AA$2,polygonCoarseDist!$A$37:$C$44, $D20+1),         IF(EXACT($A20,polygonCoarseDist!$F$1),VLOOKUP(AA$2,polygonCoarseDist!$A$49:$I$56, $D20+1),       VLOOKUP(AA$2,polygonCoarseDist!$A$25:$E$32, $D20+1)      )        )</f>
        <v>0.5</v>
      </c>
      <c r="AB20" s="48">
        <f>IF(EXACT($A20,polygonCoarseDist!$G$1),VLOOKUP(AB$2,polygonCoarseDist!$A$37:$C$44, $D20+1),         IF(EXACT($A20,polygonCoarseDist!$F$1),VLOOKUP(AB$2,polygonCoarseDist!$A$49:$I$56, $D20+1),       VLOOKUP(AB$2,polygonCoarseDist!$A$25:$E$32, $D20+1)      )        )</f>
        <v>0.3</v>
      </c>
      <c r="AC20" s="48">
        <f>IF(EXACT($A20,polygonCoarseDist!$G$1),VLOOKUP(AC$2,polygonCoarseDist!$A$37:$C$44, $D20+1),         IF(EXACT($A20,polygonCoarseDist!$F$1),VLOOKUP(AC$2,polygonCoarseDist!$A$49:$I$56, $D20+1),       VLOOKUP(AC$2,polygonCoarseDist!$A$25:$E$32, $D20+1)      )        )</f>
        <v>0.3</v>
      </c>
      <c r="AD20" s="48">
        <f>IF(EXACT($A20,polygonCoarseDist!$G$1),VLOOKUP(AD$2,polygonCoarseDist!$A$37:$C$44, $D20+1),         IF(EXACT($A20,polygonCoarseDist!$F$1),VLOOKUP(AD$2,polygonCoarseDist!$A$49:$I$56, $D20+1),       VLOOKUP(AD$2,polygonCoarseDist!$A$25:$E$32, $D20+1)      )        )</f>
        <v>0.4</v>
      </c>
      <c r="AE20" s="48">
        <f>IF(EXACT($A20,polygonCoarseDist!$G$1),VLOOKUP(AE$2,polygonCoarseDist!$A$37:$C$44, $D20+1),         IF(EXACT($A20,polygonCoarseDist!$F$1),VLOOKUP(AE$2,polygonCoarseDist!$A$49:$I$56, $D20+1),       VLOOKUP(AE$2,polygonCoarseDist!$A$25:$E$32, $D20+1)      )        )</f>
        <v>0.05</v>
      </c>
      <c r="AF20" s="48">
        <f>IF(EXACT($A20,polygonCoarseDist!$G$1),VLOOKUP(AF$2,polygonCoarseDist!$A$37:$C$44, $D20+1),         IF(EXACT($A20,polygonCoarseDist!$F$1),VLOOKUP(AF$2,polygonCoarseDist!$A$49:$I$56, $D20+1),       VLOOKUP(AF$2,polygonCoarseDist!$A$25:$E$32, $D20+1)      )        )</f>
        <v>0.4</v>
      </c>
      <c r="AG20" s="48">
        <f>IF(EXACT($A20,polygonCoarseDist!$G$1),VLOOKUP(AG$2,polygonCoarseDist!$A$37:$C$44, $D20+1),         IF(EXACT($A20,polygonCoarseDist!$F$1),VLOOKUP(AG$2,polygonCoarseDist!$A$49:$I$56, $D20+1),       VLOOKUP(AG$2,polygonCoarseDist!$A$25:$E$32, $D20+1)      )        )</f>
        <v>0.3</v>
      </c>
      <c r="AH20" s="48">
        <f>IF(EXACT($A20,polygonCoarseDist!$G$1),VLOOKUP(AH$2,polygonCoarseDist!$A$37:$C$44, $D20+1),         IF(EXACT($A20,polygonCoarseDist!$F$1),VLOOKUP(AH$2,polygonCoarseDist!$A$49:$I$56, $D20+1),       VLOOKUP(AH$2,polygonCoarseDist!$A$25:$E$32, $D20+1)      )        )</f>
        <v>0.05</v>
      </c>
      <c r="AJ20" s="48">
        <f>IF(EXACT($A20,polygonCoarseDist!$F$1), VLOOKUP(AJ$2,polygonCoarseDist!$A$62:$D$69,  IF(EXACT($B20,polygonCoarseDist!$B$61), 2,  IF(EXACT($B20,polygonCoarseDist!$C$61), 3,   4   )   )  ),  1)</f>
        <v>1</v>
      </c>
      <c r="AK20" s="48">
        <f>IF(EXACT($A20,polygonCoarseDist!$F$1), VLOOKUP(AK$2,polygonCoarseDist!$A$62:$D$69,  IF(EXACT($B20,polygonCoarseDist!$B$61), 2,  IF(EXACT($B20,polygonCoarseDist!$C$61), 3,   4   )   )  ),  1)</f>
        <v>0.3</v>
      </c>
      <c r="AL20" s="48">
        <f>IF(EXACT($A20,polygonCoarseDist!$F$1), VLOOKUP(AL$2,polygonCoarseDist!$A$62:$D$69,  IF(EXACT($B20,polygonCoarseDist!$B$61), 2,  IF(EXACT($B20,polygonCoarseDist!$C$61), 3,   4   )   )  ),  1)</f>
        <v>0</v>
      </c>
      <c r="AM20" s="48">
        <f>IF(EXACT($A20,polygonCoarseDist!$F$1), VLOOKUP(AM$2,polygonCoarseDist!$A$62:$D$69,  IF(EXACT($B20,polygonCoarseDist!$B$61), 2,  IF(EXACT($B20,polygonCoarseDist!$C$61), 3,   4   )   )  ),  1)</f>
        <v>0.3</v>
      </c>
      <c r="AN20" s="48">
        <f>IF(EXACT($A20,polygonCoarseDist!$F$1), VLOOKUP(AN$2,polygonCoarseDist!$A$62:$D$69,  IF(EXACT($B20,polygonCoarseDist!$B$61), 2,  IF(EXACT($B20,polygonCoarseDist!$C$61), 3,   4   )   )  ),  1)</f>
        <v>0.1</v>
      </c>
      <c r="AO20" s="48">
        <f>IF(EXACT($A20,polygonCoarseDist!$F$1), VLOOKUP(AO$2,polygonCoarseDist!$A$62:$D$69,  IF(EXACT($B20,polygonCoarseDist!$B$61), 2,  IF(EXACT($B20,polygonCoarseDist!$C$61), 3,   4   )   )  ),  1)</f>
        <v>0.7</v>
      </c>
      <c r="AP20" s="48">
        <f>IF(EXACT($A20,polygonCoarseDist!$F$1), VLOOKUP(AP$2,polygonCoarseDist!$A$62:$D$69,  IF(EXACT($B20,polygonCoarseDist!$B$61), 2,  IF(EXACT($B20,polygonCoarseDist!$C$61), 3,   4   )   )  ),  1)</f>
        <v>0.2</v>
      </c>
      <c r="AQ20" s="48">
        <f>IF(EXACT($A20,polygonCoarseDist!$F$1), VLOOKUP(AQ$2,polygonCoarseDist!$A$62:$D$69,  IF(EXACT($B20,polygonCoarseDist!$B$61), 2,  IF(EXACT($B20,polygonCoarseDist!$C$61), 3,   4   )   )  ),  1)</f>
        <v>0.1</v>
      </c>
      <c r="AS20" s="82">
        <f t="shared" si="12"/>
        <v>5.3499999999999999E-2</v>
      </c>
      <c r="AT20" s="82">
        <f t="shared" si="13"/>
        <v>0</v>
      </c>
      <c r="AU20" s="82">
        <f t="shared" si="14"/>
        <v>0</v>
      </c>
      <c r="AV20" s="82">
        <f t="shared" si="15"/>
        <v>0</v>
      </c>
      <c r="AW20" s="82">
        <f t="shared" si="16"/>
        <v>0</v>
      </c>
      <c r="AX20" s="82">
        <f t="shared" si="17"/>
        <v>2.6963999999999998E-2</v>
      </c>
      <c r="AY20" s="82">
        <f t="shared" si="18"/>
        <v>1.4579999999999999E-2</v>
      </c>
      <c r="AZ20" s="82">
        <f t="shared" si="19"/>
        <v>2.4680000000000006E-3</v>
      </c>
      <c r="BB20" s="82">
        <f t="shared" si="20"/>
        <v>5.4697883651978307E-2</v>
      </c>
      <c r="BC20" s="82">
        <f t="shared" si="21"/>
        <v>0</v>
      </c>
      <c r="BD20" s="82">
        <f t="shared" si="22"/>
        <v>0</v>
      </c>
      <c r="BE20" s="82">
        <f t="shared" si="23"/>
        <v>0</v>
      </c>
      <c r="BF20" s="82">
        <f t="shared" si="24"/>
        <v>0</v>
      </c>
      <c r="BG20" s="82">
        <f t="shared" si="25"/>
        <v>2.771251503098696E-2</v>
      </c>
      <c r="BH20" s="82">
        <f t="shared" si="26"/>
        <v>1.483030590303137E-2</v>
      </c>
      <c r="BI20" s="82">
        <f t="shared" si="27"/>
        <v>2.4921237579772211E-3</v>
      </c>
      <c r="BK20" s="82">
        <f t="shared" si="28"/>
        <v>0.10939576730395661</v>
      </c>
      <c r="BL20" s="82">
        <f t="shared" si="29"/>
        <v>0</v>
      </c>
      <c r="BM20" s="82">
        <f t="shared" si="30"/>
        <v>0</v>
      </c>
      <c r="BN20" s="82">
        <f t="shared" si="31"/>
        <v>0</v>
      </c>
      <c r="BO20" s="82">
        <f t="shared" si="32"/>
        <v>0</v>
      </c>
      <c r="BP20" s="82">
        <f t="shared" si="33"/>
        <v>5.5425030061973919E-2</v>
      </c>
      <c r="BQ20" s="82">
        <f t="shared" si="34"/>
        <v>2.9660611806062741E-2</v>
      </c>
      <c r="BR20" s="82">
        <f t="shared" si="35"/>
        <v>4.9842475159544422E-3</v>
      </c>
    </row>
    <row r="21" spans="1:70" x14ac:dyDescent="0.2">
      <c r="A21" t="str">
        <f>'FL - vulnerabilities'!C12</f>
        <v>RC Frame infilled</v>
      </c>
      <c r="B21" t="s">
        <v>143</v>
      </c>
      <c r="C21" t="s">
        <v>141</v>
      </c>
      <c r="D21">
        <f>'FL - vulnerabilities'!D12</f>
        <v>3</v>
      </c>
      <c r="E21" t="s">
        <v>15</v>
      </c>
      <c r="F21" t="str">
        <f t="shared" ref="F21:F22" si="49">F20</f>
        <v>RCi+LC+LR</v>
      </c>
      <c r="G21" t="str">
        <f>'FL - vulnerabilities'!A12</f>
        <v>RCi+xC+LR+3s+Res</v>
      </c>
      <c r="I21" s="48">
        <f>VLOOKUP(I$2,polygonCoarseDist!$A$2:$G$9,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J21" s="48">
        <f>VLOOKUP(J$2,polygonCoarseDist!$A$2:$G$9,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K21" s="48">
        <f>VLOOKUP(K$2,polygonCoarseDist!$A$2:$G$9,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0.45585874799357945</v>
      </c>
      <c r="L21" s="48">
        <f>VLOOKUP(L$2,polygonCoarseDist!$A$2:$G$9,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M21" s="48">
        <f>VLOOKUP(M$2,polygonCoarseDist!$A$2:$G$9,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N21" s="48">
        <f>VLOOKUP(N$2,polygonCoarseDist!$A$2:$G$9,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O21" s="48">
        <f>VLOOKUP(O$2,polygonCoarseDist!$A$2:$G$9,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0.40500000000000003</v>
      </c>
      <c r="P21" s="48">
        <f>VLOOKUP(P$2,polygonCoarseDist!$A$2:$G$9,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R21" s="48">
        <f>VLOOKUP(R$2,polygonCoarseDist!$A$13:$D$20,IF(EXACT($E21,polygonCoarseDist!$B$12),2,IF(EXACT($E21,polygonCoarseDist!$C$12),3,4)))</f>
        <v>1</v>
      </c>
      <c r="S21" s="48">
        <f>VLOOKUP(S$2,polygonCoarseDist!$A$13:$D$20,IF(EXACT($E21,polygonCoarseDist!$B$12),2,IF(EXACT($E21,polygonCoarseDist!$C$12),3,4)))</f>
        <v>0</v>
      </c>
      <c r="T21" s="48">
        <f>VLOOKUP(T$2,polygonCoarseDist!$A$13:$D$20,IF(EXACT($E21,polygonCoarseDist!$B$12),2,IF(EXACT($E21,polygonCoarseDist!$C$12),3,4)))</f>
        <v>0.7</v>
      </c>
      <c r="U21" s="48">
        <f>VLOOKUP(U$2,polygonCoarseDist!$A$13:$D$20,IF(EXACT($E21,polygonCoarseDist!$B$12),2,IF(EXACT($E21,polygonCoarseDist!$C$12),3,4)))</f>
        <v>0</v>
      </c>
      <c r="V21" s="48">
        <f>VLOOKUP(V$2,polygonCoarseDist!$A$13:$D$20,IF(EXACT($E21,polygonCoarseDist!$B$12),2,IF(EXACT($E21,polygonCoarseDist!$C$12),3,4)))</f>
        <v>0</v>
      </c>
      <c r="W21" s="48">
        <f>VLOOKUP(W$2,polygonCoarseDist!$A$13:$D$20,IF(EXACT($E21,polygonCoarseDist!$B$12),2,IF(EXACT($E21,polygonCoarseDist!$C$12),3,4)))</f>
        <v>0.9</v>
      </c>
      <c r="X21" s="48">
        <f>VLOOKUP(X$2,polygonCoarseDist!$A$13:$D$20,IF(EXACT($E21,polygonCoarseDist!$B$12),2,IF(EXACT($E21,polygonCoarseDist!$C$12),3,4)))</f>
        <v>0.6</v>
      </c>
      <c r="Y21" s="48">
        <f>VLOOKUP(Y$2,polygonCoarseDist!$A$13:$D$20,IF(EXACT($E21,polygonCoarseDist!$B$12),2,IF(EXACT($E21,polygonCoarseDist!$C$12),3,4)))</f>
        <v>0.8</v>
      </c>
      <c r="AA21" s="48">
        <f>IF(EXACT($A21,polygonCoarseDist!$G$1),VLOOKUP(AA$2,polygonCoarseDist!$A$37:$C$44, $D21+1),         IF(EXACT($A21,polygonCoarseDist!$F$1),VLOOKUP(AA$2,polygonCoarseDist!$A$49:$I$56, $D21+1),       VLOOKUP(AA$2,polygonCoarseDist!$A$25:$E$32, $D21+1)      )        )</f>
        <v>0.1</v>
      </c>
      <c r="AB21" s="48">
        <f>IF(EXACT($A21,polygonCoarseDist!$G$1),VLOOKUP(AB$2,polygonCoarseDist!$A$37:$C$44, $D21+1),         IF(EXACT($A21,polygonCoarseDist!$F$1),VLOOKUP(AB$2,polygonCoarseDist!$A$49:$I$56, $D21+1),       VLOOKUP(AB$2,polygonCoarseDist!$A$25:$E$32, $D21+1)      )        )</f>
        <v>0.5</v>
      </c>
      <c r="AC21" s="48">
        <f>IF(EXACT($A21,polygonCoarseDist!$G$1),VLOOKUP(AC$2,polygonCoarseDist!$A$37:$C$44, $D21+1),         IF(EXACT($A21,polygonCoarseDist!$F$1),VLOOKUP(AC$2,polygonCoarseDist!$A$49:$I$56, $D21+1),       VLOOKUP(AC$2,polygonCoarseDist!$A$25:$E$32, $D21+1)      )        )</f>
        <v>0.5</v>
      </c>
      <c r="AD21" s="48">
        <f>IF(EXACT($A21,polygonCoarseDist!$G$1),VLOOKUP(AD$2,polygonCoarseDist!$A$37:$C$44, $D21+1),         IF(EXACT($A21,polygonCoarseDist!$F$1),VLOOKUP(AD$2,polygonCoarseDist!$A$49:$I$56, $D21+1),       VLOOKUP(AD$2,polygonCoarseDist!$A$25:$E$32, $D21+1)      )        )</f>
        <v>0.3</v>
      </c>
      <c r="AE21" s="48">
        <f>IF(EXACT($A21,polygonCoarseDist!$G$1),VLOOKUP(AE$2,polygonCoarseDist!$A$37:$C$44, $D21+1),         IF(EXACT($A21,polygonCoarseDist!$F$1),VLOOKUP(AE$2,polygonCoarseDist!$A$49:$I$56, $D21+1),       VLOOKUP(AE$2,polygonCoarseDist!$A$25:$E$32, $D21+1)      )        )</f>
        <v>0.6</v>
      </c>
      <c r="AF21" s="48">
        <f>IF(EXACT($A21,polygonCoarseDist!$G$1),VLOOKUP(AF$2,polygonCoarseDist!$A$37:$C$44, $D21+1),         IF(EXACT($A21,polygonCoarseDist!$F$1),VLOOKUP(AF$2,polygonCoarseDist!$A$49:$I$56, $D21+1),       VLOOKUP(AF$2,polygonCoarseDist!$A$25:$E$32, $D21+1)      )        )</f>
        <v>0.5</v>
      </c>
      <c r="AG21" s="48">
        <f>IF(EXACT($A21,polygonCoarseDist!$G$1),VLOOKUP(AG$2,polygonCoarseDist!$A$37:$C$44, $D21+1),         IF(EXACT($A21,polygonCoarseDist!$F$1),VLOOKUP(AG$2,polygonCoarseDist!$A$49:$I$56, $D21+1),       VLOOKUP(AG$2,polygonCoarseDist!$A$25:$E$32, $D21+1)      )        )</f>
        <v>0.5</v>
      </c>
      <c r="AH21" s="48">
        <f>IF(EXACT($A21,polygonCoarseDist!$G$1),VLOOKUP(AH$2,polygonCoarseDist!$A$37:$C$44, $D21+1),         IF(EXACT($A21,polygonCoarseDist!$F$1),VLOOKUP(AH$2,polygonCoarseDist!$A$49:$I$56, $D21+1),       VLOOKUP(AH$2,polygonCoarseDist!$A$25:$E$32, $D21+1)      )        )</f>
        <v>0.6</v>
      </c>
      <c r="AJ21" s="48">
        <f>IF(EXACT($A21,polygonCoarseDist!$F$1), VLOOKUP(AJ$2,polygonCoarseDist!$A$62:$D$69,  IF(EXACT($B21,polygonCoarseDist!$B$61), 2,  IF(EXACT($B21,polygonCoarseDist!$C$61), 3,   4   )   )  ),  1)</f>
        <v>1</v>
      </c>
      <c r="AK21" s="48">
        <f>IF(EXACT($A21,polygonCoarseDist!$F$1), VLOOKUP(AK$2,polygonCoarseDist!$A$62:$D$69,  IF(EXACT($B21,polygonCoarseDist!$B$61), 2,  IF(EXACT($B21,polygonCoarseDist!$C$61), 3,   4   )   )  ),  1)</f>
        <v>0.3</v>
      </c>
      <c r="AL21" s="48">
        <f>IF(EXACT($A21,polygonCoarseDist!$F$1), VLOOKUP(AL$2,polygonCoarseDist!$A$62:$D$69,  IF(EXACT($B21,polygonCoarseDist!$B$61), 2,  IF(EXACT($B21,polygonCoarseDist!$C$61), 3,   4   )   )  ),  1)</f>
        <v>0</v>
      </c>
      <c r="AM21" s="48">
        <f>IF(EXACT($A21,polygonCoarseDist!$F$1), VLOOKUP(AM$2,polygonCoarseDist!$A$62:$D$69,  IF(EXACT($B21,polygonCoarseDist!$B$61), 2,  IF(EXACT($B21,polygonCoarseDist!$C$61), 3,   4   )   )  ),  1)</f>
        <v>0.3</v>
      </c>
      <c r="AN21" s="48">
        <f>IF(EXACT($A21,polygonCoarseDist!$F$1), VLOOKUP(AN$2,polygonCoarseDist!$A$62:$D$69,  IF(EXACT($B21,polygonCoarseDist!$B$61), 2,  IF(EXACT($B21,polygonCoarseDist!$C$61), 3,   4   )   )  ),  1)</f>
        <v>0.1</v>
      </c>
      <c r="AO21" s="48">
        <f>IF(EXACT($A21,polygonCoarseDist!$F$1), VLOOKUP(AO$2,polygonCoarseDist!$A$62:$D$69,  IF(EXACT($B21,polygonCoarseDist!$B$61), 2,  IF(EXACT($B21,polygonCoarseDist!$C$61), 3,   4   )   )  ),  1)</f>
        <v>0.7</v>
      </c>
      <c r="AP21" s="48">
        <f>IF(EXACT($A21,polygonCoarseDist!$F$1), VLOOKUP(AP$2,polygonCoarseDist!$A$62:$D$69,  IF(EXACT($B21,polygonCoarseDist!$B$61), 2,  IF(EXACT($B21,polygonCoarseDist!$C$61), 3,   4   )   )  ),  1)</f>
        <v>0.2</v>
      </c>
      <c r="AQ21" s="48">
        <f>IF(EXACT($A21,polygonCoarseDist!$F$1), VLOOKUP(AQ$2,polygonCoarseDist!$A$62:$D$69,  IF(EXACT($B21,polygonCoarseDist!$B$61), 2,  IF(EXACT($B21,polygonCoarseDist!$C$61), 3,   4   )   )  ),  1)</f>
        <v>0.1</v>
      </c>
      <c r="AS21" s="82">
        <f t="shared" si="12"/>
        <v>1.0700000000000001E-2</v>
      </c>
      <c r="AT21" s="82">
        <f t="shared" si="13"/>
        <v>0</v>
      </c>
      <c r="AU21" s="82">
        <f t="shared" si="14"/>
        <v>0</v>
      </c>
      <c r="AV21" s="82">
        <f t="shared" si="15"/>
        <v>0</v>
      </c>
      <c r="AW21" s="82">
        <f t="shared" si="16"/>
        <v>0</v>
      </c>
      <c r="AX21" s="82">
        <f t="shared" si="17"/>
        <v>3.3704999999999999E-2</v>
      </c>
      <c r="AY21" s="82">
        <f t="shared" si="18"/>
        <v>2.4300000000000002E-2</v>
      </c>
      <c r="AZ21" s="82">
        <f t="shared" si="19"/>
        <v>2.9616000000000003E-2</v>
      </c>
      <c r="BB21" s="82">
        <f t="shared" si="20"/>
        <v>1.0939576730395664E-2</v>
      </c>
      <c r="BC21" s="82">
        <f t="shared" si="21"/>
        <v>0</v>
      </c>
      <c r="BD21" s="82">
        <f t="shared" si="22"/>
        <v>0</v>
      </c>
      <c r="BE21" s="82">
        <f t="shared" si="23"/>
        <v>0</v>
      </c>
      <c r="BF21" s="82">
        <f t="shared" si="24"/>
        <v>0</v>
      </c>
      <c r="BG21" s="82">
        <f t="shared" si="25"/>
        <v>3.4640643788733702E-2</v>
      </c>
      <c r="BH21" s="82">
        <f t="shared" si="26"/>
        <v>2.4717176505052289E-2</v>
      </c>
      <c r="BI21" s="82">
        <f t="shared" si="27"/>
        <v>2.9905485095726648E-2</v>
      </c>
      <c r="BK21" s="82">
        <f t="shared" si="28"/>
        <v>3.2818730191186987E-2</v>
      </c>
      <c r="BL21" s="82">
        <f t="shared" si="29"/>
        <v>0</v>
      </c>
      <c r="BM21" s="82">
        <f t="shared" si="30"/>
        <v>0</v>
      </c>
      <c r="BN21" s="82">
        <f t="shared" si="31"/>
        <v>0</v>
      </c>
      <c r="BO21" s="82">
        <f t="shared" si="32"/>
        <v>0</v>
      </c>
      <c r="BP21" s="82">
        <f t="shared" si="33"/>
        <v>0.10392193136620111</v>
      </c>
      <c r="BQ21" s="82">
        <f t="shared" si="34"/>
        <v>7.4151529515156869E-2</v>
      </c>
      <c r="BR21" s="82">
        <f t="shared" si="35"/>
        <v>8.9716455287179947E-2</v>
      </c>
    </row>
    <row r="22" spans="1:70" x14ac:dyDescent="0.2">
      <c r="A22" t="str">
        <f>'FL - vulnerabilities'!C13</f>
        <v>RC Frame infilled</v>
      </c>
      <c r="B22" t="s">
        <v>143</v>
      </c>
      <c r="C22" t="s">
        <v>141</v>
      </c>
      <c r="D22">
        <f>'FL - vulnerabilities'!D13</f>
        <v>4</v>
      </c>
      <c r="E22" t="s">
        <v>15</v>
      </c>
      <c r="F22" t="str">
        <f t="shared" si="49"/>
        <v>RCi+LC+LR</v>
      </c>
      <c r="G22" t="str">
        <f>'FL - vulnerabilities'!A13</f>
        <v>RCi+xC+LR+4s+Res</v>
      </c>
      <c r="I22" s="48">
        <f>VLOOKUP(I$2,polygonCoarseDist!$A$2:$G$9,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J22" s="48">
        <f>VLOOKUP(J$2,polygonCoarseDist!$A$2:$G$9,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K22" s="48">
        <f>VLOOKUP(K$2,polygonCoarseDist!$A$2:$G$9,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0.45585874799357945</v>
      </c>
      <c r="L22" s="48">
        <f>VLOOKUP(L$2,polygonCoarseDist!$A$2:$G$9,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M22" s="48">
        <f>VLOOKUP(M$2,polygonCoarseDist!$A$2:$G$9,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N22" s="48">
        <f>VLOOKUP(N$2,polygonCoarseDist!$A$2:$G$9,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O22" s="48">
        <f>VLOOKUP(O$2,polygonCoarseDist!$A$2:$G$9,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0.40500000000000003</v>
      </c>
      <c r="P22" s="48">
        <f>VLOOKUP(P$2,polygonCoarseDist!$A$2:$G$9,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R22" s="48">
        <f>VLOOKUP(R$2,polygonCoarseDist!$A$13:$D$20,IF(EXACT($E22,polygonCoarseDist!$B$12),2,IF(EXACT($E22,polygonCoarseDist!$C$12),3,4)))</f>
        <v>1</v>
      </c>
      <c r="S22" s="48">
        <f>VLOOKUP(S$2,polygonCoarseDist!$A$13:$D$20,IF(EXACT($E22,polygonCoarseDist!$B$12),2,IF(EXACT($E22,polygonCoarseDist!$C$12),3,4)))</f>
        <v>0</v>
      </c>
      <c r="T22" s="48">
        <f>VLOOKUP(T$2,polygonCoarseDist!$A$13:$D$20,IF(EXACT($E22,polygonCoarseDist!$B$12),2,IF(EXACT($E22,polygonCoarseDist!$C$12),3,4)))</f>
        <v>0.7</v>
      </c>
      <c r="U22" s="48">
        <f>VLOOKUP(U$2,polygonCoarseDist!$A$13:$D$20,IF(EXACT($E22,polygonCoarseDist!$B$12),2,IF(EXACT($E22,polygonCoarseDist!$C$12),3,4)))</f>
        <v>0</v>
      </c>
      <c r="V22" s="48">
        <f>VLOOKUP(V$2,polygonCoarseDist!$A$13:$D$20,IF(EXACT($E22,polygonCoarseDist!$B$12),2,IF(EXACT($E22,polygonCoarseDist!$C$12),3,4)))</f>
        <v>0</v>
      </c>
      <c r="W22" s="48">
        <f>VLOOKUP(W$2,polygonCoarseDist!$A$13:$D$20,IF(EXACT($E22,polygonCoarseDist!$B$12),2,IF(EXACT($E22,polygonCoarseDist!$C$12),3,4)))</f>
        <v>0.9</v>
      </c>
      <c r="X22" s="48">
        <f>VLOOKUP(X$2,polygonCoarseDist!$A$13:$D$20,IF(EXACT($E22,polygonCoarseDist!$B$12),2,IF(EXACT($E22,polygonCoarseDist!$C$12),3,4)))</f>
        <v>0.6</v>
      </c>
      <c r="Y22" s="48">
        <f>VLOOKUP(Y$2,polygonCoarseDist!$A$13:$D$20,IF(EXACT($E22,polygonCoarseDist!$B$12),2,IF(EXACT($E22,polygonCoarseDist!$C$12),3,4)))</f>
        <v>0.8</v>
      </c>
      <c r="AA22" s="48">
        <f>IF(EXACT($A22,polygonCoarseDist!$G$1),VLOOKUP(AA$2,polygonCoarseDist!$A$37:$C$44, $D22+1),         IF(EXACT($A22,polygonCoarseDist!$F$1),VLOOKUP(AA$2,polygonCoarseDist!$A$49:$I$56, $D22+1),       VLOOKUP(AA$2,polygonCoarseDist!$A$25:$E$32, $D22+1)      )        )</f>
        <v>0</v>
      </c>
      <c r="AB22" s="48">
        <f>IF(EXACT($A22,polygonCoarseDist!$G$1),VLOOKUP(AB$2,polygonCoarseDist!$A$37:$C$44, $D22+1),         IF(EXACT($A22,polygonCoarseDist!$F$1),VLOOKUP(AB$2,polygonCoarseDist!$A$49:$I$56, $D22+1),       VLOOKUP(AB$2,polygonCoarseDist!$A$25:$E$32, $D22+1)      )        )</f>
        <v>0.1</v>
      </c>
      <c r="AC22" s="48">
        <f>IF(EXACT($A22,polygonCoarseDist!$G$1),VLOOKUP(AC$2,polygonCoarseDist!$A$37:$C$44, $D22+1),         IF(EXACT($A22,polygonCoarseDist!$F$1),VLOOKUP(AC$2,polygonCoarseDist!$A$49:$I$56, $D22+1),       VLOOKUP(AC$2,polygonCoarseDist!$A$25:$E$32, $D22+1)      )        )</f>
        <v>0.1</v>
      </c>
      <c r="AD22" s="48">
        <f>IF(EXACT($A22,polygonCoarseDist!$G$1),VLOOKUP(AD$2,polygonCoarseDist!$A$37:$C$44, $D22+1),         IF(EXACT($A22,polygonCoarseDist!$F$1),VLOOKUP(AD$2,polygonCoarseDist!$A$49:$I$56, $D22+1),       VLOOKUP(AD$2,polygonCoarseDist!$A$25:$E$32, $D22+1)      )        )</f>
        <v>0.1</v>
      </c>
      <c r="AE22" s="48">
        <f>IF(EXACT($A22,polygonCoarseDist!$G$1),VLOOKUP(AE$2,polygonCoarseDist!$A$37:$C$44, $D22+1),         IF(EXACT($A22,polygonCoarseDist!$F$1),VLOOKUP(AE$2,polygonCoarseDist!$A$49:$I$56, $D22+1),       VLOOKUP(AE$2,polygonCoarseDist!$A$25:$E$32, $D22+1)      )        )</f>
        <v>0.1</v>
      </c>
      <c r="AF22" s="48">
        <f>IF(EXACT($A22,polygonCoarseDist!$G$1),VLOOKUP(AF$2,polygonCoarseDist!$A$37:$C$44, $D22+1),         IF(EXACT($A22,polygonCoarseDist!$F$1),VLOOKUP(AF$2,polygonCoarseDist!$A$49:$I$56, $D22+1),       VLOOKUP(AF$2,polygonCoarseDist!$A$25:$E$32, $D22+1)      )        )</f>
        <v>0</v>
      </c>
      <c r="AG22" s="48">
        <f>IF(EXACT($A22,polygonCoarseDist!$G$1),VLOOKUP(AG$2,polygonCoarseDist!$A$37:$C$44, $D22+1),         IF(EXACT($A22,polygonCoarseDist!$F$1),VLOOKUP(AG$2,polygonCoarseDist!$A$49:$I$56, $D22+1),       VLOOKUP(AG$2,polygonCoarseDist!$A$25:$E$32, $D22+1)      )        )</f>
        <v>0.1</v>
      </c>
      <c r="AH22" s="48">
        <f>IF(EXACT($A22,polygonCoarseDist!$G$1),VLOOKUP(AH$2,polygonCoarseDist!$A$37:$C$44, $D22+1),         IF(EXACT($A22,polygonCoarseDist!$F$1),VLOOKUP(AH$2,polygonCoarseDist!$A$49:$I$56, $D22+1),       VLOOKUP(AH$2,polygonCoarseDist!$A$25:$E$32, $D22+1)      )        )</f>
        <v>0.1</v>
      </c>
      <c r="AJ22" s="48">
        <f>IF(EXACT($A22,polygonCoarseDist!$F$1), VLOOKUP(AJ$2,polygonCoarseDist!$A$62:$D$69,  IF(EXACT($B22,polygonCoarseDist!$B$61), 2,  IF(EXACT($B22,polygonCoarseDist!$C$61), 3,   4   )   )  ),  1)</f>
        <v>1</v>
      </c>
      <c r="AK22" s="48">
        <f>IF(EXACT($A22,polygonCoarseDist!$F$1), VLOOKUP(AK$2,polygonCoarseDist!$A$62:$D$69,  IF(EXACT($B22,polygonCoarseDist!$B$61), 2,  IF(EXACT($B22,polygonCoarseDist!$C$61), 3,   4   )   )  ),  1)</f>
        <v>0.3</v>
      </c>
      <c r="AL22" s="48">
        <f>IF(EXACT($A22,polygonCoarseDist!$F$1), VLOOKUP(AL$2,polygonCoarseDist!$A$62:$D$69,  IF(EXACT($B22,polygonCoarseDist!$B$61), 2,  IF(EXACT($B22,polygonCoarseDist!$C$61), 3,   4   )   )  ),  1)</f>
        <v>0</v>
      </c>
      <c r="AM22" s="48">
        <f>IF(EXACT($A22,polygonCoarseDist!$F$1), VLOOKUP(AM$2,polygonCoarseDist!$A$62:$D$69,  IF(EXACT($B22,polygonCoarseDist!$B$61), 2,  IF(EXACT($B22,polygonCoarseDist!$C$61), 3,   4   )   )  ),  1)</f>
        <v>0.3</v>
      </c>
      <c r="AN22" s="48">
        <f>IF(EXACT($A22,polygonCoarseDist!$F$1), VLOOKUP(AN$2,polygonCoarseDist!$A$62:$D$69,  IF(EXACT($B22,polygonCoarseDist!$B$61), 2,  IF(EXACT($B22,polygonCoarseDist!$C$61), 3,   4   )   )  ),  1)</f>
        <v>0.1</v>
      </c>
      <c r="AO22" s="48">
        <f>IF(EXACT($A22,polygonCoarseDist!$F$1), VLOOKUP(AO$2,polygonCoarseDist!$A$62:$D$69,  IF(EXACT($B22,polygonCoarseDist!$B$61), 2,  IF(EXACT($B22,polygonCoarseDist!$C$61), 3,   4   )   )  ),  1)</f>
        <v>0.7</v>
      </c>
      <c r="AP22" s="48">
        <f>IF(EXACT($A22,polygonCoarseDist!$F$1), VLOOKUP(AP$2,polygonCoarseDist!$A$62:$D$69,  IF(EXACT($B22,polygonCoarseDist!$B$61), 2,  IF(EXACT($B22,polygonCoarseDist!$C$61), 3,   4   )   )  ),  1)</f>
        <v>0.2</v>
      </c>
      <c r="AQ22" s="48">
        <f>IF(EXACT($A22,polygonCoarseDist!$F$1), VLOOKUP(AQ$2,polygonCoarseDist!$A$62:$D$69,  IF(EXACT($B22,polygonCoarseDist!$B$61), 2,  IF(EXACT($B22,polygonCoarseDist!$C$61), 3,   4   )   )  ),  1)</f>
        <v>0.1</v>
      </c>
      <c r="AS22" s="82">
        <f t="shared" si="12"/>
        <v>0</v>
      </c>
      <c r="AT22" s="82">
        <f t="shared" si="13"/>
        <v>0</v>
      </c>
      <c r="AU22" s="82">
        <f t="shared" si="14"/>
        <v>0</v>
      </c>
      <c r="AV22" s="82">
        <f t="shared" si="15"/>
        <v>0</v>
      </c>
      <c r="AW22" s="82">
        <f t="shared" si="16"/>
        <v>0</v>
      </c>
      <c r="AX22" s="82">
        <f t="shared" si="17"/>
        <v>0</v>
      </c>
      <c r="AY22" s="82">
        <f t="shared" si="18"/>
        <v>4.8600000000000006E-3</v>
      </c>
      <c r="AZ22" s="82">
        <f t="shared" si="19"/>
        <v>4.9360000000000012E-3</v>
      </c>
      <c r="BB22" s="82">
        <f t="shared" si="20"/>
        <v>0</v>
      </c>
      <c r="BC22" s="82">
        <f t="shared" si="21"/>
        <v>0</v>
      </c>
      <c r="BD22" s="82">
        <f t="shared" si="22"/>
        <v>0</v>
      </c>
      <c r="BE22" s="82">
        <f t="shared" si="23"/>
        <v>0</v>
      </c>
      <c r="BF22" s="82">
        <f t="shared" si="24"/>
        <v>0</v>
      </c>
      <c r="BG22" s="82">
        <f t="shared" si="25"/>
        <v>0</v>
      </c>
      <c r="BH22" s="82">
        <f t="shared" si="26"/>
        <v>4.9434353010104574E-3</v>
      </c>
      <c r="BI22" s="82">
        <f t="shared" si="27"/>
        <v>4.9842475159544422E-3</v>
      </c>
      <c r="BK22" s="82">
        <f t="shared" si="28"/>
        <v>0</v>
      </c>
      <c r="BL22" s="82">
        <f t="shared" si="29"/>
        <v>0</v>
      </c>
      <c r="BM22" s="82">
        <f t="shared" si="30"/>
        <v>0</v>
      </c>
      <c r="BN22" s="82">
        <f t="shared" si="31"/>
        <v>0</v>
      </c>
      <c r="BO22" s="82">
        <f t="shared" si="32"/>
        <v>0</v>
      </c>
      <c r="BP22" s="82">
        <f t="shared" si="33"/>
        <v>0</v>
      </c>
      <c r="BQ22" s="82">
        <f t="shared" si="34"/>
        <v>1.977374120404183E-2</v>
      </c>
      <c r="BR22" s="82">
        <f t="shared" si="35"/>
        <v>1.9936990063817769E-2</v>
      </c>
    </row>
    <row r="23" spans="1:70" x14ac:dyDescent="0.2">
      <c r="A23" t="str">
        <f>'FL - vulnerabilities'!C14</f>
        <v>RC Frame infilled</v>
      </c>
      <c r="B23" t="s">
        <v>143</v>
      </c>
      <c r="C23" t="s">
        <v>142</v>
      </c>
      <c r="D23">
        <f>'FL - vulnerabilities'!D14</f>
        <v>5</v>
      </c>
      <c r="E23" t="s">
        <v>15</v>
      </c>
      <c r="F23" t="str">
        <f>'EQ - fragilities'!A10</f>
        <v>RCi+LC+MR</v>
      </c>
      <c r="G23" t="str">
        <f>'FL - vulnerabilities'!A14</f>
        <v>RCi+xC+LR+5s+Res</v>
      </c>
      <c r="I23" s="48">
        <f>VLOOKUP(I$2,polygonCoarseDist!$A$2:$G$9,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J23" s="48">
        <f>VLOOKUP(J$2,polygonCoarseDist!$A$2:$G$9,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K23" s="48">
        <f>VLOOKUP(K$2,polygonCoarseDist!$A$2:$G$9,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0.45585874799357945</v>
      </c>
      <c r="L23" s="48">
        <f>VLOOKUP(L$2,polygonCoarseDist!$A$2:$G$9,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M23" s="48">
        <f>VLOOKUP(M$2,polygonCoarseDist!$A$2:$G$9,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N23" s="48">
        <f>VLOOKUP(N$2,polygonCoarseDist!$A$2:$G$9,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O23" s="48">
        <f>VLOOKUP(O$2,polygonCoarseDist!$A$2:$G$9,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0.40500000000000003</v>
      </c>
      <c r="P23" s="48">
        <f>VLOOKUP(P$2,polygonCoarseDist!$A$2:$G$9,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R23" s="48">
        <f>VLOOKUP(R$2,polygonCoarseDist!$A$13:$D$20,IF(EXACT($E23,polygonCoarseDist!$B$12),2,IF(EXACT($E23,polygonCoarseDist!$C$12),3,4)))</f>
        <v>1</v>
      </c>
      <c r="S23" s="48">
        <f>VLOOKUP(S$2,polygonCoarseDist!$A$13:$D$20,IF(EXACT($E23,polygonCoarseDist!$B$12),2,IF(EXACT($E23,polygonCoarseDist!$C$12),3,4)))</f>
        <v>0</v>
      </c>
      <c r="T23" s="48">
        <f>VLOOKUP(T$2,polygonCoarseDist!$A$13:$D$20,IF(EXACT($E23,polygonCoarseDist!$B$12),2,IF(EXACT($E23,polygonCoarseDist!$C$12),3,4)))</f>
        <v>0.7</v>
      </c>
      <c r="U23" s="48">
        <f>VLOOKUP(U$2,polygonCoarseDist!$A$13:$D$20,IF(EXACT($E23,polygonCoarseDist!$B$12),2,IF(EXACT($E23,polygonCoarseDist!$C$12),3,4)))</f>
        <v>0</v>
      </c>
      <c r="V23" s="48">
        <f>VLOOKUP(V$2,polygonCoarseDist!$A$13:$D$20,IF(EXACT($E23,polygonCoarseDist!$B$12),2,IF(EXACT($E23,polygonCoarseDist!$C$12),3,4)))</f>
        <v>0</v>
      </c>
      <c r="W23" s="48">
        <f>VLOOKUP(W$2,polygonCoarseDist!$A$13:$D$20,IF(EXACT($E23,polygonCoarseDist!$B$12),2,IF(EXACT($E23,polygonCoarseDist!$C$12),3,4)))</f>
        <v>0.9</v>
      </c>
      <c r="X23" s="48">
        <f>VLOOKUP(X$2,polygonCoarseDist!$A$13:$D$20,IF(EXACT($E23,polygonCoarseDist!$B$12),2,IF(EXACT($E23,polygonCoarseDist!$C$12),3,4)))</f>
        <v>0.6</v>
      </c>
      <c r="Y23" s="48">
        <f>VLOOKUP(Y$2,polygonCoarseDist!$A$13:$D$20,IF(EXACT($E23,polygonCoarseDist!$B$12),2,IF(EXACT($E23,polygonCoarseDist!$C$12),3,4)))</f>
        <v>0.8</v>
      </c>
      <c r="AA23" s="48">
        <f>IF(EXACT($A23,polygonCoarseDist!$G$1),VLOOKUP(AA$2,polygonCoarseDist!$A$37:$C$44, $D23+1),         IF(EXACT($A23,polygonCoarseDist!$F$1),VLOOKUP(AA$2,polygonCoarseDist!$A$49:$I$56, $D23+1),       VLOOKUP(AA$2,polygonCoarseDist!$A$25:$E$32, $D23+1)      )        )</f>
        <v>0</v>
      </c>
      <c r="AB23" s="48">
        <f>IF(EXACT($A23,polygonCoarseDist!$G$1),VLOOKUP(AB$2,polygonCoarseDist!$A$37:$C$44, $D23+1),         IF(EXACT($A23,polygonCoarseDist!$F$1),VLOOKUP(AB$2,polygonCoarseDist!$A$49:$I$56, $D23+1),       VLOOKUP(AB$2,polygonCoarseDist!$A$25:$E$32, $D23+1)      )        )</f>
        <v>0.05</v>
      </c>
      <c r="AC23" s="48">
        <f>IF(EXACT($A23,polygonCoarseDist!$G$1),VLOOKUP(AC$2,polygonCoarseDist!$A$37:$C$44, $D23+1),         IF(EXACT($A23,polygonCoarseDist!$F$1),VLOOKUP(AC$2,polygonCoarseDist!$A$49:$I$56, $D23+1),       VLOOKUP(AC$2,polygonCoarseDist!$A$25:$E$32, $D23+1)      )        )</f>
        <v>0</v>
      </c>
      <c r="AD23" s="48">
        <f>IF(EXACT($A23,polygonCoarseDist!$G$1),VLOOKUP(AD$2,polygonCoarseDist!$A$37:$C$44, $D23+1),         IF(EXACT($A23,polygonCoarseDist!$F$1),VLOOKUP(AD$2,polygonCoarseDist!$A$49:$I$56, $D23+1),       VLOOKUP(AD$2,polygonCoarseDist!$A$25:$E$32, $D23+1)      )        )</f>
        <v>0.1</v>
      </c>
      <c r="AE23" s="48">
        <f>IF(EXACT($A23,polygonCoarseDist!$G$1),VLOOKUP(AE$2,polygonCoarseDist!$A$37:$C$44, $D23+1),         IF(EXACT($A23,polygonCoarseDist!$F$1),VLOOKUP(AE$2,polygonCoarseDist!$A$49:$I$56, $D23+1),       VLOOKUP(AE$2,polygonCoarseDist!$A$25:$E$32, $D23+1)      )        )</f>
        <v>0.1</v>
      </c>
      <c r="AF23" s="48">
        <f>IF(EXACT($A23,polygonCoarseDist!$G$1),VLOOKUP(AF$2,polygonCoarseDist!$A$37:$C$44, $D23+1),         IF(EXACT($A23,polygonCoarseDist!$F$1),VLOOKUP(AF$2,polygonCoarseDist!$A$49:$I$56, $D23+1),       VLOOKUP(AF$2,polygonCoarseDist!$A$25:$E$32, $D23+1)      )        )</f>
        <v>0</v>
      </c>
      <c r="AG23" s="48">
        <f>IF(EXACT($A23,polygonCoarseDist!$G$1),VLOOKUP(AG$2,polygonCoarseDist!$A$37:$C$44, $D23+1),         IF(EXACT($A23,polygonCoarseDist!$F$1),VLOOKUP(AG$2,polygonCoarseDist!$A$49:$I$56, $D23+1),       VLOOKUP(AG$2,polygonCoarseDist!$A$25:$E$32, $D23+1)      )        )</f>
        <v>0.05</v>
      </c>
      <c r="AH23" s="48">
        <f>IF(EXACT($A23,polygonCoarseDist!$G$1),VLOOKUP(AH$2,polygonCoarseDist!$A$37:$C$44, $D23+1),         IF(EXACT($A23,polygonCoarseDist!$F$1),VLOOKUP(AH$2,polygonCoarseDist!$A$49:$I$56, $D23+1),       VLOOKUP(AH$2,polygonCoarseDist!$A$25:$E$32, $D23+1)      )        )</f>
        <v>0.1</v>
      </c>
      <c r="AJ23" s="48">
        <f>IF(EXACT($A23,polygonCoarseDist!$F$1), VLOOKUP(AJ$2,polygonCoarseDist!$A$62:$D$69,  IF(EXACT($B23,polygonCoarseDist!$B$61), 2,  IF(EXACT($B23,polygonCoarseDist!$C$61), 3,   4   )   )  ),  1)</f>
        <v>1</v>
      </c>
      <c r="AK23" s="48">
        <f>IF(EXACT($A23,polygonCoarseDist!$F$1), VLOOKUP(AK$2,polygonCoarseDist!$A$62:$D$69,  IF(EXACT($B23,polygonCoarseDist!$B$61), 2,  IF(EXACT($B23,polygonCoarseDist!$C$61), 3,   4   )   )  ),  1)</f>
        <v>0.3</v>
      </c>
      <c r="AL23" s="48">
        <f>IF(EXACT($A23,polygonCoarseDist!$F$1), VLOOKUP(AL$2,polygonCoarseDist!$A$62:$D$69,  IF(EXACT($B23,polygonCoarseDist!$B$61), 2,  IF(EXACT($B23,polygonCoarseDist!$C$61), 3,   4   )   )  ),  1)</f>
        <v>0</v>
      </c>
      <c r="AM23" s="48">
        <f>IF(EXACT($A23,polygonCoarseDist!$F$1), VLOOKUP(AM$2,polygonCoarseDist!$A$62:$D$69,  IF(EXACT($B23,polygonCoarseDist!$B$61), 2,  IF(EXACT($B23,polygonCoarseDist!$C$61), 3,   4   )   )  ),  1)</f>
        <v>0.3</v>
      </c>
      <c r="AN23" s="48">
        <f>IF(EXACT($A23,polygonCoarseDist!$F$1), VLOOKUP(AN$2,polygonCoarseDist!$A$62:$D$69,  IF(EXACT($B23,polygonCoarseDist!$B$61), 2,  IF(EXACT($B23,polygonCoarseDist!$C$61), 3,   4   )   )  ),  1)</f>
        <v>0.1</v>
      </c>
      <c r="AO23" s="48">
        <f>IF(EXACT($A23,polygonCoarseDist!$F$1), VLOOKUP(AO$2,polygonCoarseDist!$A$62:$D$69,  IF(EXACT($B23,polygonCoarseDist!$B$61), 2,  IF(EXACT($B23,polygonCoarseDist!$C$61), 3,   4   )   )  ),  1)</f>
        <v>0.7</v>
      </c>
      <c r="AP23" s="48">
        <f>IF(EXACT($A23,polygonCoarseDist!$F$1), VLOOKUP(AP$2,polygonCoarseDist!$A$62:$D$69,  IF(EXACT($B23,polygonCoarseDist!$B$61), 2,  IF(EXACT($B23,polygonCoarseDist!$C$61), 3,   4   )   )  ),  1)</f>
        <v>0.2</v>
      </c>
      <c r="AQ23" s="48">
        <f>IF(EXACT($A23,polygonCoarseDist!$F$1), VLOOKUP(AQ$2,polygonCoarseDist!$A$62:$D$69,  IF(EXACT($B23,polygonCoarseDist!$B$61), 2,  IF(EXACT($B23,polygonCoarseDist!$C$61), 3,   4   )   )  ),  1)</f>
        <v>0.1</v>
      </c>
      <c r="AS23" s="82">
        <f t="shared" si="12"/>
        <v>0</v>
      </c>
      <c r="AT23" s="82">
        <f t="shared" si="13"/>
        <v>0</v>
      </c>
      <c r="AU23" s="82">
        <f t="shared" si="14"/>
        <v>0</v>
      </c>
      <c r="AV23" s="82">
        <f t="shared" si="15"/>
        <v>0</v>
      </c>
      <c r="AW23" s="82">
        <f t="shared" si="16"/>
        <v>0</v>
      </c>
      <c r="AX23" s="82">
        <f t="shared" si="17"/>
        <v>0</v>
      </c>
      <c r="AY23" s="82">
        <f t="shared" si="18"/>
        <v>2.4300000000000003E-3</v>
      </c>
      <c r="AZ23" s="82">
        <f t="shared" si="19"/>
        <v>4.9360000000000012E-3</v>
      </c>
      <c r="BB23" s="82">
        <f t="shared" si="20"/>
        <v>0</v>
      </c>
      <c r="BC23" s="82">
        <f t="shared" si="21"/>
        <v>0</v>
      </c>
      <c r="BD23" s="82">
        <f t="shared" si="22"/>
        <v>0</v>
      </c>
      <c r="BE23" s="82">
        <f t="shared" si="23"/>
        <v>0</v>
      </c>
      <c r="BF23" s="82">
        <f t="shared" si="24"/>
        <v>0</v>
      </c>
      <c r="BG23" s="82">
        <f t="shared" si="25"/>
        <v>0</v>
      </c>
      <c r="BH23" s="82">
        <f t="shared" si="26"/>
        <v>2.4717176505052287E-3</v>
      </c>
      <c r="BI23" s="82">
        <f t="shared" si="27"/>
        <v>4.9842475159544422E-3</v>
      </c>
      <c r="BK23" s="82">
        <f t="shared" si="28"/>
        <v>0</v>
      </c>
      <c r="BL23" s="82">
        <f t="shared" si="29"/>
        <v>0</v>
      </c>
      <c r="BM23" s="82">
        <f t="shared" si="30"/>
        <v>0</v>
      </c>
      <c r="BN23" s="82">
        <f t="shared" si="31"/>
        <v>0</v>
      </c>
      <c r="BO23" s="82">
        <f t="shared" si="32"/>
        <v>0</v>
      </c>
      <c r="BP23" s="82">
        <f t="shared" si="33"/>
        <v>0</v>
      </c>
      <c r="BQ23" s="82">
        <f t="shared" si="34"/>
        <v>1.2358588252526143E-2</v>
      </c>
      <c r="BR23" s="82">
        <f t="shared" si="35"/>
        <v>2.4921237579772212E-2</v>
      </c>
    </row>
    <row r="24" spans="1:70" x14ac:dyDescent="0.2">
      <c r="A24" t="str">
        <f>'FL - vulnerabilities'!C15</f>
        <v>RC Frame infilled</v>
      </c>
      <c r="B24" t="s">
        <v>143</v>
      </c>
      <c r="C24" t="s">
        <v>142</v>
      </c>
      <c r="D24">
        <f>'FL - vulnerabilities'!D15</f>
        <v>6</v>
      </c>
      <c r="E24" t="s">
        <v>15</v>
      </c>
      <c r="F24" t="str">
        <f>F23</f>
        <v>RCi+LC+MR</v>
      </c>
      <c r="G24" t="str">
        <f>'FL - vulnerabilities'!A15</f>
        <v>RCi+xC+LR+6s+Res</v>
      </c>
      <c r="I24" s="48">
        <f>VLOOKUP(I$2,polygonCoarseDist!$A$2:$G$9,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J24" s="48">
        <f>VLOOKUP(J$2,polygonCoarseDist!$A$2:$G$9,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K24" s="48">
        <f>VLOOKUP(K$2,polygonCoarseDist!$A$2:$G$9,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0.45585874799357945</v>
      </c>
      <c r="L24" s="48">
        <f>VLOOKUP(L$2,polygonCoarseDist!$A$2:$G$9,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M24" s="48">
        <f>VLOOKUP(M$2,polygonCoarseDist!$A$2:$G$9,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N24" s="48">
        <f>VLOOKUP(N$2,polygonCoarseDist!$A$2:$G$9,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O24" s="48">
        <f>VLOOKUP(O$2,polygonCoarseDist!$A$2:$G$9,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0.40500000000000003</v>
      </c>
      <c r="P24" s="48">
        <f>VLOOKUP(P$2,polygonCoarseDist!$A$2:$G$9,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R24" s="48">
        <f>VLOOKUP(R$2,polygonCoarseDist!$A$13:$D$20,IF(EXACT($E24,polygonCoarseDist!$B$12),2,IF(EXACT($E24,polygonCoarseDist!$C$12),3,4)))</f>
        <v>1</v>
      </c>
      <c r="S24" s="48">
        <f>VLOOKUP(S$2,polygonCoarseDist!$A$13:$D$20,IF(EXACT($E24,polygonCoarseDist!$B$12),2,IF(EXACT($E24,polygonCoarseDist!$C$12),3,4)))</f>
        <v>0</v>
      </c>
      <c r="T24" s="48">
        <f>VLOOKUP(T$2,polygonCoarseDist!$A$13:$D$20,IF(EXACT($E24,polygonCoarseDist!$B$12),2,IF(EXACT($E24,polygonCoarseDist!$C$12),3,4)))</f>
        <v>0.7</v>
      </c>
      <c r="U24" s="48">
        <f>VLOOKUP(U$2,polygonCoarseDist!$A$13:$D$20,IF(EXACT($E24,polygonCoarseDist!$B$12),2,IF(EXACT($E24,polygonCoarseDist!$C$12),3,4)))</f>
        <v>0</v>
      </c>
      <c r="V24" s="48">
        <f>VLOOKUP(V$2,polygonCoarseDist!$A$13:$D$20,IF(EXACT($E24,polygonCoarseDist!$B$12),2,IF(EXACT($E24,polygonCoarseDist!$C$12),3,4)))</f>
        <v>0</v>
      </c>
      <c r="W24" s="48">
        <f>VLOOKUP(W$2,polygonCoarseDist!$A$13:$D$20,IF(EXACT($E24,polygonCoarseDist!$B$12),2,IF(EXACT($E24,polygonCoarseDist!$C$12),3,4)))</f>
        <v>0.9</v>
      </c>
      <c r="X24" s="48">
        <f>VLOOKUP(X$2,polygonCoarseDist!$A$13:$D$20,IF(EXACT($E24,polygonCoarseDist!$B$12),2,IF(EXACT($E24,polygonCoarseDist!$C$12),3,4)))</f>
        <v>0.6</v>
      </c>
      <c r="Y24" s="48">
        <f>VLOOKUP(Y$2,polygonCoarseDist!$A$13:$D$20,IF(EXACT($E24,polygonCoarseDist!$B$12),2,IF(EXACT($E24,polygonCoarseDist!$C$12),3,4)))</f>
        <v>0.8</v>
      </c>
      <c r="AA24" s="48">
        <f>IF(EXACT($A24,polygonCoarseDist!$G$1),VLOOKUP(AA$2,polygonCoarseDist!$A$37:$C$44, $D24+1),         IF(EXACT($A24,polygonCoarseDist!$F$1),VLOOKUP(AA$2,polygonCoarseDist!$A$49:$I$56, $D24+1),       VLOOKUP(AA$2,polygonCoarseDist!$A$25:$E$32, $D24+1)      )        )</f>
        <v>0</v>
      </c>
      <c r="AB24" s="48">
        <f>IF(EXACT($A24,polygonCoarseDist!$G$1),VLOOKUP(AB$2,polygonCoarseDist!$A$37:$C$44, $D24+1),         IF(EXACT($A24,polygonCoarseDist!$F$1),VLOOKUP(AB$2,polygonCoarseDist!$A$49:$I$56, $D24+1),       VLOOKUP(AB$2,polygonCoarseDist!$A$25:$E$32, $D24+1)      )        )</f>
        <v>0</v>
      </c>
      <c r="AC24" s="48">
        <f>IF(EXACT($A24,polygonCoarseDist!$G$1),VLOOKUP(AC$2,polygonCoarseDist!$A$37:$C$44, $D24+1),         IF(EXACT($A24,polygonCoarseDist!$F$1),VLOOKUP(AC$2,polygonCoarseDist!$A$49:$I$56, $D24+1),       VLOOKUP(AC$2,polygonCoarseDist!$A$25:$E$32, $D24+1)      )        )</f>
        <v>0</v>
      </c>
      <c r="AD24" s="48">
        <f>IF(EXACT($A24,polygonCoarseDist!$G$1),VLOOKUP(AD$2,polygonCoarseDist!$A$37:$C$44, $D24+1),         IF(EXACT($A24,polygonCoarseDist!$F$1),VLOOKUP(AD$2,polygonCoarseDist!$A$49:$I$56, $D24+1),       VLOOKUP(AD$2,polygonCoarseDist!$A$25:$E$32, $D24+1)      )        )</f>
        <v>0</v>
      </c>
      <c r="AE24" s="48">
        <f>IF(EXACT($A24,polygonCoarseDist!$G$1),VLOOKUP(AE$2,polygonCoarseDist!$A$37:$C$44, $D24+1),         IF(EXACT($A24,polygonCoarseDist!$F$1),VLOOKUP(AE$2,polygonCoarseDist!$A$49:$I$56, $D24+1),       VLOOKUP(AE$2,polygonCoarseDist!$A$25:$E$32, $D24+1)      )        )</f>
        <v>0.05</v>
      </c>
      <c r="AF24" s="48">
        <f>IF(EXACT($A24,polygonCoarseDist!$G$1),VLOOKUP(AF$2,polygonCoarseDist!$A$37:$C$44, $D24+1),         IF(EXACT($A24,polygonCoarseDist!$F$1),VLOOKUP(AF$2,polygonCoarseDist!$A$49:$I$56, $D24+1),       VLOOKUP(AF$2,polygonCoarseDist!$A$25:$E$32, $D24+1)      )        )</f>
        <v>0</v>
      </c>
      <c r="AG24" s="48">
        <f>IF(EXACT($A24,polygonCoarseDist!$G$1),VLOOKUP(AG$2,polygonCoarseDist!$A$37:$C$44, $D24+1),         IF(EXACT($A24,polygonCoarseDist!$F$1),VLOOKUP(AG$2,polygonCoarseDist!$A$49:$I$56, $D24+1),       VLOOKUP(AG$2,polygonCoarseDist!$A$25:$E$32, $D24+1)      )        )</f>
        <v>0</v>
      </c>
      <c r="AH24" s="48">
        <f>IF(EXACT($A24,polygonCoarseDist!$G$1),VLOOKUP(AH$2,polygonCoarseDist!$A$37:$C$44, $D24+1),         IF(EXACT($A24,polygonCoarseDist!$F$1),VLOOKUP(AH$2,polygonCoarseDist!$A$49:$I$56, $D24+1),       VLOOKUP(AH$2,polygonCoarseDist!$A$25:$E$32, $D24+1)      )        )</f>
        <v>0.05</v>
      </c>
      <c r="AJ24" s="48">
        <f>IF(EXACT($A24,polygonCoarseDist!$F$1), VLOOKUP(AJ$2,polygonCoarseDist!$A$62:$D$69,  IF(EXACT($B24,polygonCoarseDist!$B$61), 2,  IF(EXACT($B24,polygonCoarseDist!$C$61), 3,   4   )   )  ),  1)</f>
        <v>1</v>
      </c>
      <c r="AK24" s="48">
        <f>IF(EXACT($A24,polygonCoarseDist!$F$1), VLOOKUP(AK$2,polygonCoarseDist!$A$62:$D$69,  IF(EXACT($B24,polygonCoarseDist!$B$61), 2,  IF(EXACT($B24,polygonCoarseDist!$C$61), 3,   4   )   )  ),  1)</f>
        <v>0.3</v>
      </c>
      <c r="AL24" s="48">
        <f>IF(EXACT($A24,polygonCoarseDist!$F$1), VLOOKUP(AL$2,polygonCoarseDist!$A$62:$D$69,  IF(EXACT($B24,polygonCoarseDist!$B$61), 2,  IF(EXACT($B24,polygonCoarseDist!$C$61), 3,   4   )   )  ),  1)</f>
        <v>0</v>
      </c>
      <c r="AM24" s="48">
        <f>IF(EXACT($A24,polygonCoarseDist!$F$1), VLOOKUP(AM$2,polygonCoarseDist!$A$62:$D$69,  IF(EXACT($B24,polygonCoarseDist!$B$61), 2,  IF(EXACT($B24,polygonCoarseDist!$C$61), 3,   4   )   )  ),  1)</f>
        <v>0.3</v>
      </c>
      <c r="AN24" s="48">
        <f>IF(EXACT($A24,polygonCoarseDist!$F$1), VLOOKUP(AN$2,polygonCoarseDist!$A$62:$D$69,  IF(EXACT($B24,polygonCoarseDist!$B$61), 2,  IF(EXACT($B24,polygonCoarseDist!$C$61), 3,   4   )   )  ),  1)</f>
        <v>0.1</v>
      </c>
      <c r="AO24" s="48">
        <f>IF(EXACT($A24,polygonCoarseDist!$F$1), VLOOKUP(AO$2,polygonCoarseDist!$A$62:$D$69,  IF(EXACT($B24,polygonCoarseDist!$B$61), 2,  IF(EXACT($B24,polygonCoarseDist!$C$61), 3,   4   )   )  ),  1)</f>
        <v>0.7</v>
      </c>
      <c r="AP24" s="48">
        <f>IF(EXACT($A24,polygonCoarseDist!$F$1), VLOOKUP(AP$2,polygonCoarseDist!$A$62:$D$69,  IF(EXACT($B24,polygonCoarseDist!$B$61), 2,  IF(EXACT($B24,polygonCoarseDist!$C$61), 3,   4   )   )  ),  1)</f>
        <v>0.2</v>
      </c>
      <c r="AQ24" s="48">
        <f>IF(EXACT($A24,polygonCoarseDist!$F$1), VLOOKUP(AQ$2,polygonCoarseDist!$A$62:$D$69,  IF(EXACT($B24,polygonCoarseDist!$B$61), 2,  IF(EXACT($B24,polygonCoarseDist!$C$61), 3,   4   )   )  ),  1)</f>
        <v>0.1</v>
      </c>
      <c r="AS24" s="82">
        <f t="shared" si="12"/>
        <v>0</v>
      </c>
      <c r="AT24" s="82">
        <f t="shared" si="13"/>
        <v>0</v>
      </c>
      <c r="AU24" s="82">
        <f t="shared" si="14"/>
        <v>0</v>
      </c>
      <c r="AV24" s="82">
        <f t="shared" si="15"/>
        <v>0</v>
      </c>
      <c r="AW24" s="82">
        <f t="shared" si="16"/>
        <v>0</v>
      </c>
      <c r="AX24" s="82">
        <f t="shared" si="17"/>
        <v>0</v>
      </c>
      <c r="AY24" s="82">
        <f t="shared" si="18"/>
        <v>0</v>
      </c>
      <c r="AZ24" s="82">
        <f t="shared" si="19"/>
        <v>2.4680000000000006E-3</v>
      </c>
      <c r="BB24" s="82">
        <f t="shared" si="20"/>
        <v>0</v>
      </c>
      <c r="BC24" s="82">
        <f t="shared" si="21"/>
        <v>0</v>
      </c>
      <c r="BD24" s="82">
        <f t="shared" si="22"/>
        <v>0</v>
      </c>
      <c r="BE24" s="82">
        <f t="shared" si="23"/>
        <v>0</v>
      </c>
      <c r="BF24" s="82">
        <f t="shared" si="24"/>
        <v>0</v>
      </c>
      <c r="BG24" s="82">
        <f t="shared" si="25"/>
        <v>0</v>
      </c>
      <c r="BH24" s="82">
        <f t="shared" si="26"/>
        <v>0</v>
      </c>
      <c r="BI24" s="82">
        <f t="shared" si="27"/>
        <v>2.4921237579772211E-3</v>
      </c>
      <c r="BK24" s="82">
        <f t="shared" si="28"/>
        <v>0</v>
      </c>
      <c r="BL24" s="82">
        <f t="shared" si="29"/>
        <v>0</v>
      </c>
      <c r="BM24" s="82">
        <f t="shared" si="30"/>
        <v>0</v>
      </c>
      <c r="BN24" s="82">
        <f t="shared" si="31"/>
        <v>0</v>
      </c>
      <c r="BO24" s="82">
        <f t="shared" si="32"/>
        <v>0</v>
      </c>
      <c r="BP24" s="82">
        <f t="shared" si="33"/>
        <v>0</v>
      </c>
      <c r="BQ24" s="82">
        <f t="shared" si="34"/>
        <v>0</v>
      </c>
      <c r="BR24" s="82">
        <f t="shared" si="35"/>
        <v>1.4952742547863326E-2</v>
      </c>
    </row>
    <row r="25" spans="1:70" x14ac:dyDescent="0.2">
      <c r="A25" t="str">
        <f>'FL - vulnerabilities'!C16</f>
        <v>RC Frame infilled</v>
      </c>
      <c r="B25" t="s">
        <v>143</v>
      </c>
      <c r="C25" t="s">
        <v>142</v>
      </c>
      <c r="D25">
        <f>'FL - vulnerabilities'!D16</f>
        <v>7</v>
      </c>
      <c r="E25" t="s">
        <v>15</v>
      </c>
      <c r="F25" t="str">
        <f t="shared" ref="F25:F26" si="50">F24</f>
        <v>RCi+LC+MR</v>
      </c>
      <c r="G25" t="str">
        <f>'FL - vulnerabilities'!A16</f>
        <v>RCi+xC+LR+7s+Res</v>
      </c>
      <c r="I25" s="48">
        <f>VLOOKUP(I$2,polygonCoarseDist!$A$2:$G$9,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J25" s="48">
        <f>VLOOKUP(J$2,polygonCoarseDist!$A$2:$G$9,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K25" s="48">
        <f>VLOOKUP(K$2,polygonCoarseDist!$A$2:$G$9,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0.45585874799357945</v>
      </c>
      <c r="L25" s="48">
        <f>VLOOKUP(L$2,polygonCoarseDist!$A$2:$G$9,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M25" s="48">
        <f>VLOOKUP(M$2,polygonCoarseDist!$A$2:$G$9,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N25" s="48">
        <f>VLOOKUP(N$2,polygonCoarseDist!$A$2:$G$9,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O25" s="48">
        <f>VLOOKUP(O$2,polygonCoarseDist!$A$2:$G$9,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0.40500000000000003</v>
      </c>
      <c r="P25" s="48">
        <f>VLOOKUP(P$2,polygonCoarseDist!$A$2:$G$9,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R25" s="48">
        <f>VLOOKUP(R$2,polygonCoarseDist!$A$13:$D$20,IF(EXACT($E25,polygonCoarseDist!$B$12),2,IF(EXACT($E25,polygonCoarseDist!$C$12),3,4)))</f>
        <v>1</v>
      </c>
      <c r="S25" s="48">
        <f>VLOOKUP(S$2,polygonCoarseDist!$A$13:$D$20,IF(EXACT($E25,polygonCoarseDist!$B$12),2,IF(EXACT($E25,polygonCoarseDist!$C$12),3,4)))</f>
        <v>0</v>
      </c>
      <c r="T25" s="48">
        <f>VLOOKUP(T$2,polygonCoarseDist!$A$13:$D$20,IF(EXACT($E25,polygonCoarseDist!$B$12),2,IF(EXACT($E25,polygonCoarseDist!$C$12),3,4)))</f>
        <v>0.7</v>
      </c>
      <c r="U25" s="48">
        <f>VLOOKUP(U$2,polygonCoarseDist!$A$13:$D$20,IF(EXACT($E25,polygonCoarseDist!$B$12),2,IF(EXACT($E25,polygonCoarseDist!$C$12),3,4)))</f>
        <v>0</v>
      </c>
      <c r="V25" s="48">
        <f>VLOOKUP(V$2,polygonCoarseDist!$A$13:$D$20,IF(EXACT($E25,polygonCoarseDist!$B$12),2,IF(EXACT($E25,polygonCoarseDist!$C$12),3,4)))</f>
        <v>0</v>
      </c>
      <c r="W25" s="48">
        <f>VLOOKUP(W$2,polygonCoarseDist!$A$13:$D$20,IF(EXACT($E25,polygonCoarseDist!$B$12),2,IF(EXACT($E25,polygonCoarseDist!$C$12),3,4)))</f>
        <v>0.9</v>
      </c>
      <c r="X25" s="48">
        <f>VLOOKUP(X$2,polygonCoarseDist!$A$13:$D$20,IF(EXACT($E25,polygonCoarseDist!$B$12),2,IF(EXACT($E25,polygonCoarseDist!$C$12),3,4)))</f>
        <v>0.6</v>
      </c>
      <c r="Y25" s="48">
        <f>VLOOKUP(Y$2,polygonCoarseDist!$A$13:$D$20,IF(EXACT($E25,polygonCoarseDist!$B$12),2,IF(EXACT($E25,polygonCoarseDist!$C$12),3,4)))</f>
        <v>0.8</v>
      </c>
      <c r="AA25" s="48">
        <f>IF(EXACT($A25,polygonCoarseDist!$G$1),VLOOKUP(AA$2,polygonCoarseDist!$A$37:$C$44, $D25+1),         IF(EXACT($A25,polygonCoarseDist!$F$1),VLOOKUP(AA$2,polygonCoarseDist!$A$49:$I$56, $D25+1),       VLOOKUP(AA$2,polygonCoarseDist!$A$25:$E$32, $D25+1)      )        )</f>
        <v>0</v>
      </c>
      <c r="AB25" s="48">
        <f>IF(EXACT($A25,polygonCoarseDist!$G$1),VLOOKUP(AB$2,polygonCoarseDist!$A$37:$C$44, $D25+1),         IF(EXACT($A25,polygonCoarseDist!$F$1),VLOOKUP(AB$2,polygonCoarseDist!$A$49:$I$56, $D25+1),       VLOOKUP(AB$2,polygonCoarseDist!$A$25:$E$32, $D25+1)      )        )</f>
        <v>0</v>
      </c>
      <c r="AC25" s="48">
        <f>IF(EXACT($A25,polygonCoarseDist!$G$1),VLOOKUP(AC$2,polygonCoarseDist!$A$37:$C$44, $D25+1),         IF(EXACT($A25,polygonCoarseDist!$F$1),VLOOKUP(AC$2,polygonCoarseDist!$A$49:$I$56, $D25+1),       VLOOKUP(AC$2,polygonCoarseDist!$A$25:$E$32, $D25+1)      )        )</f>
        <v>0</v>
      </c>
      <c r="AD25" s="48">
        <f>IF(EXACT($A25,polygonCoarseDist!$G$1),VLOOKUP(AD$2,polygonCoarseDist!$A$37:$C$44, $D25+1),         IF(EXACT($A25,polygonCoarseDist!$F$1),VLOOKUP(AD$2,polygonCoarseDist!$A$49:$I$56, $D25+1),       VLOOKUP(AD$2,polygonCoarseDist!$A$25:$E$32, $D25+1)      )        )</f>
        <v>0</v>
      </c>
      <c r="AE25" s="48">
        <f>IF(EXACT($A25,polygonCoarseDist!$G$1),VLOOKUP(AE$2,polygonCoarseDist!$A$37:$C$44, $D25+1),         IF(EXACT($A25,polygonCoarseDist!$F$1),VLOOKUP(AE$2,polygonCoarseDist!$A$49:$I$56, $D25+1),       VLOOKUP(AE$2,polygonCoarseDist!$A$25:$E$32, $D25+1)      )        )</f>
        <v>0.05</v>
      </c>
      <c r="AF25" s="48">
        <f>IF(EXACT($A25,polygonCoarseDist!$G$1),VLOOKUP(AF$2,polygonCoarseDist!$A$37:$C$44, $D25+1),         IF(EXACT($A25,polygonCoarseDist!$F$1),VLOOKUP(AF$2,polygonCoarseDist!$A$49:$I$56, $D25+1),       VLOOKUP(AF$2,polygonCoarseDist!$A$25:$E$32, $D25+1)      )        )</f>
        <v>0</v>
      </c>
      <c r="AG25" s="48">
        <f>IF(EXACT($A25,polygonCoarseDist!$G$1),VLOOKUP(AG$2,polygonCoarseDist!$A$37:$C$44, $D25+1),         IF(EXACT($A25,polygonCoarseDist!$F$1),VLOOKUP(AG$2,polygonCoarseDist!$A$49:$I$56, $D25+1),       VLOOKUP(AG$2,polygonCoarseDist!$A$25:$E$32, $D25+1)      )        )</f>
        <v>0</v>
      </c>
      <c r="AH25" s="48">
        <f>IF(EXACT($A25,polygonCoarseDist!$G$1),VLOOKUP(AH$2,polygonCoarseDist!$A$37:$C$44, $D25+1),         IF(EXACT($A25,polygonCoarseDist!$F$1),VLOOKUP(AH$2,polygonCoarseDist!$A$49:$I$56, $D25+1),       VLOOKUP(AH$2,polygonCoarseDist!$A$25:$E$32, $D25+1)      )        )</f>
        <v>0.05</v>
      </c>
      <c r="AJ25" s="48">
        <f>IF(EXACT($A25,polygonCoarseDist!$F$1), VLOOKUP(AJ$2,polygonCoarseDist!$A$62:$D$69,  IF(EXACT($B25,polygonCoarseDist!$B$61), 2,  IF(EXACT($B25,polygonCoarseDist!$C$61), 3,   4   )   )  ),  1)</f>
        <v>1</v>
      </c>
      <c r="AK25" s="48">
        <f>IF(EXACT($A25,polygonCoarseDist!$F$1), VLOOKUP(AK$2,polygonCoarseDist!$A$62:$D$69,  IF(EXACT($B25,polygonCoarseDist!$B$61), 2,  IF(EXACT($B25,polygonCoarseDist!$C$61), 3,   4   )   )  ),  1)</f>
        <v>0.3</v>
      </c>
      <c r="AL25" s="48">
        <f>IF(EXACT($A25,polygonCoarseDist!$F$1), VLOOKUP(AL$2,polygonCoarseDist!$A$62:$D$69,  IF(EXACT($B25,polygonCoarseDist!$B$61), 2,  IF(EXACT($B25,polygonCoarseDist!$C$61), 3,   4   )   )  ),  1)</f>
        <v>0</v>
      </c>
      <c r="AM25" s="48">
        <f>IF(EXACT($A25,polygonCoarseDist!$F$1), VLOOKUP(AM$2,polygonCoarseDist!$A$62:$D$69,  IF(EXACT($B25,polygonCoarseDist!$B$61), 2,  IF(EXACT($B25,polygonCoarseDist!$C$61), 3,   4   )   )  ),  1)</f>
        <v>0.3</v>
      </c>
      <c r="AN25" s="48">
        <f>IF(EXACT($A25,polygonCoarseDist!$F$1), VLOOKUP(AN$2,polygonCoarseDist!$A$62:$D$69,  IF(EXACT($B25,polygonCoarseDist!$B$61), 2,  IF(EXACT($B25,polygonCoarseDist!$C$61), 3,   4   )   )  ),  1)</f>
        <v>0.1</v>
      </c>
      <c r="AO25" s="48">
        <f>IF(EXACT($A25,polygonCoarseDist!$F$1), VLOOKUP(AO$2,polygonCoarseDist!$A$62:$D$69,  IF(EXACT($B25,polygonCoarseDist!$B$61), 2,  IF(EXACT($B25,polygonCoarseDist!$C$61), 3,   4   )   )  ),  1)</f>
        <v>0.7</v>
      </c>
      <c r="AP25" s="48">
        <f>IF(EXACT($A25,polygonCoarseDist!$F$1), VLOOKUP(AP$2,polygonCoarseDist!$A$62:$D$69,  IF(EXACT($B25,polygonCoarseDist!$B$61), 2,  IF(EXACT($B25,polygonCoarseDist!$C$61), 3,   4   )   )  ),  1)</f>
        <v>0.2</v>
      </c>
      <c r="AQ25" s="48">
        <f>IF(EXACT($A25,polygonCoarseDist!$F$1), VLOOKUP(AQ$2,polygonCoarseDist!$A$62:$D$69,  IF(EXACT($B25,polygonCoarseDist!$B$61), 2,  IF(EXACT($B25,polygonCoarseDist!$C$61), 3,   4   )   )  ),  1)</f>
        <v>0.1</v>
      </c>
      <c r="AS25" s="82">
        <f t="shared" si="12"/>
        <v>0</v>
      </c>
      <c r="AT25" s="82">
        <f t="shared" si="13"/>
        <v>0</v>
      </c>
      <c r="AU25" s="82">
        <f t="shared" si="14"/>
        <v>0</v>
      </c>
      <c r="AV25" s="82">
        <f t="shared" si="15"/>
        <v>0</v>
      </c>
      <c r="AW25" s="82">
        <f t="shared" si="16"/>
        <v>0</v>
      </c>
      <c r="AX25" s="82">
        <f t="shared" si="17"/>
        <v>0</v>
      </c>
      <c r="AY25" s="82">
        <f t="shared" si="18"/>
        <v>0</v>
      </c>
      <c r="AZ25" s="82">
        <f t="shared" si="19"/>
        <v>2.4680000000000006E-3</v>
      </c>
      <c r="BB25" s="82">
        <f t="shared" si="20"/>
        <v>0</v>
      </c>
      <c r="BC25" s="82">
        <f t="shared" si="21"/>
        <v>0</v>
      </c>
      <c r="BD25" s="82">
        <f t="shared" si="22"/>
        <v>0</v>
      </c>
      <c r="BE25" s="82">
        <f t="shared" si="23"/>
        <v>0</v>
      </c>
      <c r="BF25" s="82">
        <f t="shared" si="24"/>
        <v>0</v>
      </c>
      <c r="BG25" s="82">
        <f t="shared" si="25"/>
        <v>0</v>
      </c>
      <c r="BH25" s="82">
        <f t="shared" si="26"/>
        <v>0</v>
      </c>
      <c r="BI25" s="82">
        <f t="shared" si="27"/>
        <v>2.4921237579772211E-3</v>
      </c>
      <c r="BK25" s="82">
        <f t="shared" si="28"/>
        <v>0</v>
      </c>
      <c r="BL25" s="82">
        <f t="shared" si="29"/>
        <v>0</v>
      </c>
      <c r="BM25" s="82">
        <f t="shared" si="30"/>
        <v>0</v>
      </c>
      <c r="BN25" s="82">
        <f t="shared" si="31"/>
        <v>0</v>
      </c>
      <c r="BO25" s="82">
        <f t="shared" si="32"/>
        <v>0</v>
      </c>
      <c r="BP25" s="82">
        <f t="shared" si="33"/>
        <v>0</v>
      </c>
      <c r="BQ25" s="82">
        <f t="shared" si="34"/>
        <v>0</v>
      </c>
      <c r="BR25" s="82">
        <f t="shared" si="35"/>
        <v>1.7444866305840547E-2</v>
      </c>
    </row>
    <row r="26" spans="1:70" x14ac:dyDescent="0.2">
      <c r="A26" t="str">
        <f>'FL - vulnerabilities'!C17</f>
        <v>RC Frame infilled</v>
      </c>
      <c r="B26" t="s">
        <v>143</v>
      </c>
      <c r="C26" t="s">
        <v>142</v>
      </c>
      <c r="D26">
        <f>'FL - vulnerabilities'!D17</f>
        <v>8</v>
      </c>
      <c r="E26" t="s">
        <v>15</v>
      </c>
      <c r="F26" t="str">
        <f t="shared" si="50"/>
        <v>RCi+LC+MR</v>
      </c>
      <c r="G26" t="str">
        <f>'FL - vulnerabilities'!A17</f>
        <v>RCi+xC+LR+8s+Res</v>
      </c>
      <c r="I26" s="48">
        <f>VLOOKUP(I$2,polygonCoarseDist!$A$2:$G$9,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J26" s="48">
        <f>VLOOKUP(J$2,polygonCoarseDist!$A$2:$G$9,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K26" s="48">
        <f>VLOOKUP(K$2,polygonCoarseDist!$A$2:$G$9,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0.45585874799357945</v>
      </c>
      <c r="L26" s="48">
        <f>VLOOKUP(L$2,polygonCoarseDist!$A$2:$G$9,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M26" s="48">
        <f>VLOOKUP(M$2,polygonCoarseDist!$A$2:$G$9,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N26" s="48">
        <f>VLOOKUP(N$2,polygonCoarseDist!$A$2:$G$9,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O26" s="48">
        <f>VLOOKUP(O$2,polygonCoarseDist!$A$2:$G$9,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0.40500000000000003</v>
      </c>
      <c r="P26" s="48">
        <f>VLOOKUP(P$2,polygonCoarseDist!$A$2:$G$9,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R26" s="48">
        <f>VLOOKUP(R$2,polygonCoarseDist!$A$13:$D$20,IF(EXACT($E26,polygonCoarseDist!$B$12),2,IF(EXACT($E26,polygonCoarseDist!$C$12),3,4)))</f>
        <v>1</v>
      </c>
      <c r="S26" s="48">
        <f>VLOOKUP(S$2,polygonCoarseDist!$A$13:$D$20,IF(EXACT($E26,polygonCoarseDist!$B$12),2,IF(EXACT($E26,polygonCoarseDist!$C$12),3,4)))</f>
        <v>0</v>
      </c>
      <c r="T26" s="48">
        <f>VLOOKUP(T$2,polygonCoarseDist!$A$13:$D$20,IF(EXACT($E26,polygonCoarseDist!$B$12),2,IF(EXACT($E26,polygonCoarseDist!$C$12),3,4)))</f>
        <v>0.7</v>
      </c>
      <c r="U26" s="48">
        <f>VLOOKUP(U$2,polygonCoarseDist!$A$13:$D$20,IF(EXACT($E26,polygonCoarseDist!$B$12),2,IF(EXACT($E26,polygonCoarseDist!$C$12),3,4)))</f>
        <v>0</v>
      </c>
      <c r="V26" s="48">
        <f>VLOOKUP(V$2,polygonCoarseDist!$A$13:$D$20,IF(EXACT($E26,polygonCoarseDist!$B$12),2,IF(EXACT($E26,polygonCoarseDist!$C$12),3,4)))</f>
        <v>0</v>
      </c>
      <c r="W26" s="48">
        <f>VLOOKUP(W$2,polygonCoarseDist!$A$13:$D$20,IF(EXACT($E26,polygonCoarseDist!$B$12),2,IF(EXACT($E26,polygonCoarseDist!$C$12),3,4)))</f>
        <v>0.9</v>
      </c>
      <c r="X26" s="48">
        <f>VLOOKUP(X$2,polygonCoarseDist!$A$13:$D$20,IF(EXACT($E26,polygonCoarseDist!$B$12),2,IF(EXACT($E26,polygonCoarseDist!$C$12),3,4)))</f>
        <v>0.6</v>
      </c>
      <c r="Y26" s="48">
        <f>VLOOKUP(Y$2,polygonCoarseDist!$A$13:$D$20,IF(EXACT($E26,polygonCoarseDist!$B$12),2,IF(EXACT($E26,polygonCoarseDist!$C$12),3,4)))</f>
        <v>0.8</v>
      </c>
      <c r="AA26" s="48">
        <f>IF(EXACT($A26,polygonCoarseDist!$G$1),VLOOKUP(AA$2,polygonCoarseDist!$A$37:$C$44, $D26+1),         IF(EXACT($A26,polygonCoarseDist!$F$1),VLOOKUP(AA$2,polygonCoarseDist!$A$49:$I$56, $D26+1),       VLOOKUP(AA$2,polygonCoarseDist!$A$25:$E$32, $D26+1)      )        )</f>
        <v>0</v>
      </c>
      <c r="AB26" s="48">
        <f>IF(EXACT($A26,polygonCoarseDist!$G$1),VLOOKUP(AB$2,polygonCoarseDist!$A$37:$C$44, $D26+1),         IF(EXACT($A26,polygonCoarseDist!$F$1),VLOOKUP(AB$2,polygonCoarseDist!$A$49:$I$56, $D26+1),       VLOOKUP(AB$2,polygonCoarseDist!$A$25:$E$32, $D26+1)      )        )</f>
        <v>0</v>
      </c>
      <c r="AC26" s="48">
        <f>IF(EXACT($A26,polygonCoarseDist!$G$1),VLOOKUP(AC$2,polygonCoarseDist!$A$37:$C$44, $D26+1),         IF(EXACT($A26,polygonCoarseDist!$F$1),VLOOKUP(AC$2,polygonCoarseDist!$A$49:$I$56, $D26+1),       VLOOKUP(AC$2,polygonCoarseDist!$A$25:$E$32, $D26+1)      )        )</f>
        <v>0</v>
      </c>
      <c r="AD26" s="48">
        <f>IF(EXACT($A26,polygonCoarseDist!$G$1),VLOOKUP(AD$2,polygonCoarseDist!$A$37:$C$44, $D26+1),         IF(EXACT($A26,polygonCoarseDist!$F$1),VLOOKUP(AD$2,polygonCoarseDist!$A$49:$I$56, $D26+1),       VLOOKUP(AD$2,polygonCoarseDist!$A$25:$E$32, $D26+1)      )        )</f>
        <v>0</v>
      </c>
      <c r="AE26" s="48">
        <f>IF(EXACT($A26,polygonCoarseDist!$G$1),VLOOKUP(AE$2,polygonCoarseDist!$A$37:$C$44, $D26+1),         IF(EXACT($A26,polygonCoarseDist!$F$1),VLOOKUP(AE$2,polygonCoarseDist!$A$49:$I$56, $D26+1),       VLOOKUP(AE$2,polygonCoarseDist!$A$25:$E$32, $D26+1)      )        )</f>
        <v>0.05</v>
      </c>
      <c r="AF26" s="48">
        <f>IF(EXACT($A26,polygonCoarseDist!$G$1),VLOOKUP(AF$2,polygonCoarseDist!$A$37:$C$44, $D26+1),         IF(EXACT($A26,polygonCoarseDist!$F$1),VLOOKUP(AF$2,polygonCoarseDist!$A$49:$I$56, $D26+1),       VLOOKUP(AF$2,polygonCoarseDist!$A$25:$E$32, $D26+1)      )        )</f>
        <v>0</v>
      </c>
      <c r="AG26" s="48">
        <f>IF(EXACT($A26,polygonCoarseDist!$G$1),VLOOKUP(AG$2,polygonCoarseDist!$A$37:$C$44, $D26+1),         IF(EXACT($A26,polygonCoarseDist!$F$1),VLOOKUP(AG$2,polygonCoarseDist!$A$49:$I$56, $D26+1),       VLOOKUP(AG$2,polygonCoarseDist!$A$25:$E$32, $D26+1)      )        )</f>
        <v>0</v>
      </c>
      <c r="AH26" s="48">
        <f>IF(EXACT($A26,polygonCoarseDist!$G$1),VLOOKUP(AH$2,polygonCoarseDist!$A$37:$C$44, $D26+1),         IF(EXACT($A26,polygonCoarseDist!$F$1),VLOOKUP(AH$2,polygonCoarseDist!$A$49:$I$56, $D26+1),       VLOOKUP(AH$2,polygonCoarseDist!$A$25:$E$32, $D26+1)      )        )</f>
        <v>0.05</v>
      </c>
      <c r="AJ26" s="48">
        <f>IF(EXACT($A26,polygonCoarseDist!$F$1), VLOOKUP(AJ$2,polygonCoarseDist!$A$62:$D$69,  IF(EXACT($B26,polygonCoarseDist!$B$61), 2,  IF(EXACT($B26,polygonCoarseDist!$C$61), 3,   4   )   )  ),  1)</f>
        <v>1</v>
      </c>
      <c r="AK26" s="48">
        <f>IF(EXACT($A26,polygonCoarseDist!$F$1), VLOOKUP(AK$2,polygonCoarseDist!$A$62:$D$69,  IF(EXACT($B26,polygonCoarseDist!$B$61), 2,  IF(EXACT($B26,polygonCoarseDist!$C$61), 3,   4   )   )  ),  1)</f>
        <v>0.3</v>
      </c>
      <c r="AL26" s="48">
        <f>IF(EXACT($A26,polygonCoarseDist!$F$1), VLOOKUP(AL$2,polygonCoarseDist!$A$62:$D$69,  IF(EXACT($B26,polygonCoarseDist!$B$61), 2,  IF(EXACT($B26,polygonCoarseDist!$C$61), 3,   4   )   )  ),  1)</f>
        <v>0</v>
      </c>
      <c r="AM26" s="48">
        <f>IF(EXACT($A26,polygonCoarseDist!$F$1), VLOOKUP(AM$2,polygonCoarseDist!$A$62:$D$69,  IF(EXACT($B26,polygonCoarseDist!$B$61), 2,  IF(EXACT($B26,polygonCoarseDist!$C$61), 3,   4   )   )  ),  1)</f>
        <v>0.3</v>
      </c>
      <c r="AN26" s="48">
        <f>IF(EXACT($A26,polygonCoarseDist!$F$1), VLOOKUP(AN$2,polygonCoarseDist!$A$62:$D$69,  IF(EXACT($B26,polygonCoarseDist!$B$61), 2,  IF(EXACT($B26,polygonCoarseDist!$C$61), 3,   4   )   )  ),  1)</f>
        <v>0.1</v>
      </c>
      <c r="AO26" s="48">
        <f>IF(EXACT($A26,polygonCoarseDist!$F$1), VLOOKUP(AO$2,polygonCoarseDist!$A$62:$D$69,  IF(EXACT($B26,polygonCoarseDist!$B$61), 2,  IF(EXACT($B26,polygonCoarseDist!$C$61), 3,   4   )   )  ),  1)</f>
        <v>0.7</v>
      </c>
      <c r="AP26" s="48">
        <f>IF(EXACT($A26,polygonCoarseDist!$F$1), VLOOKUP(AP$2,polygonCoarseDist!$A$62:$D$69,  IF(EXACT($B26,polygonCoarseDist!$B$61), 2,  IF(EXACT($B26,polygonCoarseDist!$C$61), 3,   4   )   )  ),  1)</f>
        <v>0.2</v>
      </c>
      <c r="AQ26" s="48">
        <f>IF(EXACT($A26,polygonCoarseDist!$F$1), VLOOKUP(AQ$2,polygonCoarseDist!$A$62:$D$69,  IF(EXACT($B26,polygonCoarseDist!$B$61), 2,  IF(EXACT($B26,polygonCoarseDist!$C$61), 3,   4   )   )  ),  1)</f>
        <v>0.1</v>
      </c>
      <c r="AS26" s="82">
        <f t="shared" si="12"/>
        <v>0</v>
      </c>
      <c r="AT26" s="82">
        <f t="shared" si="13"/>
        <v>0</v>
      </c>
      <c r="AU26" s="82">
        <f t="shared" si="14"/>
        <v>0</v>
      </c>
      <c r="AV26" s="82">
        <f t="shared" si="15"/>
        <v>0</v>
      </c>
      <c r="AW26" s="82">
        <f t="shared" si="16"/>
        <v>0</v>
      </c>
      <c r="AX26" s="82">
        <f t="shared" si="17"/>
        <v>0</v>
      </c>
      <c r="AY26" s="82">
        <f t="shared" si="18"/>
        <v>0</v>
      </c>
      <c r="AZ26" s="82">
        <f t="shared" si="19"/>
        <v>2.4680000000000006E-3</v>
      </c>
      <c r="BB26" s="82">
        <f t="shared" si="20"/>
        <v>0</v>
      </c>
      <c r="BC26" s="82">
        <f t="shared" si="21"/>
        <v>0</v>
      </c>
      <c r="BD26" s="82">
        <f t="shared" si="22"/>
        <v>0</v>
      </c>
      <c r="BE26" s="82">
        <f t="shared" si="23"/>
        <v>0</v>
      </c>
      <c r="BF26" s="82">
        <f t="shared" si="24"/>
        <v>0</v>
      </c>
      <c r="BG26" s="82">
        <f t="shared" si="25"/>
        <v>0</v>
      </c>
      <c r="BH26" s="82">
        <f t="shared" si="26"/>
        <v>0</v>
      </c>
      <c r="BI26" s="82">
        <f t="shared" si="27"/>
        <v>2.4921237579772211E-3</v>
      </c>
      <c r="BK26" s="82">
        <f t="shared" si="28"/>
        <v>0</v>
      </c>
      <c r="BL26" s="82">
        <f t="shared" si="29"/>
        <v>0</v>
      </c>
      <c r="BM26" s="82">
        <f t="shared" si="30"/>
        <v>0</v>
      </c>
      <c r="BN26" s="82">
        <f t="shared" si="31"/>
        <v>0</v>
      </c>
      <c r="BO26" s="82">
        <f t="shared" si="32"/>
        <v>0</v>
      </c>
      <c r="BP26" s="82">
        <f t="shared" si="33"/>
        <v>0</v>
      </c>
      <c r="BQ26" s="82">
        <f t="shared" si="34"/>
        <v>0</v>
      </c>
      <c r="BR26" s="82">
        <f t="shared" si="35"/>
        <v>1.9936990063817769E-2</v>
      </c>
    </row>
    <row r="27" spans="1:70" x14ac:dyDescent="0.2">
      <c r="A27" t="str">
        <f>A19</f>
        <v>RC Frame infilled</v>
      </c>
      <c r="B27" t="s">
        <v>144</v>
      </c>
      <c r="C27" t="str">
        <f t="shared" ref="C27" si="51">C19</f>
        <v>LR</v>
      </c>
      <c r="D27">
        <f t="shared" ref="D27:D42" si="52">D19</f>
        <v>1</v>
      </c>
      <c r="E27" t="s">
        <v>15</v>
      </c>
      <c r="F27" t="str">
        <f>'EQ - fragilities'!A8</f>
        <v>RCi+MC+LR</v>
      </c>
      <c r="G27" t="str">
        <f>G19</f>
        <v>RCi+xC+LR+1s+Res</v>
      </c>
      <c r="I27" s="48">
        <f>VLOOKUP(I$2,polygonCoarseDist!$A$2:$G$9,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J27" s="48">
        <f>VLOOKUP(J$2,polygonCoarseDist!$A$2:$G$9,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K27" s="48">
        <f>VLOOKUP(K$2,polygonCoarseDist!$A$2:$G$9,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0.45585874799357945</v>
      </c>
      <c r="L27" s="48">
        <f>VLOOKUP(L$2,polygonCoarseDist!$A$2:$G$9,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M27" s="48">
        <f>VLOOKUP(M$2,polygonCoarseDist!$A$2:$G$9,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N27" s="48">
        <f>VLOOKUP(N$2,polygonCoarseDist!$A$2:$G$9,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O27" s="48">
        <f>VLOOKUP(O$2,polygonCoarseDist!$A$2:$G$9,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0.40500000000000003</v>
      </c>
      <c r="P27" s="48">
        <f>VLOOKUP(P$2,polygonCoarseDist!$A$2:$G$9,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R27" s="48">
        <f>VLOOKUP(R$2,polygonCoarseDist!$A$13:$D$20,IF(EXACT($E27,polygonCoarseDist!$B$12),2,IF(EXACT($E27,polygonCoarseDist!$C$12),3,4)))</f>
        <v>1</v>
      </c>
      <c r="S27" s="48">
        <f>VLOOKUP(S$2,polygonCoarseDist!$A$13:$D$20,IF(EXACT($E27,polygonCoarseDist!$B$12),2,IF(EXACT($E27,polygonCoarseDist!$C$12),3,4)))</f>
        <v>0</v>
      </c>
      <c r="T27" s="48">
        <f>VLOOKUP(T$2,polygonCoarseDist!$A$13:$D$20,IF(EXACT($E27,polygonCoarseDist!$B$12),2,IF(EXACT($E27,polygonCoarseDist!$C$12),3,4)))</f>
        <v>0.7</v>
      </c>
      <c r="U27" s="48">
        <f>VLOOKUP(U$2,polygonCoarseDist!$A$13:$D$20,IF(EXACT($E27,polygonCoarseDist!$B$12),2,IF(EXACT($E27,polygonCoarseDist!$C$12),3,4)))</f>
        <v>0</v>
      </c>
      <c r="V27" s="48">
        <f>VLOOKUP(V$2,polygonCoarseDist!$A$13:$D$20,IF(EXACT($E27,polygonCoarseDist!$B$12),2,IF(EXACT($E27,polygonCoarseDist!$C$12),3,4)))</f>
        <v>0</v>
      </c>
      <c r="W27" s="48">
        <f>VLOOKUP(W$2,polygonCoarseDist!$A$13:$D$20,IF(EXACT($E27,polygonCoarseDist!$B$12),2,IF(EXACT($E27,polygonCoarseDist!$C$12),3,4)))</f>
        <v>0.9</v>
      </c>
      <c r="X27" s="48">
        <f>VLOOKUP(X$2,polygonCoarseDist!$A$13:$D$20,IF(EXACT($E27,polygonCoarseDist!$B$12),2,IF(EXACT($E27,polygonCoarseDist!$C$12),3,4)))</f>
        <v>0.6</v>
      </c>
      <c r="Y27" s="48">
        <f>VLOOKUP(Y$2,polygonCoarseDist!$A$13:$D$20,IF(EXACT($E27,polygonCoarseDist!$B$12),2,IF(EXACT($E27,polygonCoarseDist!$C$12),3,4)))</f>
        <v>0.8</v>
      </c>
      <c r="AA27" s="48">
        <f>IF(EXACT($A27,polygonCoarseDist!$G$1),VLOOKUP(AA$2,polygonCoarseDist!$A$37:$C$44, $D27+1),         IF(EXACT($A27,polygonCoarseDist!$F$1),VLOOKUP(AA$2,polygonCoarseDist!$A$49:$I$56, $D27+1),       VLOOKUP(AA$2,polygonCoarseDist!$A$25:$E$32, $D27+1)      )        )</f>
        <v>0.4</v>
      </c>
      <c r="AB27" s="48">
        <f>IF(EXACT($A27,polygonCoarseDist!$G$1),VLOOKUP(AB$2,polygonCoarseDist!$A$37:$C$44, $D27+1),         IF(EXACT($A27,polygonCoarseDist!$F$1),VLOOKUP(AB$2,polygonCoarseDist!$A$49:$I$56, $D27+1),       VLOOKUP(AB$2,polygonCoarseDist!$A$25:$E$32, $D27+1)      )        )</f>
        <v>0.05</v>
      </c>
      <c r="AC27" s="48">
        <f>IF(EXACT($A27,polygonCoarseDist!$G$1),VLOOKUP(AC$2,polygonCoarseDist!$A$37:$C$44, $D27+1),         IF(EXACT($A27,polygonCoarseDist!$F$1),VLOOKUP(AC$2,polygonCoarseDist!$A$49:$I$56, $D27+1),       VLOOKUP(AC$2,polygonCoarseDist!$A$25:$E$32, $D27+1)      )        )</f>
        <v>0.1</v>
      </c>
      <c r="AD27" s="48">
        <f>IF(EXACT($A27,polygonCoarseDist!$G$1),VLOOKUP(AD$2,polygonCoarseDist!$A$37:$C$44, $D27+1),         IF(EXACT($A27,polygonCoarseDist!$F$1),VLOOKUP(AD$2,polygonCoarseDist!$A$49:$I$56, $D27+1),       VLOOKUP(AD$2,polygonCoarseDist!$A$25:$E$32, $D27+1)      )        )</f>
        <v>0.1</v>
      </c>
      <c r="AE27" s="48">
        <f>IF(EXACT($A27,polygonCoarseDist!$G$1),VLOOKUP(AE$2,polygonCoarseDist!$A$37:$C$44, $D27+1),         IF(EXACT($A27,polygonCoarseDist!$F$1),VLOOKUP(AE$2,polygonCoarseDist!$A$49:$I$56, $D27+1),       VLOOKUP(AE$2,polygonCoarseDist!$A$25:$E$32, $D27+1)      )        )</f>
        <v>0</v>
      </c>
      <c r="AF27" s="48">
        <f>IF(EXACT($A27,polygonCoarseDist!$G$1),VLOOKUP(AF$2,polygonCoarseDist!$A$37:$C$44, $D27+1),         IF(EXACT($A27,polygonCoarseDist!$F$1),VLOOKUP(AF$2,polygonCoarseDist!$A$49:$I$56, $D27+1),       VLOOKUP(AF$2,polygonCoarseDist!$A$25:$E$32, $D27+1)      )        )</f>
        <v>0.1</v>
      </c>
      <c r="AG27" s="48">
        <f>IF(EXACT($A27,polygonCoarseDist!$G$1),VLOOKUP(AG$2,polygonCoarseDist!$A$37:$C$44, $D27+1),         IF(EXACT($A27,polygonCoarseDist!$F$1),VLOOKUP(AG$2,polygonCoarseDist!$A$49:$I$56, $D27+1),       VLOOKUP(AG$2,polygonCoarseDist!$A$25:$E$32, $D27+1)      )        )</f>
        <v>0.05</v>
      </c>
      <c r="AH27" s="48">
        <f>IF(EXACT($A27,polygonCoarseDist!$G$1),VLOOKUP(AH$2,polygonCoarseDist!$A$37:$C$44, $D27+1),         IF(EXACT($A27,polygonCoarseDist!$F$1),VLOOKUP(AH$2,polygonCoarseDist!$A$49:$I$56, $D27+1),       VLOOKUP(AH$2,polygonCoarseDist!$A$25:$E$32, $D27+1)      )        )</f>
        <v>0</v>
      </c>
      <c r="AJ27" s="48">
        <f>IF(EXACT($A27,polygonCoarseDist!$F$1), VLOOKUP(AJ$2,polygonCoarseDist!$A$62:$D$69,  IF(EXACT($B27,polygonCoarseDist!$B$61), 2,  IF(EXACT($B27,polygonCoarseDist!$C$61), 3,   4   )   )  ),  1)</f>
        <v>0</v>
      </c>
      <c r="AK27" s="48">
        <f>IF(EXACT($A27,polygonCoarseDist!$F$1), VLOOKUP(AK$2,polygonCoarseDist!$A$62:$D$69,  IF(EXACT($B27,polygonCoarseDist!$B$61), 2,  IF(EXACT($B27,polygonCoarseDist!$C$61), 3,   4   )   )  ),  1)</f>
        <v>0.4</v>
      </c>
      <c r="AL27" s="48">
        <f>IF(EXACT($A27,polygonCoarseDist!$F$1), VLOOKUP(AL$2,polygonCoarseDist!$A$62:$D$69,  IF(EXACT($B27,polygonCoarseDist!$B$61), 2,  IF(EXACT($B27,polygonCoarseDist!$C$61), 3,   4   )   )  ),  1)</f>
        <v>0.5</v>
      </c>
      <c r="AM27" s="48">
        <f>IF(EXACT($A27,polygonCoarseDist!$F$1), VLOOKUP(AM$2,polygonCoarseDist!$A$62:$D$69,  IF(EXACT($B27,polygonCoarseDist!$B$61), 2,  IF(EXACT($B27,polygonCoarseDist!$C$61), 3,   4   )   )  ),  1)</f>
        <v>0.6</v>
      </c>
      <c r="AN27" s="48">
        <f>IF(EXACT($A27,polygonCoarseDist!$F$1), VLOOKUP(AN$2,polygonCoarseDist!$A$62:$D$69,  IF(EXACT($B27,polygonCoarseDist!$B$61), 2,  IF(EXACT($B27,polygonCoarseDist!$C$61), 3,   4   )   )  ),  1)</f>
        <v>0.6</v>
      </c>
      <c r="AO27" s="48">
        <f>IF(EXACT($A27,polygonCoarseDist!$F$1), VLOOKUP(AO$2,polygonCoarseDist!$A$62:$D$69,  IF(EXACT($B27,polygonCoarseDist!$B$61), 2,  IF(EXACT($B27,polygonCoarseDist!$C$61), 3,   4   )   )  ),  1)</f>
        <v>0.2</v>
      </c>
      <c r="AP27" s="48">
        <f>IF(EXACT($A27,polygonCoarseDist!$F$1), VLOOKUP(AP$2,polygonCoarseDist!$A$62:$D$69,  IF(EXACT($B27,polygonCoarseDist!$B$61), 2,  IF(EXACT($B27,polygonCoarseDist!$C$61), 3,   4   )   )  ),  1)</f>
        <v>0.6</v>
      </c>
      <c r="AQ27" s="48">
        <f>IF(EXACT($A27,polygonCoarseDist!$F$1), VLOOKUP(AQ$2,polygonCoarseDist!$A$62:$D$69,  IF(EXACT($B27,polygonCoarseDist!$B$61), 2,  IF(EXACT($B27,polygonCoarseDist!$C$61), 3,   4   )   )  ),  1)</f>
        <v>0.2</v>
      </c>
      <c r="AS27" s="82">
        <f t="shared" si="12"/>
        <v>0</v>
      </c>
      <c r="AT27" s="82">
        <f t="shared" si="13"/>
        <v>0</v>
      </c>
      <c r="AU27" s="82">
        <f t="shared" si="14"/>
        <v>1.595505617977528E-2</v>
      </c>
      <c r="AV27" s="82">
        <f t="shared" si="15"/>
        <v>0</v>
      </c>
      <c r="AW27" s="82">
        <f t="shared" si="16"/>
        <v>0</v>
      </c>
      <c r="AX27" s="82">
        <f t="shared" si="17"/>
        <v>1.926E-3</v>
      </c>
      <c r="AY27" s="82">
        <f t="shared" si="18"/>
        <v>7.2900000000000005E-3</v>
      </c>
      <c r="AZ27" s="82">
        <f t="shared" si="19"/>
        <v>0</v>
      </c>
      <c r="BB27" s="82">
        <f t="shared" si="20"/>
        <v>0</v>
      </c>
      <c r="BC27" s="82">
        <f t="shared" si="21"/>
        <v>0</v>
      </c>
      <c r="BD27" s="82">
        <f t="shared" si="22"/>
        <v>1.6434641711583601E-2</v>
      </c>
      <c r="BE27" s="82">
        <f t="shared" si="23"/>
        <v>0</v>
      </c>
      <c r="BF27" s="82">
        <f t="shared" si="24"/>
        <v>0</v>
      </c>
      <c r="BG27" s="82">
        <f t="shared" si="25"/>
        <v>1.9794653593562116E-3</v>
      </c>
      <c r="BH27" s="82">
        <f t="shared" si="26"/>
        <v>7.4151529515156861E-3</v>
      </c>
      <c r="BI27" s="82">
        <f t="shared" si="27"/>
        <v>0</v>
      </c>
      <c r="BK27" s="82">
        <f t="shared" si="28"/>
        <v>0</v>
      </c>
      <c r="BL27" s="82">
        <f t="shared" si="29"/>
        <v>0</v>
      </c>
      <c r="BM27" s="82">
        <f t="shared" si="30"/>
        <v>1.6434641711583601E-2</v>
      </c>
      <c r="BN27" s="82">
        <f t="shared" si="31"/>
        <v>0</v>
      </c>
      <c r="BO27" s="82">
        <f t="shared" si="32"/>
        <v>0</v>
      </c>
      <c r="BP27" s="82">
        <f t="shared" si="33"/>
        <v>1.9794653593562116E-3</v>
      </c>
      <c r="BQ27" s="82">
        <f t="shared" si="34"/>
        <v>7.4151529515156861E-3</v>
      </c>
      <c r="BR27" s="82">
        <f t="shared" si="35"/>
        <v>0</v>
      </c>
    </row>
    <row r="28" spans="1:70" x14ac:dyDescent="0.2">
      <c r="A28" t="str">
        <f t="shared" ref="A28:C28" si="53">A20</f>
        <v>RC Frame infilled</v>
      </c>
      <c r="B28" t="s">
        <v>144</v>
      </c>
      <c r="C28" t="str">
        <f t="shared" si="53"/>
        <v>LR</v>
      </c>
      <c r="D28">
        <f t="shared" si="52"/>
        <v>2</v>
      </c>
      <c r="E28" t="s">
        <v>15</v>
      </c>
      <c r="F28" t="str">
        <f>F27</f>
        <v>RCi+MC+LR</v>
      </c>
      <c r="G28" t="str">
        <f t="shared" ref="G28:G34" si="54">G20</f>
        <v>RCi+xC+LR+2s+Res</v>
      </c>
      <c r="I28" s="48">
        <f>VLOOKUP(I$2,polygonCoarseDist!$A$2:$G$9,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J28" s="48">
        <f>VLOOKUP(J$2,polygonCoarseDist!$A$2:$G$9,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K28" s="48">
        <f>VLOOKUP(K$2,polygonCoarseDist!$A$2:$G$9,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0.45585874799357945</v>
      </c>
      <c r="L28" s="48">
        <f>VLOOKUP(L$2,polygonCoarseDist!$A$2:$G$9,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M28" s="48">
        <f>VLOOKUP(M$2,polygonCoarseDist!$A$2:$G$9,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N28" s="48">
        <f>VLOOKUP(N$2,polygonCoarseDist!$A$2:$G$9,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O28" s="48">
        <f>VLOOKUP(O$2,polygonCoarseDist!$A$2:$G$9,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0.40500000000000003</v>
      </c>
      <c r="P28" s="48">
        <f>VLOOKUP(P$2,polygonCoarseDist!$A$2:$G$9,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R28" s="48">
        <f>VLOOKUP(R$2,polygonCoarseDist!$A$13:$D$20,IF(EXACT($E28,polygonCoarseDist!$B$12),2,IF(EXACT($E28,polygonCoarseDist!$C$12),3,4)))</f>
        <v>1</v>
      </c>
      <c r="S28" s="48">
        <f>VLOOKUP(S$2,polygonCoarseDist!$A$13:$D$20,IF(EXACT($E28,polygonCoarseDist!$B$12),2,IF(EXACT($E28,polygonCoarseDist!$C$12),3,4)))</f>
        <v>0</v>
      </c>
      <c r="T28" s="48">
        <f>VLOOKUP(T$2,polygonCoarseDist!$A$13:$D$20,IF(EXACT($E28,polygonCoarseDist!$B$12),2,IF(EXACT($E28,polygonCoarseDist!$C$12),3,4)))</f>
        <v>0.7</v>
      </c>
      <c r="U28" s="48">
        <f>VLOOKUP(U$2,polygonCoarseDist!$A$13:$D$20,IF(EXACT($E28,polygonCoarseDist!$B$12),2,IF(EXACT($E28,polygonCoarseDist!$C$12),3,4)))</f>
        <v>0</v>
      </c>
      <c r="V28" s="48">
        <f>VLOOKUP(V$2,polygonCoarseDist!$A$13:$D$20,IF(EXACT($E28,polygonCoarseDist!$B$12),2,IF(EXACT($E28,polygonCoarseDist!$C$12),3,4)))</f>
        <v>0</v>
      </c>
      <c r="W28" s="48">
        <f>VLOOKUP(W$2,polygonCoarseDist!$A$13:$D$20,IF(EXACT($E28,polygonCoarseDist!$B$12),2,IF(EXACT($E28,polygonCoarseDist!$C$12),3,4)))</f>
        <v>0.9</v>
      </c>
      <c r="X28" s="48">
        <f>VLOOKUP(X$2,polygonCoarseDist!$A$13:$D$20,IF(EXACT($E28,polygonCoarseDist!$B$12),2,IF(EXACT($E28,polygonCoarseDist!$C$12),3,4)))</f>
        <v>0.6</v>
      </c>
      <c r="Y28" s="48">
        <f>VLOOKUP(Y$2,polygonCoarseDist!$A$13:$D$20,IF(EXACT($E28,polygonCoarseDist!$B$12),2,IF(EXACT($E28,polygonCoarseDist!$C$12),3,4)))</f>
        <v>0.8</v>
      </c>
      <c r="AA28" s="48">
        <f>IF(EXACT($A28,polygonCoarseDist!$G$1),VLOOKUP(AA$2,polygonCoarseDist!$A$37:$C$44, $D28+1),         IF(EXACT($A28,polygonCoarseDist!$F$1),VLOOKUP(AA$2,polygonCoarseDist!$A$49:$I$56, $D28+1),       VLOOKUP(AA$2,polygonCoarseDist!$A$25:$E$32, $D28+1)      )        )</f>
        <v>0.5</v>
      </c>
      <c r="AB28" s="48">
        <f>IF(EXACT($A28,polygonCoarseDist!$G$1),VLOOKUP(AB$2,polygonCoarseDist!$A$37:$C$44, $D28+1),         IF(EXACT($A28,polygonCoarseDist!$F$1),VLOOKUP(AB$2,polygonCoarseDist!$A$49:$I$56, $D28+1),       VLOOKUP(AB$2,polygonCoarseDist!$A$25:$E$32, $D28+1)      )        )</f>
        <v>0.3</v>
      </c>
      <c r="AC28" s="48">
        <f>IF(EXACT($A28,polygonCoarseDist!$G$1),VLOOKUP(AC$2,polygonCoarseDist!$A$37:$C$44, $D28+1),         IF(EXACT($A28,polygonCoarseDist!$F$1),VLOOKUP(AC$2,polygonCoarseDist!$A$49:$I$56, $D28+1),       VLOOKUP(AC$2,polygonCoarseDist!$A$25:$E$32, $D28+1)      )        )</f>
        <v>0.3</v>
      </c>
      <c r="AD28" s="48">
        <f>IF(EXACT($A28,polygonCoarseDist!$G$1),VLOOKUP(AD$2,polygonCoarseDist!$A$37:$C$44, $D28+1),         IF(EXACT($A28,polygonCoarseDist!$F$1),VLOOKUP(AD$2,polygonCoarseDist!$A$49:$I$56, $D28+1),       VLOOKUP(AD$2,polygonCoarseDist!$A$25:$E$32, $D28+1)      )        )</f>
        <v>0.4</v>
      </c>
      <c r="AE28" s="48">
        <f>IF(EXACT($A28,polygonCoarseDist!$G$1),VLOOKUP(AE$2,polygonCoarseDist!$A$37:$C$44, $D28+1),         IF(EXACT($A28,polygonCoarseDist!$F$1),VLOOKUP(AE$2,polygonCoarseDist!$A$49:$I$56, $D28+1),       VLOOKUP(AE$2,polygonCoarseDist!$A$25:$E$32, $D28+1)      )        )</f>
        <v>0.05</v>
      </c>
      <c r="AF28" s="48">
        <f>IF(EXACT($A28,polygonCoarseDist!$G$1),VLOOKUP(AF$2,polygonCoarseDist!$A$37:$C$44, $D28+1),         IF(EXACT($A28,polygonCoarseDist!$F$1),VLOOKUP(AF$2,polygonCoarseDist!$A$49:$I$56, $D28+1),       VLOOKUP(AF$2,polygonCoarseDist!$A$25:$E$32, $D28+1)      )        )</f>
        <v>0.4</v>
      </c>
      <c r="AG28" s="48">
        <f>IF(EXACT($A28,polygonCoarseDist!$G$1),VLOOKUP(AG$2,polygonCoarseDist!$A$37:$C$44, $D28+1),         IF(EXACT($A28,polygonCoarseDist!$F$1),VLOOKUP(AG$2,polygonCoarseDist!$A$49:$I$56, $D28+1),       VLOOKUP(AG$2,polygonCoarseDist!$A$25:$E$32, $D28+1)      )        )</f>
        <v>0.3</v>
      </c>
      <c r="AH28" s="48">
        <f>IF(EXACT($A28,polygonCoarseDist!$G$1),VLOOKUP(AH$2,polygonCoarseDist!$A$37:$C$44, $D28+1),         IF(EXACT($A28,polygonCoarseDist!$F$1),VLOOKUP(AH$2,polygonCoarseDist!$A$49:$I$56, $D28+1),       VLOOKUP(AH$2,polygonCoarseDist!$A$25:$E$32, $D28+1)      )        )</f>
        <v>0.05</v>
      </c>
      <c r="AJ28" s="48">
        <f>IF(EXACT($A28,polygonCoarseDist!$F$1), VLOOKUP(AJ$2,polygonCoarseDist!$A$62:$D$69,  IF(EXACT($B28,polygonCoarseDist!$B$61), 2,  IF(EXACT($B28,polygonCoarseDist!$C$61), 3,   4   )   )  ),  1)</f>
        <v>0</v>
      </c>
      <c r="AK28" s="48">
        <f>IF(EXACT($A28,polygonCoarseDist!$F$1), VLOOKUP(AK$2,polygonCoarseDist!$A$62:$D$69,  IF(EXACT($B28,polygonCoarseDist!$B$61), 2,  IF(EXACT($B28,polygonCoarseDist!$C$61), 3,   4   )   )  ),  1)</f>
        <v>0.4</v>
      </c>
      <c r="AL28" s="48">
        <f>IF(EXACT($A28,polygonCoarseDist!$F$1), VLOOKUP(AL$2,polygonCoarseDist!$A$62:$D$69,  IF(EXACT($B28,polygonCoarseDist!$B$61), 2,  IF(EXACT($B28,polygonCoarseDist!$C$61), 3,   4   )   )  ),  1)</f>
        <v>0.5</v>
      </c>
      <c r="AM28" s="48">
        <f>IF(EXACT($A28,polygonCoarseDist!$F$1), VLOOKUP(AM$2,polygonCoarseDist!$A$62:$D$69,  IF(EXACT($B28,polygonCoarseDist!$B$61), 2,  IF(EXACT($B28,polygonCoarseDist!$C$61), 3,   4   )   )  ),  1)</f>
        <v>0.6</v>
      </c>
      <c r="AN28" s="48">
        <f>IF(EXACT($A28,polygonCoarseDist!$F$1), VLOOKUP(AN$2,polygonCoarseDist!$A$62:$D$69,  IF(EXACT($B28,polygonCoarseDist!$B$61), 2,  IF(EXACT($B28,polygonCoarseDist!$C$61), 3,   4   )   )  ),  1)</f>
        <v>0.6</v>
      </c>
      <c r="AO28" s="48">
        <f>IF(EXACT($A28,polygonCoarseDist!$F$1), VLOOKUP(AO$2,polygonCoarseDist!$A$62:$D$69,  IF(EXACT($B28,polygonCoarseDist!$B$61), 2,  IF(EXACT($B28,polygonCoarseDist!$C$61), 3,   4   )   )  ),  1)</f>
        <v>0.2</v>
      </c>
      <c r="AP28" s="48">
        <f>IF(EXACT($A28,polygonCoarseDist!$F$1), VLOOKUP(AP$2,polygonCoarseDist!$A$62:$D$69,  IF(EXACT($B28,polygonCoarseDist!$B$61), 2,  IF(EXACT($B28,polygonCoarseDist!$C$61), 3,   4   )   )  ),  1)</f>
        <v>0.6</v>
      </c>
      <c r="AQ28" s="48">
        <f>IF(EXACT($A28,polygonCoarseDist!$F$1), VLOOKUP(AQ$2,polygonCoarseDist!$A$62:$D$69,  IF(EXACT($B28,polygonCoarseDist!$B$61), 2,  IF(EXACT($B28,polygonCoarseDist!$C$61), 3,   4   )   )  ),  1)</f>
        <v>0.2</v>
      </c>
      <c r="AS28" s="82">
        <f t="shared" si="12"/>
        <v>0</v>
      </c>
      <c r="AT28" s="82">
        <f t="shared" si="13"/>
        <v>0</v>
      </c>
      <c r="AU28" s="82">
        <f t="shared" si="14"/>
        <v>4.7865168539325834E-2</v>
      </c>
      <c r="AV28" s="82">
        <f t="shared" si="15"/>
        <v>0</v>
      </c>
      <c r="AW28" s="82">
        <f t="shared" si="16"/>
        <v>0</v>
      </c>
      <c r="AX28" s="82">
        <f t="shared" si="17"/>
        <v>7.7039999999999999E-3</v>
      </c>
      <c r="AY28" s="82">
        <f t="shared" si="18"/>
        <v>4.3739999999999994E-2</v>
      </c>
      <c r="AZ28" s="82">
        <f t="shared" si="19"/>
        <v>4.9360000000000012E-3</v>
      </c>
      <c r="BB28" s="82">
        <f t="shared" si="20"/>
        <v>0</v>
      </c>
      <c r="BC28" s="82">
        <f t="shared" si="21"/>
        <v>0</v>
      </c>
      <c r="BD28" s="82">
        <f t="shared" si="22"/>
        <v>4.9303925134750799E-2</v>
      </c>
      <c r="BE28" s="82">
        <f t="shared" si="23"/>
        <v>0</v>
      </c>
      <c r="BF28" s="82">
        <f t="shared" si="24"/>
        <v>0</v>
      </c>
      <c r="BG28" s="82">
        <f t="shared" si="25"/>
        <v>7.9178614374248463E-3</v>
      </c>
      <c r="BH28" s="82">
        <f t="shared" si="26"/>
        <v>4.4490917709094108E-2</v>
      </c>
      <c r="BI28" s="82">
        <f t="shared" si="27"/>
        <v>4.9842475159544422E-3</v>
      </c>
      <c r="BK28" s="82">
        <f t="shared" si="28"/>
        <v>0</v>
      </c>
      <c r="BL28" s="82">
        <f t="shared" si="29"/>
        <v>0</v>
      </c>
      <c r="BM28" s="82">
        <f t="shared" si="30"/>
        <v>9.8607850269501598E-2</v>
      </c>
      <c r="BN28" s="82">
        <f t="shared" si="31"/>
        <v>0</v>
      </c>
      <c r="BO28" s="82">
        <f t="shared" si="32"/>
        <v>0</v>
      </c>
      <c r="BP28" s="82">
        <f t="shared" si="33"/>
        <v>1.5835722874849693E-2</v>
      </c>
      <c r="BQ28" s="82">
        <f t="shared" si="34"/>
        <v>8.8981835418188215E-2</v>
      </c>
      <c r="BR28" s="82">
        <f t="shared" si="35"/>
        <v>9.9684950319088843E-3</v>
      </c>
    </row>
    <row r="29" spans="1:70" x14ac:dyDescent="0.2">
      <c r="A29" t="str">
        <f t="shared" ref="A29:C29" si="55">A21</f>
        <v>RC Frame infilled</v>
      </c>
      <c r="B29" t="s">
        <v>144</v>
      </c>
      <c r="C29" t="str">
        <f t="shared" si="55"/>
        <v>LR</v>
      </c>
      <c r="D29">
        <f t="shared" si="52"/>
        <v>3</v>
      </c>
      <c r="E29" t="s">
        <v>15</v>
      </c>
      <c r="F29" t="str">
        <f t="shared" ref="F29:F30" si="56">F28</f>
        <v>RCi+MC+LR</v>
      </c>
      <c r="G29" t="str">
        <f t="shared" si="54"/>
        <v>RCi+xC+LR+3s+Res</v>
      </c>
      <c r="I29" s="48">
        <f>VLOOKUP(I$2,polygonCoarseDist!$A$2:$G$9,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J29" s="48">
        <f>VLOOKUP(J$2,polygonCoarseDist!$A$2:$G$9,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K29" s="48">
        <f>VLOOKUP(K$2,polygonCoarseDist!$A$2:$G$9,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0.45585874799357945</v>
      </c>
      <c r="L29" s="48">
        <f>VLOOKUP(L$2,polygonCoarseDist!$A$2:$G$9,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M29" s="48">
        <f>VLOOKUP(M$2,polygonCoarseDist!$A$2:$G$9,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N29" s="48">
        <f>VLOOKUP(N$2,polygonCoarseDist!$A$2:$G$9,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O29" s="48">
        <f>VLOOKUP(O$2,polygonCoarseDist!$A$2:$G$9,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0.40500000000000003</v>
      </c>
      <c r="P29" s="48">
        <f>VLOOKUP(P$2,polygonCoarseDist!$A$2:$G$9,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R29" s="48">
        <f>VLOOKUP(R$2,polygonCoarseDist!$A$13:$D$20,IF(EXACT($E29,polygonCoarseDist!$B$12),2,IF(EXACT($E29,polygonCoarseDist!$C$12),3,4)))</f>
        <v>1</v>
      </c>
      <c r="S29" s="48">
        <f>VLOOKUP(S$2,polygonCoarseDist!$A$13:$D$20,IF(EXACT($E29,polygonCoarseDist!$B$12),2,IF(EXACT($E29,polygonCoarseDist!$C$12),3,4)))</f>
        <v>0</v>
      </c>
      <c r="T29" s="48">
        <f>VLOOKUP(T$2,polygonCoarseDist!$A$13:$D$20,IF(EXACT($E29,polygonCoarseDist!$B$12),2,IF(EXACT($E29,polygonCoarseDist!$C$12),3,4)))</f>
        <v>0.7</v>
      </c>
      <c r="U29" s="48">
        <f>VLOOKUP(U$2,polygonCoarseDist!$A$13:$D$20,IF(EXACT($E29,polygonCoarseDist!$B$12),2,IF(EXACT($E29,polygonCoarseDist!$C$12),3,4)))</f>
        <v>0</v>
      </c>
      <c r="V29" s="48">
        <f>VLOOKUP(V$2,polygonCoarseDist!$A$13:$D$20,IF(EXACT($E29,polygonCoarseDist!$B$12),2,IF(EXACT($E29,polygonCoarseDist!$C$12),3,4)))</f>
        <v>0</v>
      </c>
      <c r="W29" s="48">
        <f>VLOOKUP(W$2,polygonCoarseDist!$A$13:$D$20,IF(EXACT($E29,polygonCoarseDist!$B$12),2,IF(EXACT($E29,polygonCoarseDist!$C$12),3,4)))</f>
        <v>0.9</v>
      </c>
      <c r="X29" s="48">
        <f>VLOOKUP(X$2,polygonCoarseDist!$A$13:$D$20,IF(EXACT($E29,polygonCoarseDist!$B$12),2,IF(EXACT($E29,polygonCoarseDist!$C$12),3,4)))</f>
        <v>0.6</v>
      </c>
      <c r="Y29" s="48">
        <f>VLOOKUP(Y$2,polygonCoarseDist!$A$13:$D$20,IF(EXACT($E29,polygonCoarseDist!$B$12),2,IF(EXACT($E29,polygonCoarseDist!$C$12),3,4)))</f>
        <v>0.8</v>
      </c>
      <c r="AA29" s="48">
        <f>IF(EXACT($A29,polygonCoarseDist!$G$1),VLOOKUP(AA$2,polygonCoarseDist!$A$37:$C$44, $D29+1),         IF(EXACT($A29,polygonCoarseDist!$F$1),VLOOKUP(AA$2,polygonCoarseDist!$A$49:$I$56, $D29+1),       VLOOKUP(AA$2,polygonCoarseDist!$A$25:$E$32, $D29+1)      )        )</f>
        <v>0.1</v>
      </c>
      <c r="AB29" s="48">
        <f>IF(EXACT($A29,polygonCoarseDist!$G$1),VLOOKUP(AB$2,polygonCoarseDist!$A$37:$C$44, $D29+1),         IF(EXACT($A29,polygonCoarseDist!$F$1),VLOOKUP(AB$2,polygonCoarseDist!$A$49:$I$56, $D29+1),       VLOOKUP(AB$2,polygonCoarseDist!$A$25:$E$32, $D29+1)      )        )</f>
        <v>0.5</v>
      </c>
      <c r="AC29" s="48">
        <f>IF(EXACT($A29,polygonCoarseDist!$G$1),VLOOKUP(AC$2,polygonCoarseDist!$A$37:$C$44, $D29+1),         IF(EXACT($A29,polygonCoarseDist!$F$1),VLOOKUP(AC$2,polygonCoarseDist!$A$49:$I$56, $D29+1),       VLOOKUP(AC$2,polygonCoarseDist!$A$25:$E$32, $D29+1)      )        )</f>
        <v>0.5</v>
      </c>
      <c r="AD29" s="48">
        <f>IF(EXACT($A29,polygonCoarseDist!$G$1),VLOOKUP(AD$2,polygonCoarseDist!$A$37:$C$44, $D29+1),         IF(EXACT($A29,polygonCoarseDist!$F$1),VLOOKUP(AD$2,polygonCoarseDist!$A$49:$I$56, $D29+1),       VLOOKUP(AD$2,polygonCoarseDist!$A$25:$E$32, $D29+1)      )        )</f>
        <v>0.3</v>
      </c>
      <c r="AE29" s="48">
        <f>IF(EXACT($A29,polygonCoarseDist!$G$1),VLOOKUP(AE$2,polygonCoarseDist!$A$37:$C$44, $D29+1),         IF(EXACT($A29,polygonCoarseDist!$F$1),VLOOKUP(AE$2,polygonCoarseDist!$A$49:$I$56, $D29+1),       VLOOKUP(AE$2,polygonCoarseDist!$A$25:$E$32, $D29+1)      )        )</f>
        <v>0.6</v>
      </c>
      <c r="AF29" s="48">
        <f>IF(EXACT($A29,polygonCoarseDist!$G$1),VLOOKUP(AF$2,polygonCoarseDist!$A$37:$C$44, $D29+1),         IF(EXACT($A29,polygonCoarseDist!$F$1),VLOOKUP(AF$2,polygonCoarseDist!$A$49:$I$56, $D29+1),       VLOOKUP(AF$2,polygonCoarseDist!$A$25:$E$32, $D29+1)      )        )</f>
        <v>0.5</v>
      </c>
      <c r="AG29" s="48">
        <f>IF(EXACT($A29,polygonCoarseDist!$G$1),VLOOKUP(AG$2,polygonCoarseDist!$A$37:$C$44, $D29+1),         IF(EXACT($A29,polygonCoarseDist!$F$1),VLOOKUP(AG$2,polygonCoarseDist!$A$49:$I$56, $D29+1),       VLOOKUP(AG$2,polygonCoarseDist!$A$25:$E$32, $D29+1)      )        )</f>
        <v>0.5</v>
      </c>
      <c r="AH29" s="48">
        <f>IF(EXACT($A29,polygonCoarseDist!$G$1),VLOOKUP(AH$2,polygonCoarseDist!$A$37:$C$44, $D29+1),         IF(EXACT($A29,polygonCoarseDist!$F$1),VLOOKUP(AH$2,polygonCoarseDist!$A$49:$I$56, $D29+1),       VLOOKUP(AH$2,polygonCoarseDist!$A$25:$E$32, $D29+1)      )        )</f>
        <v>0.6</v>
      </c>
      <c r="AJ29" s="48">
        <f>IF(EXACT($A29,polygonCoarseDist!$F$1), VLOOKUP(AJ$2,polygonCoarseDist!$A$62:$D$69,  IF(EXACT($B29,polygonCoarseDist!$B$61), 2,  IF(EXACT($B29,polygonCoarseDist!$C$61), 3,   4   )   )  ),  1)</f>
        <v>0</v>
      </c>
      <c r="AK29" s="48">
        <f>IF(EXACT($A29,polygonCoarseDist!$F$1), VLOOKUP(AK$2,polygonCoarseDist!$A$62:$D$69,  IF(EXACT($B29,polygonCoarseDist!$B$61), 2,  IF(EXACT($B29,polygonCoarseDist!$C$61), 3,   4   )   )  ),  1)</f>
        <v>0.4</v>
      </c>
      <c r="AL29" s="48">
        <f>IF(EXACT($A29,polygonCoarseDist!$F$1), VLOOKUP(AL$2,polygonCoarseDist!$A$62:$D$69,  IF(EXACT($B29,polygonCoarseDist!$B$61), 2,  IF(EXACT($B29,polygonCoarseDist!$C$61), 3,   4   )   )  ),  1)</f>
        <v>0.5</v>
      </c>
      <c r="AM29" s="48">
        <f>IF(EXACT($A29,polygonCoarseDist!$F$1), VLOOKUP(AM$2,polygonCoarseDist!$A$62:$D$69,  IF(EXACT($B29,polygonCoarseDist!$B$61), 2,  IF(EXACT($B29,polygonCoarseDist!$C$61), 3,   4   )   )  ),  1)</f>
        <v>0.6</v>
      </c>
      <c r="AN29" s="48">
        <f>IF(EXACT($A29,polygonCoarseDist!$F$1), VLOOKUP(AN$2,polygonCoarseDist!$A$62:$D$69,  IF(EXACT($B29,polygonCoarseDist!$B$61), 2,  IF(EXACT($B29,polygonCoarseDist!$C$61), 3,   4   )   )  ),  1)</f>
        <v>0.6</v>
      </c>
      <c r="AO29" s="48">
        <f>IF(EXACT($A29,polygonCoarseDist!$F$1), VLOOKUP(AO$2,polygonCoarseDist!$A$62:$D$69,  IF(EXACT($B29,polygonCoarseDist!$B$61), 2,  IF(EXACT($B29,polygonCoarseDist!$C$61), 3,   4   )   )  ),  1)</f>
        <v>0.2</v>
      </c>
      <c r="AP29" s="48">
        <f>IF(EXACT($A29,polygonCoarseDist!$F$1), VLOOKUP(AP$2,polygonCoarseDist!$A$62:$D$69,  IF(EXACT($B29,polygonCoarseDist!$B$61), 2,  IF(EXACT($B29,polygonCoarseDist!$C$61), 3,   4   )   )  ),  1)</f>
        <v>0.6</v>
      </c>
      <c r="AQ29" s="48">
        <f>IF(EXACT($A29,polygonCoarseDist!$F$1), VLOOKUP(AQ$2,polygonCoarseDist!$A$62:$D$69,  IF(EXACT($B29,polygonCoarseDist!$B$61), 2,  IF(EXACT($B29,polygonCoarseDist!$C$61), 3,   4   )   )  ),  1)</f>
        <v>0.2</v>
      </c>
      <c r="AS29" s="82">
        <f t="shared" si="12"/>
        <v>0</v>
      </c>
      <c r="AT29" s="82">
        <f t="shared" si="13"/>
        <v>0</v>
      </c>
      <c r="AU29" s="82">
        <f t="shared" si="14"/>
        <v>7.9775280898876394E-2</v>
      </c>
      <c r="AV29" s="82">
        <f t="shared" si="15"/>
        <v>0</v>
      </c>
      <c r="AW29" s="82">
        <f t="shared" si="16"/>
        <v>0</v>
      </c>
      <c r="AX29" s="82">
        <f t="shared" si="17"/>
        <v>9.6299999999999997E-3</v>
      </c>
      <c r="AY29" s="82">
        <f t="shared" si="18"/>
        <v>7.2899999999999993E-2</v>
      </c>
      <c r="AZ29" s="82">
        <f t="shared" si="19"/>
        <v>5.9232000000000007E-2</v>
      </c>
      <c r="BB29" s="82">
        <f t="shared" si="20"/>
        <v>0</v>
      </c>
      <c r="BC29" s="82">
        <f t="shared" si="21"/>
        <v>0</v>
      </c>
      <c r="BD29" s="82">
        <f t="shared" si="22"/>
        <v>8.2173208557918001E-2</v>
      </c>
      <c r="BE29" s="82">
        <f t="shared" si="23"/>
        <v>0</v>
      </c>
      <c r="BF29" s="82">
        <f t="shared" si="24"/>
        <v>0</v>
      </c>
      <c r="BG29" s="82">
        <f t="shared" si="25"/>
        <v>9.8973267967810575E-3</v>
      </c>
      <c r="BH29" s="82">
        <f t="shared" si="26"/>
        <v>7.4151529515156842E-2</v>
      </c>
      <c r="BI29" s="82">
        <f t="shared" si="27"/>
        <v>5.9810970191453296E-2</v>
      </c>
      <c r="BK29" s="82">
        <f t="shared" si="28"/>
        <v>0</v>
      </c>
      <c r="BL29" s="82">
        <f t="shared" si="29"/>
        <v>0</v>
      </c>
      <c r="BM29" s="82">
        <f t="shared" si="30"/>
        <v>0.24651962567375402</v>
      </c>
      <c r="BN29" s="82">
        <f t="shared" si="31"/>
        <v>0</v>
      </c>
      <c r="BO29" s="82">
        <f t="shared" si="32"/>
        <v>0</v>
      </c>
      <c r="BP29" s="82">
        <f t="shared" si="33"/>
        <v>2.9691980390343174E-2</v>
      </c>
      <c r="BQ29" s="82">
        <f t="shared" si="34"/>
        <v>0.22245458854547051</v>
      </c>
      <c r="BR29" s="82">
        <f t="shared" si="35"/>
        <v>0.17943291057435989</v>
      </c>
    </row>
    <row r="30" spans="1:70" x14ac:dyDescent="0.2">
      <c r="A30" t="str">
        <f t="shared" ref="A30:C30" si="57">A22</f>
        <v>RC Frame infilled</v>
      </c>
      <c r="B30" t="s">
        <v>144</v>
      </c>
      <c r="C30" t="str">
        <f t="shared" si="57"/>
        <v>LR</v>
      </c>
      <c r="D30">
        <f t="shared" si="52"/>
        <v>4</v>
      </c>
      <c r="E30" t="s">
        <v>15</v>
      </c>
      <c r="F30" t="str">
        <f t="shared" si="56"/>
        <v>RCi+MC+LR</v>
      </c>
      <c r="G30" t="str">
        <f t="shared" si="54"/>
        <v>RCi+xC+LR+4s+Res</v>
      </c>
      <c r="I30" s="48">
        <f>VLOOKUP(I$2,polygonCoarseDist!$A$2:$G$9,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J30" s="48">
        <f>VLOOKUP(J$2,polygonCoarseDist!$A$2:$G$9,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K30" s="48">
        <f>VLOOKUP(K$2,polygonCoarseDist!$A$2:$G$9,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0.45585874799357945</v>
      </c>
      <c r="L30" s="48">
        <f>VLOOKUP(L$2,polygonCoarseDist!$A$2:$G$9,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M30" s="48">
        <f>VLOOKUP(M$2,polygonCoarseDist!$A$2:$G$9,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N30" s="48">
        <f>VLOOKUP(N$2,polygonCoarseDist!$A$2:$G$9,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O30" s="48">
        <f>VLOOKUP(O$2,polygonCoarseDist!$A$2:$G$9,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0.40500000000000003</v>
      </c>
      <c r="P30" s="48">
        <f>VLOOKUP(P$2,polygonCoarseDist!$A$2:$G$9,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R30" s="48">
        <f>VLOOKUP(R$2,polygonCoarseDist!$A$13:$D$20,IF(EXACT($E30,polygonCoarseDist!$B$12),2,IF(EXACT($E30,polygonCoarseDist!$C$12),3,4)))</f>
        <v>1</v>
      </c>
      <c r="S30" s="48">
        <f>VLOOKUP(S$2,polygonCoarseDist!$A$13:$D$20,IF(EXACT($E30,polygonCoarseDist!$B$12),2,IF(EXACT($E30,polygonCoarseDist!$C$12),3,4)))</f>
        <v>0</v>
      </c>
      <c r="T30" s="48">
        <f>VLOOKUP(T$2,polygonCoarseDist!$A$13:$D$20,IF(EXACT($E30,polygonCoarseDist!$B$12),2,IF(EXACT($E30,polygonCoarseDist!$C$12),3,4)))</f>
        <v>0.7</v>
      </c>
      <c r="U30" s="48">
        <f>VLOOKUP(U$2,polygonCoarseDist!$A$13:$D$20,IF(EXACT($E30,polygonCoarseDist!$B$12),2,IF(EXACT($E30,polygonCoarseDist!$C$12),3,4)))</f>
        <v>0</v>
      </c>
      <c r="V30" s="48">
        <f>VLOOKUP(V$2,polygonCoarseDist!$A$13:$D$20,IF(EXACT($E30,polygonCoarseDist!$B$12),2,IF(EXACT($E30,polygonCoarseDist!$C$12),3,4)))</f>
        <v>0</v>
      </c>
      <c r="W30" s="48">
        <f>VLOOKUP(W$2,polygonCoarseDist!$A$13:$D$20,IF(EXACT($E30,polygonCoarseDist!$B$12),2,IF(EXACT($E30,polygonCoarseDist!$C$12),3,4)))</f>
        <v>0.9</v>
      </c>
      <c r="X30" s="48">
        <f>VLOOKUP(X$2,polygonCoarseDist!$A$13:$D$20,IF(EXACT($E30,polygonCoarseDist!$B$12),2,IF(EXACT($E30,polygonCoarseDist!$C$12),3,4)))</f>
        <v>0.6</v>
      </c>
      <c r="Y30" s="48">
        <f>VLOOKUP(Y$2,polygonCoarseDist!$A$13:$D$20,IF(EXACT($E30,polygonCoarseDist!$B$12),2,IF(EXACT($E30,polygonCoarseDist!$C$12),3,4)))</f>
        <v>0.8</v>
      </c>
      <c r="AA30" s="48">
        <f>IF(EXACT($A30,polygonCoarseDist!$G$1),VLOOKUP(AA$2,polygonCoarseDist!$A$37:$C$44, $D30+1),         IF(EXACT($A30,polygonCoarseDist!$F$1),VLOOKUP(AA$2,polygonCoarseDist!$A$49:$I$56, $D30+1),       VLOOKUP(AA$2,polygonCoarseDist!$A$25:$E$32, $D30+1)      )        )</f>
        <v>0</v>
      </c>
      <c r="AB30" s="48">
        <f>IF(EXACT($A30,polygonCoarseDist!$G$1),VLOOKUP(AB$2,polygonCoarseDist!$A$37:$C$44, $D30+1),         IF(EXACT($A30,polygonCoarseDist!$F$1),VLOOKUP(AB$2,polygonCoarseDist!$A$49:$I$56, $D30+1),       VLOOKUP(AB$2,polygonCoarseDist!$A$25:$E$32, $D30+1)      )        )</f>
        <v>0.1</v>
      </c>
      <c r="AC30" s="48">
        <f>IF(EXACT($A30,polygonCoarseDist!$G$1),VLOOKUP(AC$2,polygonCoarseDist!$A$37:$C$44, $D30+1),         IF(EXACT($A30,polygonCoarseDist!$F$1),VLOOKUP(AC$2,polygonCoarseDist!$A$49:$I$56, $D30+1),       VLOOKUP(AC$2,polygonCoarseDist!$A$25:$E$32, $D30+1)      )        )</f>
        <v>0.1</v>
      </c>
      <c r="AD30" s="48">
        <f>IF(EXACT($A30,polygonCoarseDist!$G$1),VLOOKUP(AD$2,polygonCoarseDist!$A$37:$C$44, $D30+1),         IF(EXACT($A30,polygonCoarseDist!$F$1),VLOOKUP(AD$2,polygonCoarseDist!$A$49:$I$56, $D30+1),       VLOOKUP(AD$2,polygonCoarseDist!$A$25:$E$32, $D30+1)      )        )</f>
        <v>0.1</v>
      </c>
      <c r="AE30" s="48">
        <f>IF(EXACT($A30,polygonCoarseDist!$G$1),VLOOKUP(AE$2,polygonCoarseDist!$A$37:$C$44, $D30+1),         IF(EXACT($A30,polygonCoarseDist!$F$1),VLOOKUP(AE$2,polygonCoarseDist!$A$49:$I$56, $D30+1),       VLOOKUP(AE$2,polygonCoarseDist!$A$25:$E$32, $D30+1)      )        )</f>
        <v>0.1</v>
      </c>
      <c r="AF30" s="48">
        <f>IF(EXACT($A30,polygonCoarseDist!$G$1),VLOOKUP(AF$2,polygonCoarseDist!$A$37:$C$44, $D30+1),         IF(EXACT($A30,polygonCoarseDist!$F$1),VLOOKUP(AF$2,polygonCoarseDist!$A$49:$I$56, $D30+1),       VLOOKUP(AF$2,polygonCoarseDist!$A$25:$E$32, $D30+1)      )        )</f>
        <v>0</v>
      </c>
      <c r="AG30" s="48">
        <f>IF(EXACT($A30,polygonCoarseDist!$G$1),VLOOKUP(AG$2,polygonCoarseDist!$A$37:$C$44, $D30+1),         IF(EXACT($A30,polygonCoarseDist!$F$1),VLOOKUP(AG$2,polygonCoarseDist!$A$49:$I$56, $D30+1),       VLOOKUP(AG$2,polygonCoarseDist!$A$25:$E$32, $D30+1)      )        )</f>
        <v>0.1</v>
      </c>
      <c r="AH30" s="48">
        <f>IF(EXACT($A30,polygonCoarseDist!$G$1),VLOOKUP(AH$2,polygonCoarseDist!$A$37:$C$44, $D30+1),         IF(EXACT($A30,polygonCoarseDist!$F$1),VLOOKUP(AH$2,polygonCoarseDist!$A$49:$I$56, $D30+1),       VLOOKUP(AH$2,polygonCoarseDist!$A$25:$E$32, $D30+1)      )        )</f>
        <v>0.1</v>
      </c>
      <c r="AJ30" s="48">
        <f>IF(EXACT($A30,polygonCoarseDist!$F$1), VLOOKUP(AJ$2,polygonCoarseDist!$A$62:$D$69,  IF(EXACT($B30,polygonCoarseDist!$B$61), 2,  IF(EXACT($B30,polygonCoarseDist!$C$61), 3,   4   )   )  ),  1)</f>
        <v>0</v>
      </c>
      <c r="AK30" s="48">
        <f>IF(EXACT($A30,polygonCoarseDist!$F$1), VLOOKUP(AK$2,polygonCoarseDist!$A$62:$D$69,  IF(EXACT($B30,polygonCoarseDist!$B$61), 2,  IF(EXACT($B30,polygonCoarseDist!$C$61), 3,   4   )   )  ),  1)</f>
        <v>0.4</v>
      </c>
      <c r="AL30" s="48">
        <f>IF(EXACT($A30,polygonCoarseDist!$F$1), VLOOKUP(AL$2,polygonCoarseDist!$A$62:$D$69,  IF(EXACT($B30,polygonCoarseDist!$B$61), 2,  IF(EXACT($B30,polygonCoarseDist!$C$61), 3,   4   )   )  ),  1)</f>
        <v>0.5</v>
      </c>
      <c r="AM30" s="48">
        <f>IF(EXACT($A30,polygonCoarseDist!$F$1), VLOOKUP(AM$2,polygonCoarseDist!$A$62:$D$69,  IF(EXACT($B30,polygonCoarseDist!$B$61), 2,  IF(EXACT($B30,polygonCoarseDist!$C$61), 3,   4   )   )  ),  1)</f>
        <v>0.6</v>
      </c>
      <c r="AN30" s="48">
        <f>IF(EXACT($A30,polygonCoarseDist!$F$1), VLOOKUP(AN$2,polygonCoarseDist!$A$62:$D$69,  IF(EXACT($B30,polygonCoarseDist!$B$61), 2,  IF(EXACT($B30,polygonCoarseDist!$C$61), 3,   4   )   )  ),  1)</f>
        <v>0.6</v>
      </c>
      <c r="AO30" s="48">
        <f>IF(EXACT($A30,polygonCoarseDist!$F$1), VLOOKUP(AO$2,polygonCoarseDist!$A$62:$D$69,  IF(EXACT($B30,polygonCoarseDist!$B$61), 2,  IF(EXACT($B30,polygonCoarseDist!$C$61), 3,   4   )   )  ),  1)</f>
        <v>0.2</v>
      </c>
      <c r="AP30" s="48">
        <f>IF(EXACT($A30,polygonCoarseDist!$F$1), VLOOKUP(AP$2,polygonCoarseDist!$A$62:$D$69,  IF(EXACT($B30,polygonCoarseDist!$B$61), 2,  IF(EXACT($B30,polygonCoarseDist!$C$61), 3,   4   )   )  ),  1)</f>
        <v>0.6</v>
      </c>
      <c r="AQ30" s="48">
        <f>IF(EXACT($A30,polygonCoarseDist!$F$1), VLOOKUP(AQ$2,polygonCoarseDist!$A$62:$D$69,  IF(EXACT($B30,polygonCoarseDist!$B$61), 2,  IF(EXACT($B30,polygonCoarseDist!$C$61), 3,   4   )   )  ),  1)</f>
        <v>0.2</v>
      </c>
      <c r="AS30" s="82">
        <f t="shared" si="12"/>
        <v>0</v>
      </c>
      <c r="AT30" s="82">
        <f t="shared" si="13"/>
        <v>0</v>
      </c>
      <c r="AU30" s="82">
        <f t="shared" si="14"/>
        <v>1.595505617977528E-2</v>
      </c>
      <c r="AV30" s="82">
        <f t="shared" si="15"/>
        <v>0</v>
      </c>
      <c r="AW30" s="82">
        <f t="shared" si="16"/>
        <v>0</v>
      </c>
      <c r="AX30" s="82">
        <f t="shared" si="17"/>
        <v>0</v>
      </c>
      <c r="AY30" s="82">
        <f t="shared" si="18"/>
        <v>1.4580000000000001E-2</v>
      </c>
      <c r="AZ30" s="82">
        <f t="shared" si="19"/>
        <v>9.8720000000000023E-3</v>
      </c>
      <c r="BB30" s="82">
        <f t="shared" si="20"/>
        <v>0</v>
      </c>
      <c r="BC30" s="82">
        <f t="shared" si="21"/>
        <v>0</v>
      </c>
      <c r="BD30" s="82">
        <f t="shared" si="22"/>
        <v>1.6434641711583601E-2</v>
      </c>
      <c r="BE30" s="82">
        <f t="shared" si="23"/>
        <v>0</v>
      </c>
      <c r="BF30" s="82">
        <f t="shared" si="24"/>
        <v>0</v>
      </c>
      <c r="BG30" s="82">
        <f t="shared" si="25"/>
        <v>0</v>
      </c>
      <c r="BH30" s="82">
        <f t="shared" si="26"/>
        <v>1.4830305903031372E-2</v>
      </c>
      <c r="BI30" s="82">
        <f t="shared" si="27"/>
        <v>9.9684950319088843E-3</v>
      </c>
      <c r="BK30" s="82">
        <f t="shared" si="28"/>
        <v>0</v>
      </c>
      <c r="BL30" s="82">
        <f t="shared" si="29"/>
        <v>0</v>
      </c>
      <c r="BM30" s="82">
        <f t="shared" si="30"/>
        <v>6.5738566846334404E-2</v>
      </c>
      <c r="BN30" s="82">
        <f t="shared" si="31"/>
        <v>0</v>
      </c>
      <c r="BO30" s="82">
        <f t="shared" si="32"/>
        <v>0</v>
      </c>
      <c r="BP30" s="82">
        <f t="shared" si="33"/>
        <v>0</v>
      </c>
      <c r="BQ30" s="82">
        <f t="shared" si="34"/>
        <v>5.9321223612125489E-2</v>
      </c>
      <c r="BR30" s="82">
        <f t="shared" si="35"/>
        <v>3.9873980127635537E-2</v>
      </c>
    </row>
    <row r="31" spans="1:70" x14ac:dyDescent="0.2">
      <c r="A31" t="str">
        <f t="shared" ref="A31:C31" si="58">A23</f>
        <v>RC Frame infilled</v>
      </c>
      <c r="B31" t="s">
        <v>144</v>
      </c>
      <c r="C31" t="str">
        <f t="shared" si="58"/>
        <v>MR</v>
      </c>
      <c r="D31">
        <f t="shared" si="52"/>
        <v>5</v>
      </c>
      <c r="E31" t="s">
        <v>15</v>
      </c>
      <c r="F31" t="str">
        <f>'EQ - fragilities'!A11</f>
        <v>RCi+MC+MR</v>
      </c>
      <c r="G31" t="str">
        <f t="shared" si="54"/>
        <v>RCi+xC+LR+5s+Res</v>
      </c>
      <c r="I31" s="48">
        <f>VLOOKUP(I$2,polygonCoarseDist!$A$2:$G$9,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J31" s="48">
        <f>VLOOKUP(J$2,polygonCoarseDist!$A$2:$G$9,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K31" s="48">
        <f>VLOOKUP(K$2,polygonCoarseDist!$A$2:$G$9,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0.45585874799357945</v>
      </c>
      <c r="L31" s="48">
        <f>VLOOKUP(L$2,polygonCoarseDist!$A$2:$G$9,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M31" s="48">
        <f>VLOOKUP(M$2,polygonCoarseDist!$A$2:$G$9,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N31" s="48">
        <f>VLOOKUP(N$2,polygonCoarseDist!$A$2:$G$9,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O31" s="48">
        <f>VLOOKUP(O$2,polygonCoarseDist!$A$2:$G$9,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0.40500000000000003</v>
      </c>
      <c r="P31" s="48">
        <f>VLOOKUP(P$2,polygonCoarseDist!$A$2:$G$9,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R31" s="48">
        <f>VLOOKUP(R$2,polygonCoarseDist!$A$13:$D$20,IF(EXACT($E31,polygonCoarseDist!$B$12),2,IF(EXACT($E31,polygonCoarseDist!$C$12),3,4)))</f>
        <v>1</v>
      </c>
      <c r="S31" s="48">
        <f>VLOOKUP(S$2,polygonCoarseDist!$A$13:$D$20,IF(EXACT($E31,polygonCoarseDist!$B$12),2,IF(EXACT($E31,polygonCoarseDist!$C$12),3,4)))</f>
        <v>0</v>
      </c>
      <c r="T31" s="48">
        <f>VLOOKUP(T$2,polygonCoarseDist!$A$13:$D$20,IF(EXACT($E31,polygonCoarseDist!$B$12),2,IF(EXACT($E31,polygonCoarseDist!$C$12),3,4)))</f>
        <v>0.7</v>
      </c>
      <c r="U31" s="48">
        <f>VLOOKUP(U$2,polygonCoarseDist!$A$13:$D$20,IF(EXACT($E31,polygonCoarseDist!$B$12),2,IF(EXACT($E31,polygonCoarseDist!$C$12),3,4)))</f>
        <v>0</v>
      </c>
      <c r="V31" s="48">
        <f>VLOOKUP(V$2,polygonCoarseDist!$A$13:$D$20,IF(EXACT($E31,polygonCoarseDist!$B$12),2,IF(EXACT($E31,polygonCoarseDist!$C$12),3,4)))</f>
        <v>0</v>
      </c>
      <c r="W31" s="48">
        <f>VLOOKUP(W$2,polygonCoarseDist!$A$13:$D$20,IF(EXACT($E31,polygonCoarseDist!$B$12),2,IF(EXACT($E31,polygonCoarseDist!$C$12),3,4)))</f>
        <v>0.9</v>
      </c>
      <c r="X31" s="48">
        <f>VLOOKUP(X$2,polygonCoarseDist!$A$13:$D$20,IF(EXACT($E31,polygonCoarseDist!$B$12),2,IF(EXACT($E31,polygonCoarseDist!$C$12),3,4)))</f>
        <v>0.6</v>
      </c>
      <c r="Y31" s="48">
        <f>VLOOKUP(Y$2,polygonCoarseDist!$A$13:$D$20,IF(EXACT($E31,polygonCoarseDist!$B$12),2,IF(EXACT($E31,polygonCoarseDist!$C$12),3,4)))</f>
        <v>0.8</v>
      </c>
      <c r="AA31" s="48">
        <f>IF(EXACT($A31,polygonCoarseDist!$G$1),VLOOKUP(AA$2,polygonCoarseDist!$A$37:$C$44, $D31+1),         IF(EXACT($A31,polygonCoarseDist!$F$1),VLOOKUP(AA$2,polygonCoarseDist!$A$49:$I$56, $D31+1),       VLOOKUP(AA$2,polygonCoarseDist!$A$25:$E$32, $D31+1)      )        )</f>
        <v>0</v>
      </c>
      <c r="AB31" s="48">
        <f>IF(EXACT($A31,polygonCoarseDist!$G$1),VLOOKUP(AB$2,polygonCoarseDist!$A$37:$C$44, $D31+1),         IF(EXACT($A31,polygonCoarseDist!$F$1),VLOOKUP(AB$2,polygonCoarseDist!$A$49:$I$56, $D31+1),       VLOOKUP(AB$2,polygonCoarseDist!$A$25:$E$32, $D31+1)      )        )</f>
        <v>0.05</v>
      </c>
      <c r="AC31" s="48">
        <f>IF(EXACT($A31,polygonCoarseDist!$G$1),VLOOKUP(AC$2,polygonCoarseDist!$A$37:$C$44, $D31+1),         IF(EXACT($A31,polygonCoarseDist!$F$1),VLOOKUP(AC$2,polygonCoarseDist!$A$49:$I$56, $D31+1),       VLOOKUP(AC$2,polygonCoarseDist!$A$25:$E$32, $D31+1)      )        )</f>
        <v>0</v>
      </c>
      <c r="AD31" s="48">
        <f>IF(EXACT($A31,polygonCoarseDist!$G$1),VLOOKUP(AD$2,polygonCoarseDist!$A$37:$C$44, $D31+1),         IF(EXACT($A31,polygonCoarseDist!$F$1),VLOOKUP(AD$2,polygonCoarseDist!$A$49:$I$56, $D31+1),       VLOOKUP(AD$2,polygonCoarseDist!$A$25:$E$32, $D31+1)      )        )</f>
        <v>0.1</v>
      </c>
      <c r="AE31" s="48">
        <f>IF(EXACT($A31,polygonCoarseDist!$G$1),VLOOKUP(AE$2,polygonCoarseDist!$A$37:$C$44, $D31+1),         IF(EXACT($A31,polygonCoarseDist!$F$1),VLOOKUP(AE$2,polygonCoarseDist!$A$49:$I$56, $D31+1),       VLOOKUP(AE$2,polygonCoarseDist!$A$25:$E$32, $D31+1)      )        )</f>
        <v>0.1</v>
      </c>
      <c r="AF31" s="48">
        <f>IF(EXACT($A31,polygonCoarseDist!$G$1),VLOOKUP(AF$2,polygonCoarseDist!$A$37:$C$44, $D31+1),         IF(EXACT($A31,polygonCoarseDist!$F$1),VLOOKUP(AF$2,polygonCoarseDist!$A$49:$I$56, $D31+1),       VLOOKUP(AF$2,polygonCoarseDist!$A$25:$E$32, $D31+1)      )        )</f>
        <v>0</v>
      </c>
      <c r="AG31" s="48">
        <f>IF(EXACT($A31,polygonCoarseDist!$G$1),VLOOKUP(AG$2,polygonCoarseDist!$A$37:$C$44, $D31+1),         IF(EXACT($A31,polygonCoarseDist!$F$1),VLOOKUP(AG$2,polygonCoarseDist!$A$49:$I$56, $D31+1),       VLOOKUP(AG$2,polygonCoarseDist!$A$25:$E$32, $D31+1)      )        )</f>
        <v>0.05</v>
      </c>
      <c r="AH31" s="48">
        <f>IF(EXACT($A31,polygonCoarseDist!$G$1),VLOOKUP(AH$2,polygonCoarseDist!$A$37:$C$44, $D31+1),         IF(EXACT($A31,polygonCoarseDist!$F$1),VLOOKUP(AH$2,polygonCoarseDist!$A$49:$I$56, $D31+1),       VLOOKUP(AH$2,polygonCoarseDist!$A$25:$E$32, $D31+1)      )        )</f>
        <v>0.1</v>
      </c>
      <c r="AJ31" s="48">
        <f>IF(EXACT($A31,polygonCoarseDist!$F$1), VLOOKUP(AJ$2,polygonCoarseDist!$A$62:$D$69,  IF(EXACT($B31,polygonCoarseDist!$B$61), 2,  IF(EXACT($B31,polygonCoarseDist!$C$61), 3,   4   )   )  ),  1)</f>
        <v>0</v>
      </c>
      <c r="AK31" s="48">
        <f>IF(EXACT($A31,polygonCoarseDist!$F$1), VLOOKUP(AK$2,polygonCoarseDist!$A$62:$D$69,  IF(EXACT($B31,polygonCoarseDist!$B$61), 2,  IF(EXACT($B31,polygonCoarseDist!$C$61), 3,   4   )   )  ),  1)</f>
        <v>0.4</v>
      </c>
      <c r="AL31" s="48">
        <f>IF(EXACT($A31,polygonCoarseDist!$F$1), VLOOKUP(AL$2,polygonCoarseDist!$A$62:$D$69,  IF(EXACT($B31,polygonCoarseDist!$B$61), 2,  IF(EXACT($B31,polygonCoarseDist!$C$61), 3,   4   )   )  ),  1)</f>
        <v>0.5</v>
      </c>
      <c r="AM31" s="48">
        <f>IF(EXACT($A31,polygonCoarseDist!$F$1), VLOOKUP(AM$2,polygonCoarseDist!$A$62:$D$69,  IF(EXACT($B31,polygonCoarseDist!$B$61), 2,  IF(EXACT($B31,polygonCoarseDist!$C$61), 3,   4   )   )  ),  1)</f>
        <v>0.6</v>
      </c>
      <c r="AN31" s="48">
        <f>IF(EXACT($A31,polygonCoarseDist!$F$1), VLOOKUP(AN$2,polygonCoarseDist!$A$62:$D$69,  IF(EXACT($B31,polygonCoarseDist!$B$61), 2,  IF(EXACT($B31,polygonCoarseDist!$C$61), 3,   4   )   )  ),  1)</f>
        <v>0.6</v>
      </c>
      <c r="AO31" s="48">
        <f>IF(EXACT($A31,polygonCoarseDist!$F$1), VLOOKUP(AO$2,polygonCoarseDist!$A$62:$D$69,  IF(EXACT($B31,polygonCoarseDist!$B$61), 2,  IF(EXACT($B31,polygonCoarseDist!$C$61), 3,   4   )   )  ),  1)</f>
        <v>0.2</v>
      </c>
      <c r="AP31" s="48">
        <f>IF(EXACT($A31,polygonCoarseDist!$F$1), VLOOKUP(AP$2,polygonCoarseDist!$A$62:$D$69,  IF(EXACT($B31,polygonCoarseDist!$B$61), 2,  IF(EXACT($B31,polygonCoarseDist!$C$61), 3,   4   )   )  ),  1)</f>
        <v>0.6</v>
      </c>
      <c r="AQ31" s="48">
        <f>IF(EXACT($A31,polygonCoarseDist!$F$1), VLOOKUP(AQ$2,polygonCoarseDist!$A$62:$D$69,  IF(EXACT($B31,polygonCoarseDist!$B$61), 2,  IF(EXACT($B31,polygonCoarseDist!$C$61), 3,   4   )   )  ),  1)</f>
        <v>0.2</v>
      </c>
      <c r="AS31" s="82">
        <f t="shared" si="12"/>
        <v>0</v>
      </c>
      <c r="AT31" s="82">
        <f t="shared" si="13"/>
        <v>0</v>
      </c>
      <c r="AU31" s="82">
        <f t="shared" si="14"/>
        <v>0</v>
      </c>
      <c r="AV31" s="82">
        <f t="shared" si="15"/>
        <v>0</v>
      </c>
      <c r="AW31" s="82">
        <f t="shared" si="16"/>
        <v>0</v>
      </c>
      <c r="AX31" s="82">
        <f t="shared" si="17"/>
        <v>0</v>
      </c>
      <c r="AY31" s="82">
        <f t="shared" si="18"/>
        <v>7.2900000000000005E-3</v>
      </c>
      <c r="AZ31" s="82">
        <f t="shared" si="19"/>
        <v>9.8720000000000023E-3</v>
      </c>
      <c r="BB31" s="82">
        <f t="shared" si="20"/>
        <v>0</v>
      </c>
      <c r="BC31" s="82">
        <f t="shared" si="21"/>
        <v>0</v>
      </c>
      <c r="BD31" s="82">
        <f t="shared" si="22"/>
        <v>0</v>
      </c>
      <c r="BE31" s="82">
        <f t="shared" si="23"/>
        <v>0</v>
      </c>
      <c r="BF31" s="82">
        <f t="shared" si="24"/>
        <v>0</v>
      </c>
      <c r="BG31" s="82">
        <f t="shared" si="25"/>
        <v>0</v>
      </c>
      <c r="BH31" s="82">
        <f t="shared" si="26"/>
        <v>7.4151529515156861E-3</v>
      </c>
      <c r="BI31" s="82">
        <f t="shared" si="27"/>
        <v>9.9684950319088843E-3</v>
      </c>
      <c r="BK31" s="82">
        <f t="shared" si="28"/>
        <v>0</v>
      </c>
      <c r="BL31" s="82">
        <f t="shared" si="29"/>
        <v>0</v>
      </c>
      <c r="BM31" s="82">
        <f t="shared" si="30"/>
        <v>0</v>
      </c>
      <c r="BN31" s="82">
        <f t="shared" si="31"/>
        <v>0</v>
      </c>
      <c r="BO31" s="82">
        <f t="shared" si="32"/>
        <v>0</v>
      </c>
      <c r="BP31" s="82">
        <f t="shared" si="33"/>
        <v>0</v>
      </c>
      <c r="BQ31" s="82">
        <f t="shared" si="34"/>
        <v>3.7075764757578428E-2</v>
      </c>
      <c r="BR31" s="82">
        <f t="shared" si="35"/>
        <v>4.9842475159544423E-2</v>
      </c>
    </row>
    <row r="32" spans="1:70" x14ac:dyDescent="0.2">
      <c r="A32" t="str">
        <f t="shared" ref="A32:C32" si="59">A24</f>
        <v>RC Frame infilled</v>
      </c>
      <c r="B32" t="s">
        <v>144</v>
      </c>
      <c r="C32" t="str">
        <f t="shared" si="59"/>
        <v>MR</v>
      </c>
      <c r="D32">
        <f t="shared" si="52"/>
        <v>6</v>
      </c>
      <c r="E32" t="s">
        <v>15</v>
      </c>
      <c r="F32" t="str">
        <f>F31</f>
        <v>RCi+MC+MR</v>
      </c>
      <c r="G32" t="str">
        <f t="shared" si="54"/>
        <v>RCi+xC+LR+6s+Res</v>
      </c>
      <c r="I32" s="48">
        <f>VLOOKUP(I$2,polygonCoarseDist!$A$2:$G$9,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J32" s="48">
        <f>VLOOKUP(J$2,polygonCoarseDist!$A$2:$G$9,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K32" s="48">
        <f>VLOOKUP(K$2,polygonCoarseDist!$A$2:$G$9,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0.45585874799357945</v>
      </c>
      <c r="L32" s="48">
        <f>VLOOKUP(L$2,polygonCoarseDist!$A$2:$G$9,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M32" s="48">
        <f>VLOOKUP(M$2,polygonCoarseDist!$A$2:$G$9,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N32" s="48">
        <f>VLOOKUP(N$2,polygonCoarseDist!$A$2:$G$9,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O32" s="48">
        <f>VLOOKUP(O$2,polygonCoarseDist!$A$2:$G$9,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0.40500000000000003</v>
      </c>
      <c r="P32" s="48">
        <f>VLOOKUP(P$2,polygonCoarseDist!$A$2:$G$9,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R32" s="48">
        <f>VLOOKUP(R$2,polygonCoarseDist!$A$13:$D$20,IF(EXACT($E32,polygonCoarseDist!$B$12),2,IF(EXACT($E32,polygonCoarseDist!$C$12),3,4)))</f>
        <v>1</v>
      </c>
      <c r="S32" s="48">
        <f>VLOOKUP(S$2,polygonCoarseDist!$A$13:$D$20,IF(EXACT($E32,polygonCoarseDist!$B$12),2,IF(EXACT($E32,polygonCoarseDist!$C$12),3,4)))</f>
        <v>0</v>
      </c>
      <c r="T32" s="48">
        <f>VLOOKUP(T$2,polygonCoarseDist!$A$13:$D$20,IF(EXACT($E32,polygonCoarseDist!$B$12),2,IF(EXACT($E32,polygonCoarseDist!$C$12),3,4)))</f>
        <v>0.7</v>
      </c>
      <c r="U32" s="48">
        <f>VLOOKUP(U$2,polygonCoarseDist!$A$13:$D$20,IF(EXACT($E32,polygonCoarseDist!$B$12),2,IF(EXACT($E32,polygonCoarseDist!$C$12),3,4)))</f>
        <v>0</v>
      </c>
      <c r="V32" s="48">
        <f>VLOOKUP(V$2,polygonCoarseDist!$A$13:$D$20,IF(EXACT($E32,polygonCoarseDist!$B$12),2,IF(EXACT($E32,polygonCoarseDist!$C$12),3,4)))</f>
        <v>0</v>
      </c>
      <c r="W32" s="48">
        <f>VLOOKUP(W$2,polygonCoarseDist!$A$13:$D$20,IF(EXACT($E32,polygonCoarseDist!$B$12),2,IF(EXACT($E32,polygonCoarseDist!$C$12),3,4)))</f>
        <v>0.9</v>
      </c>
      <c r="X32" s="48">
        <f>VLOOKUP(X$2,polygonCoarseDist!$A$13:$D$20,IF(EXACT($E32,polygonCoarseDist!$B$12),2,IF(EXACT($E32,polygonCoarseDist!$C$12),3,4)))</f>
        <v>0.6</v>
      </c>
      <c r="Y32" s="48">
        <f>VLOOKUP(Y$2,polygonCoarseDist!$A$13:$D$20,IF(EXACT($E32,polygonCoarseDist!$B$12),2,IF(EXACT($E32,polygonCoarseDist!$C$12),3,4)))</f>
        <v>0.8</v>
      </c>
      <c r="AA32" s="48">
        <f>IF(EXACT($A32,polygonCoarseDist!$G$1),VLOOKUP(AA$2,polygonCoarseDist!$A$37:$C$44, $D32+1),         IF(EXACT($A32,polygonCoarseDist!$F$1),VLOOKUP(AA$2,polygonCoarseDist!$A$49:$I$56, $D32+1),       VLOOKUP(AA$2,polygonCoarseDist!$A$25:$E$32, $D32+1)      )        )</f>
        <v>0</v>
      </c>
      <c r="AB32" s="48">
        <f>IF(EXACT($A32,polygonCoarseDist!$G$1),VLOOKUP(AB$2,polygonCoarseDist!$A$37:$C$44, $D32+1),         IF(EXACT($A32,polygonCoarseDist!$F$1),VLOOKUP(AB$2,polygonCoarseDist!$A$49:$I$56, $D32+1),       VLOOKUP(AB$2,polygonCoarseDist!$A$25:$E$32, $D32+1)      )        )</f>
        <v>0</v>
      </c>
      <c r="AC32" s="48">
        <f>IF(EXACT($A32,polygonCoarseDist!$G$1),VLOOKUP(AC$2,polygonCoarseDist!$A$37:$C$44, $D32+1),         IF(EXACT($A32,polygonCoarseDist!$F$1),VLOOKUP(AC$2,polygonCoarseDist!$A$49:$I$56, $D32+1),       VLOOKUP(AC$2,polygonCoarseDist!$A$25:$E$32, $D32+1)      )        )</f>
        <v>0</v>
      </c>
      <c r="AD32" s="48">
        <f>IF(EXACT($A32,polygonCoarseDist!$G$1),VLOOKUP(AD$2,polygonCoarseDist!$A$37:$C$44, $D32+1),         IF(EXACT($A32,polygonCoarseDist!$F$1),VLOOKUP(AD$2,polygonCoarseDist!$A$49:$I$56, $D32+1),       VLOOKUP(AD$2,polygonCoarseDist!$A$25:$E$32, $D32+1)      )        )</f>
        <v>0</v>
      </c>
      <c r="AE32" s="48">
        <f>IF(EXACT($A32,polygonCoarseDist!$G$1),VLOOKUP(AE$2,polygonCoarseDist!$A$37:$C$44, $D32+1),         IF(EXACT($A32,polygonCoarseDist!$F$1),VLOOKUP(AE$2,polygonCoarseDist!$A$49:$I$56, $D32+1),       VLOOKUP(AE$2,polygonCoarseDist!$A$25:$E$32, $D32+1)      )        )</f>
        <v>0.05</v>
      </c>
      <c r="AF32" s="48">
        <f>IF(EXACT($A32,polygonCoarseDist!$G$1),VLOOKUP(AF$2,polygonCoarseDist!$A$37:$C$44, $D32+1),         IF(EXACT($A32,polygonCoarseDist!$F$1),VLOOKUP(AF$2,polygonCoarseDist!$A$49:$I$56, $D32+1),       VLOOKUP(AF$2,polygonCoarseDist!$A$25:$E$32, $D32+1)      )        )</f>
        <v>0</v>
      </c>
      <c r="AG32" s="48">
        <f>IF(EXACT($A32,polygonCoarseDist!$G$1),VLOOKUP(AG$2,polygonCoarseDist!$A$37:$C$44, $D32+1),         IF(EXACT($A32,polygonCoarseDist!$F$1),VLOOKUP(AG$2,polygonCoarseDist!$A$49:$I$56, $D32+1),       VLOOKUP(AG$2,polygonCoarseDist!$A$25:$E$32, $D32+1)      )        )</f>
        <v>0</v>
      </c>
      <c r="AH32" s="48">
        <f>IF(EXACT($A32,polygonCoarseDist!$G$1),VLOOKUP(AH$2,polygonCoarseDist!$A$37:$C$44, $D32+1),         IF(EXACT($A32,polygonCoarseDist!$F$1),VLOOKUP(AH$2,polygonCoarseDist!$A$49:$I$56, $D32+1),       VLOOKUP(AH$2,polygonCoarseDist!$A$25:$E$32, $D32+1)      )        )</f>
        <v>0.05</v>
      </c>
      <c r="AJ32" s="48">
        <f>IF(EXACT($A32,polygonCoarseDist!$F$1), VLOOKUP(AJ$2,polygonCoarseDist!$A$62:$D$69,  IF(EXACT($B32,polygonCoarseDist!$B$61), 2,  IF(EXACT($B32,polygonCoarseDist!$C$61), 3,   4   )   )  ),  1)</f>
        <v>0</v>
      </c>
      <c r="AK32" s="48">
        <f>IF(EXACT($A32,polygonCoarseDist!$F$1), VLOOKUP(AK$2,polygonCoarseDist!$A$62:$D$69,  IF(EXACT($B32,polygonCoarseDist!$B$61), 2,  IF(EXACT($B32,polygonCoarseDist!$C$61), 3,   4   )   )  ),  1)</f>
        <v>0.4</v>
      </c>
      <c r="AL32" s="48">
        <f>IF(EXACT($A32,polygonCoarseDist!$F$1), VLOOKUP(AL$2,polygonCoarseDist!$A$62:$D$69,  IF(EXACT($B32,polygonCoarseDist!$B$61), 2,  IF(EXACT($B32,polygonCoarseDist!$C$61), 3,   4   )   )  ),  1)</f>
        <v>0.5</v>
      </c>
      <c r="AM32" s="48">
        <f>IF(EXACT($A32,polygonCoarseDist!$F$1), VLOOKUP(AM$2,polygonCoarseDist!$A$62:$D$69,  IF(EXACT($B32,polygonCoarseDist!$B$61), 2,  IF(EXACT($B32,polygonCoarseDist!$C$61), 3,   4   )   )  ),  1)</f>
        <v>0.6</v>
      </c>
      <c r="AN32" s="48">
        <f>IF(EXACT($A32,polygonCoarseDist!$F$1), VLOOKUP(AN$2,polygonCoarseDist!$A$62:$D$69,  IF(EXACT($B32,polygonCoarseDist!$B$61), 2,  IF(EXACT($B32,polygonCoarseDist!$C$61), 3,   4   )   )  ),  1)</f>
        <v>0.6</v>
      </c>
      <c r="AO32" s="48">
        <f>IF(EXACT($A32,polygonCoarseDist!$F$1), VLOOKUP(AO$2,polygonCoarseDist!$A$62:$D$69,  IF(EXACT($B32,polygonCoarseDist!$B$61), 2,  IF(EXACT($B32,polygonCoarseDist!$C$61), 3,   4   )   )  ),  1)</f>
        <v>0.2</v>
      </c>
      <c r="AP32" s="48">
        <f>IF(EXACT($A32,polygonCoarseDist!$F$1), VLOOKUP(AP$2,polygonCoarseDist!$A$62:$D$69,  IF(EXACT($B32,polygonCoarseDist!$B$61), 2,  IF(EXACT($B32,polygonCoarseDist!$C$61), 3,   4   )   )  ),  1)</f>
        <v>0.6</v>
      </c>
      <c r="AQ32" s="48">
        <f>IF(EXACT($A32,polygonCoarseDist!$F$1), VLOOKUP(AQ$2,polygonCoarseDist!$A$62:$D$69,  IF(EXACT($B32,polygonCoarseDist!$B$61), 2,  IF(EXACT($B32,polygonCoarseDist!$C$61), 3,   4   )   )  ),  1)</f>
        <v>0.2</v>
      </c>
      <c r="AS32" s="82">
        <f t="shared" si="12"/>
        <v>0</v>
      </c>
      <c r="AT32" s="82">
        <f t="shared" si="13"/>
        <v>0</v>
      </c>
      <c r="AU32" s="82">
        <f t="shared" si="14"/>
        <v>0</v>
      </c>
      <c r="AV32" s="82">
        <f t="shared" si="15"/>
        <v>0</v>
      </c>
      <c r="AW32" s="82">
        <f t="shared" si="16"/>
        <v>0</v>
      </c>
      <c r="AX32" s="82">
        <f t="shared" si="17"/>
        <v>0</v>
      </c>
      <c r="AY32" s="82">
        <f t="shared" si="18"/>
        <v>0</v>
      </c>
      <c r="AZ32" s="82">
        <f t="shared" si="19"/>
        <v>4.9360000000000012E-3</v>
      </c>
      <c r="BB32" s="82">
        <f t="shared" si="20"/>
        <v>0</v>
      </c>
      <c r="BC32" s="82">
        <f t="shared" si="21"/>
        <v>0</v>
      </c>
      <c r="BD32" s="82">
        <f t="shared" si="22"/>
        <v>0</v>
      </c>
      <c r="BE32" s="82">
        <f t="shared" si="23"/>
        <v>0</v>
      </c>
      <c r="BF32" s="82">
        <f t="shared" si="24"/>
        <v>0</v>
      </c>
      <c r="BG32" s="82">
        <f t="shared" si="25"/>
        <v>0</v>
      </c>
      <c r="BH32" s="82">
        <f t="shared" si="26"/>
        <v>0</v>
      </c>
      <c r="BI32" s="82">
        <f t="shared" si="27"/>
        <v>4.9842475159544422E-3</v>
      </c>
      <c r="BK32" s="82">
        <f t="shared" si="28"/>
        <v>0</v>
      </c>
      <c r="BL32" s="82">
        <f t="shared" si="29"/>
        <v>0</v>
      </c>
      <c r="BM32" s="82">
        <f t="shared" si="30"/>
        <v>0</v>
      </c>
      <c r="BN32" s="82">
        <f t="shared" si="31"/>
        <v>0</v>
      </c>
      <c r="BO32" s="82">
        <f t="shared" si="32"/>
        <v>0</v>
      </c>
      <c r="BP32" s="82">
        <f t="shared" si="33"/>
        <v>0</v>
      </c>
      <c r="BQ32" s="82">
        <f t="shared" si="34"/>
        <v>0</v>
      </c>
      <c r="BR32" s="82">
        <f t="shared" si="35"/>
        <v>2.9905485095726651E-2</v>
      </c>
    </row>
    <row r="33" spans="1:70" x14ac:dyDescent="0.2">
      <c r="A33" t="str">
        <f t="shared" ref="A33:C33" si="60">A25</f>
        <v>RC Frame infilled</v>
      </c>
      <c r="B33" t="s">
        <v>144</v>
      </c>
      <c r="C33" t="str">
        <f t="shared" si="60"/>
        <v>MR</v>
      </c>
      <c r="D33">
        <f t="shared" si="52"/>
        <v>7</v>
      </c>
      <c r="E33" t="s">
        <v>15</v>
      </c>
      <c r="F33" t="str">
        <f t="shared" ref="F33:F34" si="61">F32</f>
        <v>RCi+MC+MR</v>
      </c>
      <c r="G33" t="str">
        <f t="shared" si="54"/>
        <v>RCi+xC+LR+7s+Res</v>
      </c>
      <c r="I33" s="48">
        <f>VLOOKUP(I$2,polygonCoarseDist!$A$2:$G$9,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J33" s="48">
        <f>VLOOKUP(J$2,polygonCoarseDist!$A$2:$G$9,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K33" s="48">
        <f>VLOOKUP(K$2,polygonCoarseDist!$A$2:$G$9,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0.45585874799357945</v>
      </c>
      <c r="L33" s="48">
        <f>VLOOKUP(L$2,polygonCoarseDist!$A$2:$G$9,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M33" s="48">
        <f>VLOOKUP(M$2,polygonCoarseDist!$A$2:$G$9,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N33" s="48">
        <f>VLOOKUP(N$2,polygonCoarseDist!$A$2:$G$9,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O33" s="48">
        <f>VLOOKUP(O$2,polygonCoarseDist!$A$2:$G$9,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0.40500000000000003</v>
      </c>
      <c r="P33" s="48">
        <f>VLOOKUP(P$2,polygonCoarseDist!$A$2:$G$9,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R33" s="48">
        <f>VLOOKUP(R$2,polygonCoarseDist!$A$13:$D$20,IF(EXACT($E33,polygonCoarseDist!$B$12),2,IF(EXACT($E33,polygonCoarseDist!$C$12),3,4)))</f>
        <v>1</v>
      </c>
      <c r="S33" s="48">
        <f>VLOOKUP(S$2,polygonCoarseDist!$A$13:$D$20,IF(EXACT($E33,polygonCoarseDist!$B$12),2,IF(EXACT($E33,polygonCoarseDist!$C$12),3,4)))</f>
        <v>0</v>
      </c>
      <c r="T33" s="48">
        <f>VLOOKUP(T$2,polygonCoarseDist!$A$13:$D$20,IF(EXACT($E33,polygonCoarseDist!$B$12),2,IF(EXACT($E33,polygonCoarseDist!$C$12),3,4)))</f>
        <v>0.7</v>
      </c>
      <c r="U33" s="48">
        <f>VLOOKUP(U$2,polygonCoarseDist!$A$13:$D$20,IF(EXACT($E33,polygonCoarseDist!$B$12),2,IF(EXACT($E33,polygonCoarseDist!$C$12),3,4)))</f>
        <v>0</v>
      </c>
      <c r="V33" s="48">
        <f>VLOOKUP(V$2,polygonCoarseDist!$A$13:$D$20,IF(EXACT($E33,polygonCoarseDist!$B$12),2,IF(EXACT($E33,polygonCoarseDist!$C$12),3,4)))</f>
        <v>0</v>
      </c>
      <c r="W33" s="48">
        <f>VLOOKUP(W$2,polygonCoarseDist!$A$13:$D$20,IF(EXACT($E33,polygonCoarseDist!$B$12),2,IF(EXACT($E33,polygonCoarseDist!$C$12),3,4)))</f>
        <v>0.9</v>
      </c>
      <c r="X33" s="48">
        <f>VLOOKUP(X$2,polygonCoarseDist!$A$13:$D$20,IF(EXACT($E33,polygonCoarseDist!$B$12),2,IF(EXACT($E33,polygonCoarseDist!$C$12),3,4)))</f>
        <v>0.6</v>
      </c>
      <c r="Y33" s="48">
        <f>VLOOKUP(Y$2,polygonCoarseDist!$A$13:$D$20,IF(EXACT($E33,polygonCoarseDist!$B$12),2,IF(EXACT($E33,polygonCoarseDist!$C$12),3,4)))</f>
        <v>0.8</v>
      </c>
      <c r="AA33" s="48">
        <f>IF(EXACT($A33,polygonCoarseDist!$G$1),VLOOKUP(AA$2,polygonCoarseDist!$A$37:$C$44, $D33+1),         IF(EXACT($A33,polygonCoarseDist!$F$1),VLOOKUP(AA$2,polygonCoarseDist!$A$49:$I$56, $D33+1),       VLOOKUP(AA$2,polygonCoarseDist!$A$25:$E$32, $D33+1)      )        )</f>
        <v>0</v>
      </c>
      <c r="AB33" s="48">
        <f>IF(EXACT($A33,polygonCoarseDist!$G$1),VLOOKUP(AB$2,polygonCoarseDist!$A$37:$C$44, $D33+1),         IF(EXACT($A33,polygonCoarseDist!$F$1),VLOOKUP(AB$2,polygonCoarseDist!$A$49:$I$56, $D33+1),       VLOOKUP(AB$2,polygonCoarseDist!$A$25:$E$32, $D33+1)      )        )</f>
        <v>0</v>
      </c>
      <c r="AC33" s="48">
        <f>IF(EXACT($A33,polygonCoarseDist!$G$1),VLOOKUP(AC$2,polygonCoarseDist!$A$37:$C$44, $D33+1),         IF(EXACT($A33,polygonCoarseDist!$F$1),VLOOKUP(AC$2,polygonCoarseDist!$A$49:$I$56, $D33+1),       VLOOKUP(AC$2,polygonCoarseDist!$A$25:$E$32, $D33+1)      )        )</f>
        <v>0</v>
      </c>
      <c r="AD33" s="48">
        <f>IF(EXACT($A33,polygonCoarseDist!$G$1),VLOOKUP(AD$2,polygonCoarseDist!$A$37:$C$44, $D33+1),         IF(EXACT($A33,polygonCoarseDist!$F$1),VLOOKUP(AD$2,polygonCoarseDist!$A$49:$I$56, $D33+1),       VLOOKUP(AD$2,polygonCoarseDist!$A$25:$E$32, $D33+1)      )        )</f>
        <v>0</v>
      </c>
      <c r="AE33" s="48">
        <f>IF(EXACT($A33,polygonCoarseDist!$G$1),VLOOKUP(AE$2,polygonCoarseDist!$A$37:$C$44, $D33+1),         IF(EXACT($A33,polygonCoarseDist!$F$1),VLOOKUP(AE$2,polygonCoarseDist!$A$49:$I$56, $D33+1),       VLOOKUP(AE$2,polygonCoarseDist!$A$25:$E$32, $D33+1)      )        )</f>
        <v>0.05</v>
      </c>
      <c r="AF33" s="48">
        <f>IF(EXACT($A33,polygonCoarseDist!$G$1),VLOOKUP(AF$2,polygonCoarseDist!$A$37:$C$44, $D33+1),         IF(EXACT($A33,polygonCoarseDist!$F$1),VLOOKUP(AF$2,polygonCoarseDist!$A$49:$I$56, $D33+1),       VLOOKUP(AF$2,polygonCoarseDist!$A$25:$E$32, $D33+1)      )        )</f>
        <v>0</v>
      </c>
      <c r="AG33" s="48">
        <f>IF(EXACT($A33,polygonCoarseDist!$G$1),VLOOKUP(AG$2,polygonCoarseDist!$A$37:$C$44, $D33+1),         IF(EXACT($A33,polygonCoarseDist!$F$1),VLOOKUP(AG$2,polygonCoarseDist!$A$49:$I$56, $D33+1),       VLOOKUP(AG$2,polygonCoarseDist!$A$25:$E$32, $D33+1)      )        )</f>
        <v>0</v>
      </c>
      <c r="AH33" s="48">
        <f>IF(EXACT($A33,polygonCoarseDist!$G$1),VLOOKUP(AH$2,polygonCoarseDist!$A$37:$C$44, $D33+1),         IF(EXACT($A33,polygonCoarseDist!$F$1),VLOOKUP(AH$2,polygonCoarseDist!$A$49:$I$56, $D33+1),       VLOOKUP(AH$2,polygonCoarseDist!$A$25:$E$32, $D33+1)      )        )</f>
        <v>0.05</v>
      </c>
      <c r="AJ33" s="48">
        <f>IF(EXACT($A33,polygonCoarseDist!$F$1), VLOOKUP(AJ$2,polygonCoarseDist!$A$62:$D$69,  IF(EXACT($B33,polygonCoarseDist!$B$61), 2,  IF(EXACT($B33,polygonCoarseDist!$C$61), 3,   4   )   )  ),  1)</f>
        <v>0</v>
      </c>
      <c r="AK33" s="48">
        <f>IF(EXACT($A33,polygonCoarseDist!$F$1), VLOOKUP(AK$2,polygonCoarseDist!$A$62:$D$69,  IF(EXACT($B33,polygonCoarseDist!$B$61), 2,  IF(EXACT($B33,polygonCoarseDist!$C$61), 3,   4   )   )  ),  1)</f>
        <v>0.4</v>
      </c>
      <c r="AL33" s="48">
        <f>IF(EXACT($A33,polygonCoarseDist!$F$1), VLOOKUP(AL$2,polygonCoarseDist!$A$62:$D$69,  IF(EXACT($B33,polygonCoarseDist!$B$61), 2,  IF(EXACT($B33,polygonCoarseDist!$C$61), 3,   4   )   )  ),  1)</f>
        <v>0.5</v>
      </c>
      <c r="AM33" s="48">
        <f>IF(EXACT($A33,polygonCoarseDist!$F$1), VLOOKUP(AM$2,polygonCoarseDist!$A$62:$D$69,  IF(EXACT($B33,polygonCoarseDist!$B$61), 2,  IF(EXACT($B33,polygonCoarseDist!$C$61), 3,   4   )   )  ),  1)</f>
        <v>0.6</v>
      </c>
      <c r="AN33" s="48">
        <f>IF(EXACT($A33,polygonCoarseDist!$F$1), VLOOKUP(AN$2,polygonCoarseDist!$A$62:$D$69,  IF(EXACT($B33,polygonCoarseDist!$B$61), 2,  IF(EXACT($B33,polygonCoarseDist!$C$61), 3,   4   )   )  ),  1)</f>
        <v>0.6</v>
      </c>
      <c r="AO33" s="48">
        <f>IF(EXACT($A33,polygonCoarseDist!$F$1), VLOOKUP(AO$2,polygonCoarseDist!$A$62:$D$69,  IF(EXACT($B33,polygonCoarseDist!$B$61), 2,  IF(EXACT($B33,polygonCoarseDist!$C$61), 3,   4   )   )  ),  1)</f>
        <v>0.2</v>
      </c>
      <c r="AP33" s="48">
        <f>IF(EXACT($A33,polygonCoarseDist!$F$1), VLOOKUP(AP$2,polygonCoarseDist!$A$62:$D$69,  IF(EXACT($B33,polygonCoarseDist!$B$61), 2,  IF(EXACT($B33,polygonCoarseDist!$C$61), 3,   4   )   )  ),  1)</f>
        <v>0.6</v>
      </c>
      <c r="AQ33" s="48">
        <f>IF(EXACT($A33,polygonCoarseDist!$F$1), VLOOKUP(AQ$2,polygonCoarseDist!$A$62:$D$69,  IF(EXACT($B33,polygonCoarseDist!$B$61), 2,  IF(EXACT($B33,polygonCoarseDist!$C$61), 3,   4   )   )  ),  1)</f>
        <v>0.2</v>
      </c>
      <c r="AS33" s="82">
        <f t="shared" si="12"/>
        <v>0</v>
      </c>
      <c r="AT33" s="82">
        <f t="shared" si="13"/>
        <v>0</v>
      </c>
      <c r="AU33" s="82">
        <f t="shared" si="14"/>
        <v>0</v>
      </c>
      <c r="AV33" s="82">
        <f t="shared" si="15"/>
        <v>0</v>
      </c>
      <c r="AW33" s="82">
        <f t="shared" si="16"/>
        <v>0</v>
      </c>
      <c r="AX33" s="82">
        <f t="shared" si="17"/>
        <v>0</v>
      </c>
      <c r="AY33" s="82">
        <f t="shared" si="18"/>
        <v>0</v>
      </c>
      <c r="AZ33" s="82">
        <f t="shared" si="19"/>
        <v>4.9360000000000012E-3</v>
      </c>
      <c r="BB33" s="82">
        <f t="shared" si="20"/>
        <v>0</v>
      </c>
      <c r="BC33" s="82">
        <f t="shared" si="21"/>
        <v>0</v>
      </c>
      <c r="BD33" s="82">
        <f t="shared" si="22"/>
        <v>0</v>
      </c>
      <c r="BE33" s="82">
        <f t="shared" si="23"/>
        <v>0</v>
      </c>
      <c r="BF33" s="82">
        <f t="shared" si="24"/>
        <v>0</v>
      </c>
      <c r="BG33" s="82">
        <f t="shared" si="25"/>
        <v>0</v>
      </c>
      <c r="BH33" s="82">
        <f t="shared" si="26"/>
        <v>0</v>
      </c>
      <c r="BI33" s="82">
        <f t="shared" si="27"/>
        <v>4.9842475159544422E-3</v>
      </c>
      <c r="BK33" s="82">
        <f t="shared" si="28"/>
        <v>0</v>
      </c>
      <c r="BL33" s="82">
        <f t="shared" si="29"/>
        <v>0</v>
      </c>
      <c r="BM33" s="82">
        <f t="shared" si="30"/>
        <v>0</v>
      </c>
      <c r="BN33" s="82">
        <f t="shared" si="31"/>
        <v>0</v>
      </c>
      <c r="BO33" s="82">
        <f t="shared" si="32"/>
        <v>0</v>
      </c>
      <c r="BP33" s="82">
        <f t="shared" si="33"/>
        <v>0</v>
      </c>
      <c r="BQ33" s="82">
        <f t="shared" si="34"/>
        <v>0</v>
      </c>
      <c r="BR33" s="82">
        <f t="shared" si="35"/>
        <v>3.4889732611681094E-2</v>
      </c>
    </row>
    <row r="34" spans="1:70" x14ac:dyDescent="0.2">
      <c r="A34" t="str">
        <f t="shared" ref="A34:C34" si="62">A26</f>
        <v>RC Frame infilled</v>
      </c>
      <c r="B34" t="s">
        <v>144</v>
      </c>
      <c r="C34" t="str">
        <f t="shared" si="62"/>
        <v>MR</v>
      </c>
      <c r="D34">
        <f t="shared" si="52"/>
        <v>8</v>
      </c>
      <c r="E34" t="s">
        <v>15</v>
      </c>
      <c r="F34" t="str">
        <f t="shared" si="61"/>
        <v>RCi+MC+MR</v>
      </c>
      <c r="G34" t="str">
        <f t="shared" si="54"/>
        <v>RCi+xC+LR+8s+Res</v>
      </c>
      <c r="I34" s="48">
        <f>VLOOKUP(I$2,polygonCoarseDist!$A$2:$G$9,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J34" s="48">
        <f>VLOOKUP(J$2,polygonCoarseDist!$A$2:$G$9,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K34" s="48">
        <f>VLOOKUP(K$2,polygonCoarseDist!$A$2:$G$9,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0.45585874799357945</v>
      </c>
      <c r="L34" s="48">
        <f>VLOOKUP(L$2,polygonCoarseDist!$A$2:$G$9,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M34" s="48">
        <f>VLOOKUP(M$2,polygonCoarseDist!$A$2:$G$9,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N34" s="48">
        <f>VLOOKUP(N$2,polygonCoarseDist!$A$2:$G$9,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O34" s="48">
        <f>VLOOKUP(O$2,polygonCoarseDist!$A$2:$G$9,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0.40500000000000003</v>
      </c>
      <c r="P34" s="48">
        <f>VLOOKUP(P$2,polygonCoarseDist!$A$2:$G$9,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R34" s="48">
        <f>VLOOKUP(R$2,polygonCoarseDist!$A$13:$D$20,IF(EXACT($E34,polygonCoarseDist!$B$12),2,IF(EXACT($E34,polygonCoarseDist!$C$12),3,4)))</f>
        <v>1</v>
      </c>
      <c r="S34" s="48">
        <f>VLOOKUP(S$2,polygonCoarseDist!$A$13:$D$20,IF(EXACT($E34,polygonCoarseDist!$B$12),2,IF(EXACT($E34,polygonCoarseDist!$C$12),3,4)))</f>
        <v>0</v>
      </c>
      <c r="T34" s="48">
        <f>VLOOKUP(T$2,polygonCoarseDist!$A$13:$D$20,IF(EXACT($E34,polygonCoarseDist!$B$12),2,IF(EXACT($E34,polygonCoarseDist!$C$12),3,4)))</f>
        <v>0.7</v>
      </c>
      <c r="U34" s="48">
        <f>VLOOKUP(U$2,polygonCoarseDist!$A$13:$D$20,IF(EXACT($E34,polygonCoarseDist!$B$12),2,IF(EXACT($E34,polygonCoarseDist!$C$12),3,4)))</f>
        <v>0</v>
      </c>
      <c r="V34" s="48">
        <f>VLOOKUP(V$2,polygonCoarseDist!$A$13:$D$20,IF(EXACT($E34,polygonCoarseDist!$B$12),2,IF(EXACT($E34,polygonCoarseDist!$C$12),3,4)))</f>
        <v>0</v>
      </c>
      <c r="W34" s="48">
        <f>VLOOKUP(W$2,polygonCoarseDist!$A$13:$D$20,IF(EXACT($E34,polygonCoarseDist!$B$12),2,IF(EXACT($E34,polygonCoarseDist!$C$12),3,4)))</f>
        <v>0.9</v>
      </c>
      <c r="X34" s="48">
        <f>VLOOKUP(X$2,polygonCoarseDist!$A$13:$D$20,IF(EXACT($E34,polygonCoarseDist!$B$12),2,IF(EXACT($E34,polygonCoarseDist!$C$12),3,4)))</f>
        <v>0.6</v>
      </c>
      <c r="Y34" s="48">
        <f>VLOOKUP(Y$2,polygonCoarseDist!$A$13:$D$20,IF(EXACT($E34,polygonCoarseDist!$B$12),2,IF(EXACT($E34,polygonCoarseDist!$C$12),3,4)))</f>
        <v>0.8</v>
      </c>
      <c r="AA34" s="48">
        <f>IF(EXACT($A34,polygonCoarseDist!$G$1),VLOOKUP(AA$2,polygonCoarseDist!$A$37:$C$44, $D34+1),         IF(EXACT($A34,polygonCoarseDist!$F$1),VLOOKUP(AA$2,polygonCoarseDist!$A$49:$I$56, $D34+1),       VLOOKUP(AA$2,polygonCoarseDist!$A$25:$E$32, $D34+1)      )        )</f>
        <v>0</v>
      </c>
      <c r="AB34" s="48">
        <f>IF(EXACT($A34,polygonCoarseDist!$G$1),VLOOKUP(AB$2,polygonCoarseDist!$A$37:$C$44, $D34+1),         IF(EXACT($A34,polygonCoarseDist!$F$1),VLOOKUP(AB$2,polygonCoarseDist!$A$49:$I$56, $D34+1),       VLOOKUP(AB$2,polygonCoarseDist!$A$25:$E$32, $D34+1)      )        )</f>
        <v>0</v>
      </c>
      <c r="AC34" s="48">
        <f>IF(EXACT($A34,polygonCoarseDist!$G$1),VLOOKUP(AC$2,polygonCoarseDist!$A$37:$C$44, $D34+1),         IF(EXACT($A34,polygonCoarseDist!$F$1),VLOOKUP(AC$2,polygonCoarseDist!$A$49:$I$56, $D34+1),       VLOOKUP(AC$2,polygonCoarseDist!$A$25:$E$32, $D34+1)      )        )</f>
        <v>0</v>
      </c>
      <c r="AD34" s="48">
        <f>IF(EXACT($A34,polygonCoarseDist!$G$1),VLOOKUP(AD$2,polygonCoarseDist!$A$37:$C$44, $D34+1),         IF(EXACT($A34,polygonCoarseDist!$F$1),VLOOKUP(AD$2,polygonCoarseDist!$A$49:$I$56, $D34+1),       VLOOKUP(AD$2,polygonCoarseDist!$A$25:$E$32, $D34+1)      )        )</f>
        <v>0</v>
      </c>
      <c r="AE34" s="48">
        <f>IF(EXACT($A34,polygonCoarseDist!$G$1),VLOOKUP(AE$2,polygonCoarseDist!$A$37:$C$44, $D34+1),         IF(EXACT($A34,polygonCoarseDist!$F$1),VLOOKUP(AE$2,polygonCoarseDist!$A$49:$I$56, $D34+1),       VLOOKUP(AE$2,polygonCoarseDist!$A$25:$E$32, $D34+1)      )        )</f>
        <v>0.05</v>
      </c>
      <c r="AF34" s="48">
        <f>IF(EXACT($A34,polygonCoarseDist!$G$1),VLOOKUP(AF$2,polygonCoarseDist!$A$37:$C$44, $D34+1),         IF(EXACT($A34,polygonCoarseDist!$F$1),VLOOKUP(AF$2,polygonCoarseDist!$A$49:$I$56, $D34+1),       VLOOKUP(AF$2,polygonCoarseDist!$A$25:$E$32, $D34+1)      )        )</f>
        <v>0</v>
      </c>
      <c r="AG34" s="48">
        <f>IF(EXACT($A34,polygonCoarseDist!$G$1),VLOOKUP(AG$2,polygonCoarseDist!$A$37:$C$44, $D34+1),         IF(EXACT($A34,polygonCoarseDist!$F$1),VLOOKUP(AG$2,polygonCoarseDist!$A$49:$I$56, $D34+1),       VLOOKUP(AG$2,polygonCoarseDist!$A$25:$E$32, $D34+1)      )        )</f>
        <v>0</v>
      </c>
      <c r="AH34" s="48">
        <f>IF(EXACT($A34,polygonCoarseDist!$G$1),VLOOKUP(AH$2,polygonCoarseDist!$A$37:$C$44, $D34+1),         IF(EXACT($A34,polygonCoarseDist!$F$1),VLOOKUP(AH$2,polygonCoarseDist!$A$49:$I$56, $D34+1),       VLOOKUP(AH$2,polygonCoarseDist!$A$25:$E$32, $D34+1)      )        )</f>
        <v>0.05</v>
      </c>
      <c r="AJ34" s="48">
        <f>IF(EXACT($A34,polygonCoarseDist!$F$1), VLOOKUP(AJ$2,polygonCoarseDist!$A$62:$D$69,  IF(EXACT($B34,polygonCoarseDist!$B$61), 2,  IF(EXACT($B34,polygonCoarseDist!$C$61), 3,   4   )   )  ),  1)</f>
        <v>0</v>
      </c>
      <c r="AK34" s="48">
        <f>IF(EXACT($A34,polygonCoarseDist!$F$1), VLOOKUP(AK$2,polygonCoarseDist!$A$62:$D$69,  IF(EXACT($B34,polygonCoarseDist!$B$61), 2,  IF(EXACT($B34,polygonCoarseDist!$C$61), 3,   4   )   )  ),  1)</f>
        <v>0.4</v>
      </c>
      <c r="AL34" s="48">
        <f>IF(EXACT($A34,polygonCoarseDist!$F$1), VLOOKUP(AL$2,polygonCoarseDist!$A$62:$D$69,  IF(EXACT($B34,polygonCoarseDist!$B$61), 2,  IF(EXACT($B34,polygonCoarseDist!$C$61), 3,   4   )   )  ),  1)</f>
        <v>0.5</v>
      </c>
      <c r="AM34" s="48">
        <f>IF(EXACT($A34,polygonCoarseDist!$F$1), VLOOKUP(AM$2,polygonCoarseDist!$A$62:$D$69,  IF(EXACT($B34,polygonCoarseDist!$B$61), 2,  IF(EXACT($B34,polygonCoarseDist!$C$61), 3,   4   )   )  ),  1)</f>
        <v>0.6</v>
      </c>
      <c r="AN34" s="48">
        <f>IF(EXACT($A34,polygonCoarseDist!$F$1), VLOOKUP(AN$2,polygonCoarseDist!$A$62:$D$69,  IF(EXACT($B34,polygonCoarseDist!$B$61), 2,  IF(EXACT($B34,polygonCoarseDist!$C$61), 3,   4   )   )  ),  1)</f>
        <v>0.6</v>
      </c>
      <c r="AO34" s="48">
        <f>IF(EXACT($A34,polygonCoarseDist!$F$1), VLOOKUP(AO$2,polygonCoarseDist!$A$62:$D$69,  IF(EXACT($B34,polygonCoarseDist!$B$61), 2,  IF(EXACT($B34,polygonCoarseDist!$C$61), 3,   4   )   )  ),  1)</f>
        <v>0.2</v>
      </c>
      <c r="AP34" s="48">
        <f>IF(EXACT($A34,polygonCoarseDist!$F$1), VLOOKUP(AP$2,polygonCoarseDist!$A$62:$D$69,  IF(EXACT($B34,polygonCoarseDist!$B$61), 2,  IF(EXACT($B34,polygonCoarseDist!$C$61), 3,   4   )   )  ),  1)</f>
        <v>0.6</v>
      </c>
      <c r="AQ34" s="48">
        <f>IF(EXACT($A34,polygonCoarseDist!$F$1), VLOOKUP(AQ$2,polygonCoarseDist!$A$62:$D$69,  IF(EXACT($B34,polygonCoarseDist!$B$61), 2,  IF(EXACT($B34,polygonCoarseDist!$C$61), 3,   4   )   )  ),  1)</f>
        <v>0.2</v>
      </c>
      <c r="AS34" s="82">
        <f t="shared" si="12"/>
        <v>0</v>
      </c>
      <c r="AT34" s="82">
        <f t="shared" si="13"/>
        <v>0</v>
      </c>
      <c r="AU34" s="82">
        <f t="shared" si="14"/>
        <v>0</v>
      </c>
      <c r="AV34" s="82">
        <f t="shared" si="15"/>
        <v>0</v>
      </c>
      <c r="AW34" s="82">
        <f t="shared" si="16"/>
        <v>0</v>
      </c>
      <c r="AX34" s="82">
        <f t="shared" si="17"/>
        <v>0</v>
      </c>
      <c r="AY34" s="82">
        <f t="shared" si="18"/>
        <v>0</v>
      </c>
      <c r="AZ34" s="82">
        <f t="shared" si="19"/>
        <v>4.9360000000000012E-3</v>
      </c>
      <c r="BB34" s="82">
        <f t="shared" si="20"/>
        <v>0</v>
      </c>
      <c r="BC34" s="82">
        <f t="shared" si="21"/>
        <v>0</v>
      </c>
      <c r="BD34" s="82">
        <f t="shared" si="22"/>
        <v>0</v>
      </c>
      <c r="BE34" s="82">
        <f t="shared" si="23"/>
        <v>0</v>
      </c>
      <c r="BF34" s="82">
        <f t="shared" si="24"/>
        <v>0</v>
      </c>
      <c r="BG34" s="82">
        <f t="shared" si="25"/>
        <v>0</v>
      </c>
      <c r="BH34" s="82">
        <f t="shared" si="26"/>
        <v>0</v>
      </c>
      <c r="BI34" s="82">
        <f t="shared" si="27"/>
        <v>4.9842475159544422E-3</v>
      </c>
      <c r="BK34" s="82">
        <f t="shared" si="28"/>
        <v>0</v>
      </c>
      <c r="BL34" s="82">
        <f t="shared" si="29"/>
        <v>0</v>
      </c>
      <c r="BM34" s="82">
        <f t="shared" si="30"/>
        <v>0</v>
      </c>
      <c r="BN34" s="82">
        <f t="shared" si="31"/>
        <v>0</v>
      </c>
      <c r="BO34" s="82">
        <f t="shared" si="32"/>
        <v>0</v>
      </c>
      <c r="BP34" s="82">
        <f t="shared" si="33"/>
        <v>0</v>
      </c>
      <c r="BQ34" s="82">
        <f t="shared" si="34"/>
        <v>0</v>
      </c>
      <c r="BR34" s="82">
        <f t="shared" si="35"/>
        <v>3.9873980127635537E-2</v>
      </c>
    </row>
    <row r="35" spans="1:70" x14ac:dyDescent="0.2">
      <c r="A35" t="str">
        <f t="shared" ref="A35:C35" si="63">A27</f>
        <v>RC Frame infilled</v>
      </c>
      <c r="B35" t="s">
        <v>145</v>
      </c>
      <c r="C35" t="str">
        <f t="shared" si="63"/>
        <v>LR</v>
      </c>
      <c r="D35">
        <f t="shared" si="52"/>
        <v>1</v>
      </c>
      <c r="E35" t="s">
        <v>15</v>
      </c>
      <c r="F35" t="str">
        <f>'EQ - fragilities'!A9</f>
        <v>RCi+HC+LR</v>
      </c>
      <c r="G35" t="str">
        <f>G19</f>
        <v>RCi+xC+LR+1s+Res</v>
      </c>
      <c r="I35" s="48">
        <f>VLOOKUP(I$2,polygonCoarseDist!$A$2:$G$9,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J35" s="48">
        <f>VLOOKUP(J$2,polygonCoarseDist!$A$2:$G$9,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K35" s="48">
        <f>VLOOKUP(K$2,polygonCoarseDist!$A$2:$G$9,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0.45585874799357945</v>
      </c>
      <c r="L35" s="48">
        <f>VLOOKUP(L$2,polygonCoarseDist!$A$2:$G$9,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M35" s="48">
        <f>VLOOKUP(M$2,polygonCoarseDist!$A$2:$G$9,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N35" s="48">
        <f>VLOOKUP(N$2,polygonCoarseDist!$A$2:$G$9,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O35" s="48">
        <f>VLOOKUP(O$2,polygonCoarseDist!$A$2:$G$9,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0.40500000000000003</v>
      </c>
      <c r="P35" s="48">
        <f>VLOOKUP(P$2,polygonCoarseDist!$A$2:$G$9,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R35" s="48">
        <f>VLOOKUP(R$2,polygonCoarseDist!$A$13:$D$20,IF(EXACT($E35,polygonCoarseDist!$B$12),2,IF(EXACT($E35,polygonCoarseDist!$C$12),3,4)))</f>
        <v>1</v>
      </c>
      <c r="S35" s="48">
        <f>VLOOKUP(S$2,polygonCoarseDist!$A$13:$D$20,IF(EXACT($E35,polygonCoarseDist!$B$12),2,IF(EXACT($E35,polygonCoarseDist!$C$12),3,4)))</f>
        <v>0</v>
      </c>
      <c r="T35" s="48">
        <f>VLOOKUP(T$2,polygonCoarseDist!$A$13:$D$20,IF(EXACT($E35,polygonCoarseDist!$B$12),2,IF(EXACT($E35,polygonCoarseDist!$C$12),3,4)))</f>
        <v>0.7</v>
      </c>
      <c r="U35" s="48">
        <f>VLOOKUP(U$2,polygonCoarseDist!$A$13:$D$20,IF(EXACT($E35,polygonCoarseDist!$B$12),2,IF(EXACT($E35,polygonCoarseDist!$C$12),3,4)))</f>
        <v>0</v>
      </c>
      <c r="V35" s="48">
        <f>VLOOKUP(V$2,polygonCoarseDist!$A$13:$D$20,IF(EXACT($E35,polygonCoarseDist!$B$12),2,IF(EXACT($E35,polygonCoarseDist!$C$12),3,4)))</f>
        <v>0</v>
      </c>
      <c r="W35" s="48">
        <f>VLOOKUP(W$2,polygonCoarseDist!$A$13:$D$20,IF(EXACT($E35,polygonCoarseDist!$B$12),2,IF(EXACT($E35,polygonCoarseDist!$C$12),3,4)))</f>
        <v>0.9</v>
      </c>
      <c r="X35" s="48">
        <f>VLOOKUP(X$2,polygonCoarseDist!$A$13:$D$20,IF(EXACT($E35,polygonCoarseDist!$B$12),2,IF(EXACT($E35,polygonCoarseDist!$C$12),3,4)))</f>
        <v>0.6</v>
      </c>
      <c r="Y35" s="48">
        <f>VLOOKUP(Y$2,polygonCoarseDist!$A$13:$D$20,IF(EXACT($E35,polygonCoarseDist!$B$12),2,IF(EXACT($E35,polygonCoarseDist!$C$12),3,4)))</f>
        <v>0.8</v>
      </c>
      <c r="AA35" s="48">
        <f>IF(EXACT($A35,polygonCoarseDist!$G$1),VLOOKUP(AA$2,polygonCoarseDist!$A$37:$C$44, $D35+1),         IF(EXACT($A35,polygonCoarseDist!$F$1),VLOOKUP(AA$2,polygonCoarseDist!$A$49:$I$56, $D35+1),       VLOOKUP(AA$2,polygonCoarseDist!$A$25:$E$32, $D35+1)      )        )</f>
        <v>0.4</v>
      </c>
      <c r="AB35" s="48">
        <f>IF(EXACT($A35,polygonCoarseDist!$G$1),VLOOKUP(AB$2,polygonCoarseDist!$A$37:$C$44, $D35+1),         IF(EXACT($A35,polygonCoarseDist!$F$1),VLOOKUP(AB$2,polygonCoarseDist!$A$49:$I$56, $D35+1),       VLOOKUP(AB$2,polygonCoarseDist!$A$25:$E$32, $D35+1)      )        )</f>
        <v>0.05</v>
      </c>
      <c r="AC35" s="48">
        <f>IF(EXACT($A35,polygonCoarseDist!$G$1),VLOOKUP(AC$2,polygonCoarseDist!$A$37:$C$44, $D35+1),         IF(EXACT($A35,polygonCoarseDist!$F$1),VLOOKUP(AC$2,polygonCoarseDist!$A$49:$I$56, $D35+1),       VLOOKUP(AC$2,polygonCoarseDist!$A$25:$E$32, $D35+1)      )        )</f>
        <v>0.1</v>
      </c>
      <c r="AD35" s="48">
        <f>IF(EXACT($A35,polygonCoarseDist!$G$1),VLOOKUP(AD$2,polygonCoarseDist!$A$37:$C$44, $D35+1),         IF(EXACT($A35,polygonCoarseDist!$F$1),VLOOKUP(AD$2,polygonCoarseDist!$A$49:$I$56, $D35+1),       VLOOKUP(AD$2,polygonCoarseDist!$A$25:$E$32, $D35+1)      )        )</f>
        <v>0.1</v>
      </c>
      <c r="AE35" s="48">
        <f>IF(EXACT($A35,polygonCoarseDist!$G$1),VLOOKUP(AE$2,polygonCoarseDist!$A$37:$C$44, $D35+1),         IF(EXACT($A35,polygonCoarseDist!$F$1),VLOOKUP(AE$2,polygonCoarseDist!$A$49:$I$56, $D35+1),       VLOOKUP(AE$2,polygonCoarseDist!$A$25:$E$32, $D35+1)      )        )</f>
        <v>0</v>
      </c>
      <c r="AF35" s="48">
        <f>IF(EXACT($A35,polygonCoarseDist!$G$1),VLOOKUP(AF$2,polygonCoarseDist!$A$37:$C$44, $D35+1),         IF(EXACT($A35,polygonCoarseDist!$F$1),VLOOKUP(AF$2,polygonCoarseDist!$A$49:$I$56, $D35+1),       VLOOKUP(AF$2,polygonCoarseDist!$A$25:$E$32, $D35+1)      )        )</f>
        <v>0.1</v>
      </c>
      <c r="AG35" s="48">
        <f>IF(EXACT($A35,polygonCoarseDist!$G$1),VLOOKUP(AG$2,polygonCoarseDist!$A$37:$C$44, $D35+1),         IF(EXACT($A35,polygonCoarseDist!$F$1),VLOOKUP(AG$2,polygonCoarseDist!$A$49:$I$56, $D35+1),       VLOOKUP(AG$2,polygonCoarseDist!$A$25:$E$32, $D35+1)      )        )</f>
        <v>0.05</v>
      </c>
      <c r="AH35" s="48">
        <f>IF(EXACT($A35,polygonCoarseDist!$G$1),VLOOKUP(AH$2,polygonCoarseDist!$A$37:$C$44, $D35+1),         IF(EXACT($A35,polygonCoarseDist!$F$1),VLOOKUP(AH$2,polygonCoarseDist!$A$49:$I$56, $D35+1),       VLOOKUP(AH$2,polygonCoarseDist!$A$25:$E$32, $D35+1)      )        )</f>
        <v>0</v>
      </c>
      <c r="AJ35" s="48">
        <f>IF(EXACT($A35,polygonCoarseDist!$F$1), VLOOKUP(AJ$2,polygonCoarseDist!$A$62:$D$69,  IF(EXACT($B35,polygonCoarseDist!$B$61), 2,  IF(EXACT($B35,polygonCoarseDist!$C$61), 3,   4   )   )  ),  1)</f>
        <v>0</v>
      </c>
      <c r="AK35" s="48">
        <f>IF(EXACT($A35,polygonCoarseDist!$F$1), VLOOKUP(AK$2,polygonCoarseDist!$A$62:$D$69,  IF(EXACT($B35,polygonCoarseDist!$B$61), 2,  IF(EXACT($B35,polygonCoarseDist!$C$61), 3,   4   )   )  ),  1)</f>
        <v>0.3</v>
      </c>
      <c r="AL35" s="48">
        <f>IF(EXACT($A35,polygonCoarseDist!$F$1), VLOOKUP(AL$2,polygonCoarseDist!$A$62:$D$69,  IF(EXACT($B35,polygonCoarseDist!$B$61), 2,  IF(EXACT($B35,polygonCoarseDist!$C$61), 3,   4   )   )  ),  1)</f>
        <v>0.5</v>
      </c>
      <c r="AM35" s="48">
        <f>IF(EXACT($A35,polygonCoarseDist!$F$1), VLOOKUP(AM$2,polygonCoarseDist!$A$62:$D$69,  IF(EXACT($B35,polygonCoarseDist!$B$61), 2,  IF(EXACT($B35,polygonCoarseDist!$C$61), 3,   4   )   )  ),  1)</f>
        <v>0.1</v>
      </c>
      <c r="AN35" s="48">
        <f>IF(EXACT($A35,polygonCoarseDist!$F$1), VLOOKUP(AN$2,polygonCoarseDist!$A$62:$D$69,  IF(EXACT($B35,polygonCoarseDist!$B$61), 2,  IF(EXACT($B35,polygonCoarseDist!$C$61), 3,   4   )   )  ),  1)</f>
        <v>0.3</v>
      </c>
      <c r="AO35" s="48">
        <f>IF(EXACT($A35,polygonCoarseDist!$F$1), VLOOKUP(AO$2,polygonCoarseDist!$A$62:$D$69,  IF(EXACT($B35,polygonCoarseDist!$B$61), 2,  IF(EXACT($B35,polygonCoarseDist!$C$61), 3,   4   )   )  ),  1)</f>
        <v>0.1</v>
      </c>
      <c r="AP35" s="48">
        <f>IF(EXACT($A35,polygonCoarseDist!$F$1), VLOOKUP(AP$2,polygonCoarseDist!$A$62:$D$69,  IF(EXACT($B35,polygonCoarseDist!$B$61), 2,  IF(EXACT($B35,polygonCoarseDist!$C$61), 3,   4   )   )  ),  1)</f>
        <v>0.2</v>
      </c>
      <c r="AQ35" s="48">
        <f>IF(EXACT($A35,polygonCoarseDist!$F$1), VLOOKUP(AQ$2,polygonCoarseDist!$A$62:$D$69,  IF(EXACT($B35,polygonCoarseDist!$B$61), 2,  IF(EXACT($B35,polygonCoarseDist!$C$61), 3,   4   )   )  ),  1)</f>
        <v>0.7</v>
      </c>
      <c r="AS35" s="82">
        <f t="shared" si="12"/>
        <v>0</v>
      </c>
      <c r="AT35" s="82">
        <f t="shared" si="13"/>
        <v>0</v>
      </c>
      <c r="AU35" s="82">
        <f t="shared" si="14"/>
        <v>1.595505617977528E-2</v>
      </c>
      <c r="AV35" s="82">
        <f t="shared" si="15"/>
        <v>0</v>
      </c>
      <c r="AW35" s="82">
        <f t="shared" si="16"/>
        <v>0</v>
      </c>
      <c r="AX35" s="82">
        <f t="shared" si="17"/>
        <v>9.6299999999999999E-4</v>
      </c>
      <c r="AY35" s="82">
        <f t="shared" si="18"/>
        <v>2.4300000000000003E-3</v>
      </c>
      <c r="AZ35" s="82">
        <f t="shared" si="19"/>
        <v>0</v>
      </c>
      <c r="BB35" s="82">
        <f t="shared" si="20"/>
        <v>0</v>
      </c>
      <c r="BC35" s="82">
        <f t="shared" si="21"/>
        <v>0</v>
      </c>
      <c r="BD35" s="82">
        <f t="shared" si="22"/>
        <v>1.6434641711583601E-2</v>
      </c>
      <c r="BE35" s="82">
        <f t="shared" si="23"/>
        <v>0</v>
      </c>
      <c r="BF35" s="82">
        <f t="shared" si="24"/>
        <v>0</v>
      </c>
      <c r="BG35" s="82">
        <f t="shared" si="25"/>
        <v>9.8973267967810579E-4</v>
      </c>
      <c r="BH35" s="82">
        <f t="shared" si="26"/>
        <v>2.4717176505052287E-3</v>
      </c>
      <c r="BI35" s="82">
        <f t="shared" si="27"/>
        <v>0</v>
      </c>
      <c r="BK35" s="82">
        <f t="shared" si="28"/>
        <v>0</v>
      </c>
      <c r="BL35" s="82">
        <f t="shared" si="29"/>
        <v>0</v>
      </c>
      <c r="BM35" s="82">
        <f t="shared" si="30"/>
        <v>1.6434641711583601E-2</v>
      </c>
      <c r="BN35" s="82">
        <f t="shared" si="31"/>
        <v>0</v>
      </c>
      <c r="BO35" s="82">
        <f t="shared" si="32"/>
        <v>0</v>
      </c>
      <c r="BP35" s="82">
        <f t="shared" si="33"/>
        <v>9.8973267967810579E-4</v>
      </c>
      <c r="BQ35" s="82">
        <f t="shared" si="34"/>
        <v>2.4717176505052287E-3</v>
      </c>
      <c r="BR35" s="82">
        <f t="shared" si="35"/>
        <v>0</v>
      </c>
    </row>
    <row r="36" spans="1:70" x14ac:dyDescent="0.2">
      <c r="A36" t="str">
        <f t="shared" ref="A36:C36" si="64">A28</f>
        <v>RC Frame infilled</v>
      </c>
      <c r="B36" t="s">
        <v>145</v>
      </c>
      <c r="C36" t="str">
        <f t="shared" si="64"/>
        <v>LR</v>
      </c>
      <c r="D36">
        <f t="shared" si="52"/>
        <v>2</v>
      </c>
      <c r="E36" t="s">
        <v>15</v>
      </c>
      <c r="F36" t="str">
        <f>F35</f>
        <v>RCi+HC+LR</v>
      </c>
      <c r="G36" t="str">
        <f t="shared" ref="G36:G42" si="65">G20</f>
        <v>RCi+xC+LR+2s+Res</v>
      </c>
      <c r="I36" s="48">
        <f>VLOOKUP(I$2,polygonCoarseDist!$A$2:$G$9,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J36" s="48">
        <f>VLOOKUP(J$2,polygonCoarseDist!$A$2:$G$9,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K36" s="48">
        <f>VLOOKUP(K$2,polygonCoarseDist!$A$2:$G$9,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0.45585874799357945</v>
      </c>
      <c r="L36" s="48">
        <f>VLOOKUP(L$2,polygonCoarseDist!$A$2:$G$9,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M36" s="48">
        <f>VLOOKUP(M$2,polygonCoarseDist!$A$2:$G$9,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N36" s="48">
        <f>VLOOKUP(N$2,polygonCoarseDist!$A$2:$G$9,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O36" s="48">
        <f>VLOOKUP(O$2,polygonCoarseDist!$A$2:$G$9,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0.40500000000000003</v>
      </c>
      <c r="P36" s="48">
        <f>VLOOKUP(P$2,polygonCoarseDist!$A$2:$G$9,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R36" s="48">
        <f>VLOOKUP(R$2,polygonCoarseDist!$A$13:$D$20,IF(EXACT($E36,polygonCoarseDist!$B$12),2,IF(EXACT($E36,polygonCoarseDist!$C$12),3,4)))</f>
        <v>1</v>
      </c>
      <c r="S36" s="48">
        <f>VLOOKUP(S$2,polygonCoarseDist!$A$13:$D$20,IF(EXACT($E36,polygonCoarseDist!$B$12),2,IF(EXACT($E36,polygonCoarseDist!$C$12),3,4)))</f>
        <v>0</v>
      </c>
      <c r="T36" s="48">
        <f>VLOOKUP(T$2,polygonCoarseDist!$A$13:$D$20,IF(EXACT($E36,polygonCoarseDist!$B$12),2,IF(EXACT($E36,polygonCoarseDist!$C$12),3,4)))</f>
        <v>0.7</v>
      </c>
      <c r="U36" s="48">
        <f>VLOOKUP(U$2,polygonCoarseDist!$A$13:$D$20,IF(EXACT($E36,polygonCoarseDist!$B$12),2,IF(EXACT($E36,polygonCoarseDist!$C$12),3,4)))</f>
        <v>0</v>
      </c>
      <c r="V36" s="48">
        <f>VLOOKUP(V$2,polygonCoarseDist!$A$13:$D$20,IF(EXACT($E36,polygonCoarseDist!$B$12),2,IF(EXACT($E36,polygonCoarseDist!$C$12),3,4)))</f>
        <v>0</v>
      </c>
      <c r="W36" s="48">
        <f>VLOOKUP(W$2,polygonCoarseDist!$A$13:$D$20,IF(EXACT($E36,polygonCoarseDist!$B$12),2,IF(EXACT($E36,polygonCoarseDist!$C$12),3,4)))</f>
        <v>0.9</v>
      </c>
      <c r="X36" s="48">
        <f>VLOOKUP(X$2,polygonCoarseDist!$A$13:$D$20,IF(EXACT($E36,polygonCoarseDist!$B$12),2,IF(EXACT($E36,polygonCoarseDist!$C$12),3,4)))</f>
        <v>0.6</v>
      </c>
      <c r="Y36" s="48">
        <f>VLOOKUP(Y$2,polygonCoarseDist!$A$13:$D$20,IF(EXACT($E36,polygonCoarseDist!$B$12),2,IF(EXACT($E36,polygonCoarseDist!$C$12),3,4)))</f>
        <v>0.8</v>
      </c>
      <c r="AA36" s="48">
        <f>IF(EXACT($A36,polygonCoarseDist!$G$1),VLOOKUP(AA$2,polygonCoarseDist!$A$37:$C$44, $D36+1),         IF(EXACT($A36,polygonCoarseDist!$F$1),VLOOKUP(AA$2,polygonCoarseDist!$A$49:$I$56, $D36+1),       VLOOKUP(AA$2,polygonCoarseDist!$A$25:$E$32, $D36+1)      )        )</f>
        <v>0.5</v>
      </c>
      <c r="AB36" s="48">
        <f>IF(EXACT($A36,polygonCoarseDist!$G$1),VLOOKUP(AB$2,polygonCoarseDist!$A$37:$C$44, $D36+1),         IF(EXACT($A36,polygonCoarseDist!$F$1),VLOOKUP(AB$2,polygonCoarseDist!$A$49:$I$56, $D36+1),       VLOOKUP(AB$2,polygonCoarseDist!$A$25:$E$32, $D36+1)      )        )</f>
        <v>0.3</v>
      </c>
      <c r="AC36" s="48">
        <f>IF(EXACT($A36,polygonCoarseDist!$G$1),VLOOKUP(AC$2,polygonCoarseDist!$A$37:$C$44, $D36+1),         IF(EXACT($A36,polygonCoarseDist!$F$1),VLOOKUP(AC$2,polygonCoarseDist!$A$49:$I$56, $D36+1),       VLOOKUP(AC$2,polygonCoarseDist!$A$25:$E$32, $D36+1)      )        )</f>
        <v>0.3</v>
      </c>
      <c r="AD36" s="48">
        <f>IF(EXACT($A36,polygonCoarseDist!$G$1),VLOOKUP(AD$2,polygonCoarseDist!$A$37:$C$44, $D36+1),         IF(EXACT($A36,polygonCoarseDist!$F$1),VLOOKUP(AD$2,polygonCoarseDist!$A$49:$I$56, $D36+1),       VLOOKUP(AD$2,polygonCoarseDist!$A$25:$E$32, $D36+1)      )        )</f>
        <v>0.4</v>
      </c>
      <c r="AE36" s="48">
        <f>IF(EXACT($A36,polygonCoarseDist!$G$1),VLOOKUP(AE$2,polygonCoarseDist!$A$37:$C$44, $D36+1),         IF(EXACT($A36,polygonCoarseDist!$F$1),VLOOKUP(AE$2,polygonCoarseDist!$A$49:$I$56, $D36+1),       VLOOKUP(AE$2,polygonCoarseDist!$A$25:$E$32, $D36+1)      )        )</f>
        <v>0.05</v>
      </c>
      <c r="AF36" s="48">
        <f>IF(EXACT($A36,polygonCoarseDist!$G$1),VLOOKUP(AF$2,polygonCoarseDist!$A$37:$C$44, $D36+1),         IF(EXACT($A36,polygonCoarseDist!$F$1),VLOOKUP(AF$2,polygonCoarseDist!$A$49:$I$56, $D36+1),       VLOOKUP(AF$2,polygonCoarseDist!$A$25:$E$32, $D36+1)      )        )</f>
        <v>0.4</v>
      </c>
      <c r="AG36" s="48">
        <f>IF(EXACT($A36,polygonCoarseDist!$G$1),VLOOKUP(AG$2,polygonCoarseDist!$A$37:$C$44, $D36+1),         IF(EXACT($A36,polygonCoarseDist!$F$1),VLOOKUP(AG$2,polygonCoarseDist!$A$49:$I$56, $D36+1),       VLOOKUP(AG$2,polygonCoarseDist!$A$25:$E$32, $D36+1)      )        )</f>
        <v>0.3</v>
      </c>
      <c r="AH36" s="48">
        <f>IF(EXACT($A36,polygonCoarseDist!$G$1),VLOOKUP(AH$2,polygonCoarseDist!$A$37:$C$44, $D36+1),         IF(EXACT($A36,polygonCoarseDist!$F$1),VLOOKUP(AH$2,polygonCoarseDist!$A$49:$I$56, $D36+1),       VLOOKUP(AH$2,polygonCoarseDist!$A$25:$E$32, $D36+1)      )        )</f>
        <v>0.05</v>
      </c>
      <c r="AJ36" s="48">
        <f>IF(EXACT($A36,polygonCoarseDist!$F$1), VLOOKUP(AJ$2,polygonCoarseDist!$A$62:$D$69,  IF(EXACT($B36,polygonCoarseDist!$B$61), 2,  IF(EXACT($B36,polygonCoarseDist!$C$61), 3,   4   )   )  ),  1)</f>
        <v>0</v>
      </c>
      <c r="AK36" s="48">
        <f>IF(EXACT($A36,polygonCoarseDist!$F$1), VLOOKUP(AK$2,polygonCoarseDist!$A$62:$D$69,  IF(EXACT($B36,polygonCoarseDist!$B$61), 2,  IF(EXACT($B36,polygonCoarseDist!$C$61), 3,   4   )   )  ),  1)</f>
        <v>0.3</v>
      </c>
      <c r="AL36" s="48">
        <f>IF(EXACT($A36,polygonCoarseDist!$F$1), VLOOKUP(AL$2,polygonCoarseDist!$A$62:$D$69,  IF(EXACT($B36,polygonCoarseDist!$B$61), 2,  IF(EXACT($B36,polygonCoarseDist!$C$61), 3,   4   )   )  ),  1)</f>
        <v>0.5</v>
      </c>
      <c r="AM36" s="48">
        <f>IF(EXACT($A36,polygonCoarseDist!$F$1), VLOOKUP(AM$2,polygonCoarseDist!$A$62:$D$69,  IF(EXACT($B36,polygonCoarseDist!$B$61), 2,  IF(EXACT($B36,polygonCoarseDist!$C$61), 3,   4   )   )  ),  1)</f>
        <v>0.1</v>
      </c>
      <c r="AN36" s="48">
        <f>IF(EXACT($A36,polygonCoarseDist!$F$1), VLOOKUP(AN$2,polygonCoarseDist!$A$62:$D$69,  IF(EXACT($B36,polygonCoarseDist!$B$61), 2,  IF(EXACT($B36,polygonCoarseDist!$C$61), 3,   4   )   )  ),  1)</f>
        <v>0.3</v>
      </c>
      <c r="AO36" s="48">
        <f>IF(EXACT($A36,polygonCoarseDist!$F$1), VLOOKUP(AO$2,polygonCoarseDist!$A$62:$D$69,  IF(EXACT($B36,polygonCoarseDist!$B$61), 2,  IF(EXACT($B36,polygonCoarseDist!$C$61), 3,   4   )   )  ),  1)</f>
        <v>0.1</v>
      </c>
      <c r="AP36" s="48">
        <f>IF(EXACT($A36,polygonCoarseDist!$F$1), VLOOKUP(AP$2,polygonCoarseDist!$A$62:$D$69,  IF(EXACT($B36,polygonCoarseDist!$B$61), 2,  IF(EXACT($B36,polygonCoarseDist!$C$61), 3,   4   )   )  ),  1)</f>
        <v>0.2</v>
      </c>
      <c r="AQ36" s="48">
        <f>IF(EXACT($A36,polygonCoarseDist!$F$1), VLOOKUP(AQ$2,polygonCoarseDist!$A$62:$D$69,  IF(EXACT($B36,polygonCoarseDist!$B$61), 2,  IF(EXACT($B36,polygonCoarseDist!$C$61), 3,   4   )   )  ),  1)</f>
        <v>0.7</v>
      </c>
      <c r="AS36" s="82">
        <f t="shared" si="12"/>
        <v>0</v>
      </c>
      <c r="AT36" s="82">
        <f t="shared" si="13"/>
        <v>0</v>
      </c>
      <c r="AU36" s="82">
        <f t="shared" si="14"/>
        <v>4.7865168539325834E-2</v>
      </c>
      <c r="AV36" s="82">
        <f t="shared" si="15"/>
        <v>0</v>
      </c>
      <c r="AW36" s="82">
        <f t="shared" si="16"/>
        <v>0</v>
      </c>
      <c r="AX36" s="82">
        <f t="shared" si="17"/>
        <v>3.852E-3</v>
      </c>
      <c r="AY36" s="82">
        <f t="shared" si="18"/>
        <v>1.4579999999999999E-2</v>
      </c>
      <c r="AZ36" s="82">
        <f t="shared" si="19"/>
        <v>1.7276000000000003E-2</v>
      </c>
      <c r="BB36" s="82">
        <f t="shared" si="20"/>
        <v>0</v>
      </c>
      <c r="BC36" s="82">
        <f t="shared" si="21"/>
        <v>0</v>
      </c>
      <c r="BD36" s="82">
        <f t="shared" si="22"/>
        <v>4.9303925134750799E-2</v>
      </c>
      <c r="BE36" s="82">
        <f t="shared" si="23"/>
        <v>0</v>
      </c>
      <c r="BF36" s="82">
        <f t="shared" si="24"/>
        <v>0</v>
      </c>
      <c r="BG36" s="82">
        <f t="shared" si="25"/>
        <v>3.9589307187124232E-3</v>
      </c>
      <c r="BH36" s="82">
        <f t="shared" si="26"/>
        <v>1.483030590303137E-2</v>
      </c>
      <c r="BI36" s="82">
        <f t="shared" si="27"/>
        <v>1.7444866305840547E-2</v>
      </c>
      <c r="BK36" s="82">
        <f t="shared" si="28"/>
        <v>0</v>
      </c>
      <c r="BL36" s="82">
        <f t="shared" si="29"/>
        <v>0</v>
      </c>
      <c r="BM36" s="82">
        <f t="shared" si="30"/>
        <v>9.8607850269501598E-2</v>
      </c>
      <c r="BN36" s="82">
        <f t="shared" si="31"/>
        <v>0</v>
      </c>
      <c r="BO36" s="82">
        <f t="shared" si="32"/>
        <v>0</v>
      </c>
      <c r="BP36" s="82">
        <f t="shared" si="33"/>
        <v>7.9178614374248463E-3</v>
      </c>
      <c r="BQ36" s="82">
        <f t="shared" si="34"/>
        <v>2.9660611806062741E-2</v>
      </c>
      <c r="BR36" s="82">
        <f t="shared" si="35"/>
        <v>3.4889732611681094E-2</v>
      </c>
    </row>
    <row r="37" spans="1:70" x14ac:dyDescent="0.2">
      <c r="A37" t="str">
        <f t="shared" ref="A37:C37" si="66">A29</f>
        <v>RC Frame infilled</v>
      </c>
      <c r="B37" t="s">
        <v>145</v>
      </c>
      <c r="C37" t="str">
        <f t="shared" si="66"/>
        <v>LR</v>
      </c>
      <c r="D37">
        <f t="shared" si="52"/>
        <v>3</v>
      </c>
      <c r="E37" t="s">
        <v>15</v>
      </c>
      <c r="F37" t="str">
        <f t="shared" ref="F37:F38" si="67">F36</f>
        <v>RCi+HC+LR</v>
      </c>
      <c r="G37" t="str">
        <f t="shared" si="65"/>
        <v>RCi+xC+LR+3s+Res</v>
      </c>
      <c r="I37" s="48">
        <f>VLOOKUP(I$2,polygonCoarseDist!$A$2:$G$9,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J37" s="48">
        <f>VLOOKUP(J$2,polygonCoarseDist!$A$2:$G$9,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K37" s="48">
        <f>VLOOKUP(K$2,polygonCoarseDist!$A$2:$G$9,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0.45585874799357945</v>
      </c>
      <c r="L37" s="48">
        <f>VLOOKUP(L$2,polygonCoarseDist!$A$2:$G$9,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M37" s="48">
        <f>VLOOKUP(M$2,polygonCoarseDist!$A$2:$G$9,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N37" s="48">
        <f>VLOOKUP(N$2,polygonCoarseDist!$A$2:$G$9,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O37" s="48">
        <f>VLOOKUP(O$2,polygonCoarseDist!$A$2:$G$9,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0.40500000000000003</v>
      </c>
      <c r="P37" s="48">
        <f>VLOOKUP(P$2,polygonCoarseDist!$A$2:$G$9,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R37" s="48">
        <f>VLOOKUP(R$2,polygonCoarseDist!$A$13:$D$20,IF(EXACT($E37,polygonCoarseDist!$B$12),2,IF(EXACT($E37,polygonCoarseDist!$C$12),3,4)))</f>
        <v>1</v>
      </c>
      <c r="S37" s="48">
        <f>VLOOKUP(S$2,polygonCoarseDist!$A$13:$D$20,IF(EXACT($E37,polygonCoarseDist!$B$12),2,IF(EXACT($E37,polygonCoarseDist!$C$12),3,4)))</f>
        <v>0</v>
      </c>
      <c r="T37" s="48">
        <f>VLOOKUP(T$2,polygonCoarseDist!$A$13:$D$20,IF(EXACT($E37,polygonCoarseDist!$B$12),2,IF(EXACT($E37,polygonCoarseDist!$C$12),3,4)))</f>
        <v>0.7</v>
      </c>
      <c r="U37" s="48">
        <f>VLOOKUP(U$2,polygonCoarseDist!$A$13:$D$20,IF(EXACT($E37,polygonCoarseDist!$B$12),2,IF(EXACT($E37,polygonCoarseDist!$C$12),3,4)))</f>
        <v>0</v>
      </c>
      <c r="V37" s="48">
        <f>VLOOKUP(V$2,polygonCoarseDist!$A$13:$D$20,IF(EXACT($E37,polygonCoarseDist!$B$12),2,IF(EXACT($E37,polygonCoarseDist!$C$12),3,4)))</f>
        <v>0</v>
      </c>
      <c r="W37" s="48">
        <f>VLOOKUP(W$2,polygonCoarseDist!$A$13:$D$20,IF(EXACT($E37,polygonCoarseDist!$B$12),2,IF(EXACT($E37,polygonCoarseDist!$C$12),3,4)))</f>
        <v>0.9</v>
      </c>
      <c r="X37" s="48">
        <f>VLOOKUP(X$2,polygonCoarseDist!$A$13:$D$20,IF(EXACT($E37,polygonCoarseDist!$B$12),2,IF(EXACT($E37,polygonCoarseDist!$C$12),3,4)))</f>
        <v>0.6</v>
      </c>
      <c r="Y37" s="48">
        <f>VLOOKUP(Y$2,polygonCoarseDist!$A$13:$D$20,IF(EXACT($E37,polygonCoarseDist!$B$12),2,IF(EXACT($E37,polygonCoarseDist!$C$12),3,4)))</f>
        <v>0.8</v>
      </c>
      <c r="AA37" s="48">
        <f>IF(EXACT($A37,polygonCoarseDist!$G$1),VLOOKUP(AA$2,polygonCoarseDist!$A$37:$C$44, $D37+1),         IF(EXACT($A37,polygonCoarseDist!$F$1),VLOOKUP(AA$2,polygonCoarseDist!$A$49:$I$56, $D37+1),       VLOOKUP(AA$2,polygonCoarseDist!$A$25:$E$32, $D37+1)      )        )</f>
        <v>0.1</v>
      </c>
      <c r="AB37" s="48">
        <f>IF(EXACT($A37,polygonCoarseDist!$G$1),VLOOKUP(AB$2,polygonCoarseDist!$A$37:$C$44, $D37+1),         IF(EXACT($A37,polygonCoarseDist!$F$1),VLOOKUP(AB$2,polygonCoarseDist!$A$49:$I$56, $D37+1),       VLOOKUP(AB$2,polygonCoarseDist!$A$25:$E$32, $D37+1)      )        )</f>
        <v>0.5</v>
      </c>
      <c r="AC37" s="48">
        <f>IF(EXACT($A37,polygonCoarseDist!$G$1),VLOOKUP(AC$2,polygonCoarseDist!$A$37:$C$44, $D37+1),         IF(EXACT($A37,polygonCoarseDist!$F$1),VLOOKUP(AC$2,polygonCoarseDist!$A$49:$I$56, $D37+1),       VLOOKUP(AC$2,polygonCoarseDist!$A$25:$E$32, $D37+1)      )        )</f>
        <v>0.5</v>
      </c>
      <c r="AD37" s="48">
        <f>IF(EXACT($A37,polygonCoarseDist!$G$1),VLOOKUP(AD$2,polygonCoarseDist!$A$37:$C$44, $D37+1),         IF(EXACT($A37,polygonCoarseDist!$F$1),VLOOKUP(AD$2,polygonCoarseDist!$A$49:$I$56, $D37+1),       VLOOKUP(AD$2,polygonCoarseDist!$A$25:$E$32, $D37+1)      )        )</f>
        <v>0.3</v>
      </c>
      <c r="AE37" s="48">
        <f>IF(EXACT($A37,polygonCoarseDist!$G$1),VLOOKUP(AE$2,polygonCoarseDist!$A$37:$C$44, $D37+1),         IF(EXACT($A37,polygonCoarseDist!$F$1),VLOOKUP(AE$2,polygonCoarseDist!$A$49:$I$56, $D37+1),       VLOOKUP(AE$2,polygonCoarseDist!$A$25:$E$32, $D37+1)      )        )</f>
        <v>0.6</v>
      </c>
      <c r="AF37" s="48">
        <f>IF(EXACT($A37,polygonCoarseDist!$G$1),VLOOKUP(AF$2,polygonCoarseDist!$A$37:$C$44, $D37+1),         IF(EXACT($A37,polygonCoarseDist!$F$1),VLOOKUP(AF$2,polygonCoarseDist!$A$49:$I$56, $D37+1),       VLOOKUP(AF$2,polygonCoarseDist!$A$25:$E$32, $D37+1)      )        )</f>
        <v>0.5</v>
      </c>
      <c r="AG37" s="48">
        <f>IF(EXACT($A37,polygonCoarseDist!$G$1),VLOOKUP(AG$2,polygonCoarseDist!$A$37:$C$44, $D37+1),         IF(EXACT($A37,polygonCoarseDist!$F$1),VLOOKUP(AG$2,polygonCoarseDist!$A$49:$I$56, $D37+1),       VLOOKUP(AG$2,polygonCoarseDist!$A$25:$E$32, $D37+1)      )        )</f>
        <v>0.5</v>
      </c>
      <c r="AH37" s="48">
        <f>IF(EXACT($A37,polygonCoarseDist!$G$1),VLOOKUP(AH$2,polygonCoarseDist!$A$37:$C$44, $D37+1),         IF(EXACT($A37,polygonCoarseDist!$F$1),VLOOKUP(AH$2,polygonCoarseDist!$A$49:$I$56, $D37+1),       VLOOKUP(AH$2,polygonCoarseDist!$A$25:$E$32, $D37+1)      )        )</f>
        <v>0.6</v>
      </c>
      <c r="AJ37" s="48">
        <f>IF(EXACT($A37,polygonCoarseDist!$F$1), VLOOKUP(AJ$2,polygonCoarseDist!$A$62:$D$69,  IF(EXACT($B37,polygonCoarseDist!$B$61), 2,  IF(EXACT($B37,polygonCoarseDist!$C$61), 3,   4   )   )  ),  1)</f>
        <v>0</v>
      </c>
      <c r="AK37" s="48">
        <f>IF(EXACT($A37,polygonCoarseDist!$F$1), VLOOKUP(AK$2,polygonCoarseDist!$A$62:$D$69,  IF(EXACT($B37,polygonCoarseDist!$B$61), 2,  IF(EXACT($B37,polygonCoarseDist!$C$61), 3,   4   )   )  ),  1)</f>
        <v>0.3</v>
      </c>
      <c r="AL37" s="48">
        <f>IF(EXACT($A37,polygonCoarseDist!$F$1), VLOOKUP(AL$2,polygonCoarseDist!$A$62:$D$69,  IF(EXACT($B37,polygonCoarseDist!$B$61), 2,  IF(EXACT($B37,polygonCoarseDist!$C$61), 3,   4   )   )  ),  1)</f>
        <v>0.5</v>
      </c>
      <c r="AM37" s="48">
        <f>IF(EXACT($A37,polygonCoarseDist!$F$1), VLOOKUP(AM$2,polygonCoarseDist!$A$62:$D$69,  IF(EXACT($B37,polygonCoarseDist!$B$61), 2,  IF(EXACT($B37,polygonCoarseDist!$C$61), 3,   4   )   )  ),  1)</f>
        <v>0.1</v>
      </c>
      <c r="AN37" s="48">
        <f>IF(EXACT($A37,polygonCoarseDist!$F$1), VLOOKUP(AN$2,polygonCoarseDist!$A$62:$D$69,  IF(EXACT($B37,polygonCoarseDist!$B$61), 2,  IF(EXACT($B37,polygonCoarseDist!$C$61), 3,   4   )   )  ),  1)</f>
        <v>0.3</v>
      </c>
      <c r="AO37" s="48">
        <f>IF(EXACT($A37,polygonCoarseDist!$F$1), VLOOKUP(AO$2,polygonCoarseDist!$A$62:$D$69,  IF(EXACT($B37,polygonCoarseDist!$B$61), 2,  IF(EXACT($B37,polygonCoarseDist!$C$61), 3,   4   )   )  ),  1)</f>
        <v>0.1</v>
      </c>
      <c r="AP37" s="48">
        <f>IF(EXACT($A37,polygonCoarseDist!$F$1), VLOOKUP(AP$2,polygonCoarseDist!$A$62:$D$69,  IF(EXACT($B37,polygonCoarseDist!$B$61), 2,  IF(EXACT($B37,polygonCoarseDist!$C$61), 3,   4   )   )  ),  1)</f>
        <v>0.2</v>
      </c>
      <c r="AQ37" s="48">
        <f>IF(EXACT($A37,polygonCoarseDist!$F$1), VLOOKUP(AQ$2,polygonCoarseDist!$A$62:$D$69,  IF(EXACT($B37,polygonCoarseDist!$B$61), 2,  IF(EXACT($B37,polygonCoarseDist!$C$61), 3,   4   )   )  ),  1)</f>
        <v>0.7</v>
      </c>
      <c r="AS37" s="82">
        <f t="shared" si="12"/>
        <v>0</v>
      </c>
      <c r="AT37" s="82">
        <f t="shared" si="13"/>
        <v>0</v>
      </c>
      <c r="AU37" s="82">
        <f t="shared" si="14"/>
        <v>7.9775280898876394E-2</v>
      </c>
      <c r="AV37" s="82">
        <f t="shared" si="15"/>
        <v>0</v>
      </c>
      <c r="AW37" s="82">
        <f t="shared" si="16"/>
        <v>0</v>
      </c>
      <c r="AX37" s="82">
        <f t="shared" si="17"/>
        <v>4.8149999999999998E-3</v>
      </c>
      <c r="AY37" s="82">
        <f t="shared" si="18"/>
        <v>2.4300000000000002E-2</v>
      </c>
      <c r="AZ37" s="82">
        <f t="shared" si="19"/>
        <v>0.20731200000000002</v>
      </c>
      <c r="BB37" s="82">
        <f t="shared" si="20"/>
        <v>0</v>
      </c>
      <c r="BC37" s="82">
        <f t="shared" si="21"/>
        <v>0</v>
      </c>
      <c r="BD37" s="82">
        <f t="shared" si="22"/>
        <v>8.2173208557918001E-2</v>
      </c>
      <c r="BE37" s="82">
        <f t="shared" si="23"/>
        <v>0</v>
      </c>
      <c r="BF37" s="82">
        <f t="shared" si="24"/>
        <v>0</v>
      </c>
      <c r="BG37" s="82">
        <f t="shared" si="25"/>
        <v>4.9486633983905287E-3</v>
      </c>
      <c r="BH37" s="82">
        <f t="shared" si="26"/>
        <v>2.4717176505052289E-2</v>
      </c>
      <c r="BI37" s="82">
        <f t="shared" si="27"/>
        <v>0.20933839567008652</v>
      </c>
      <c r="BK37" s="82">
        <f t="shared" si="28"/>
        <v>0</v>
      </c>
      <c r="BL37" s="82">
        <f t="shared" si="29"/>
        <v>0</v>
      </c>
      <c r="BM37" s="82">
        <f t="shared" si="30"/>
        <v>0.24651962567375402</v>
      </c>
      <c r="BN37" s="82">
        <f t="shared" si="31"/>
        <v>0</v>
      </c>
      <c r="BO37" s="82">
        <f t="shared" si="32"/>
        <v>0</v>
      </c>
      <c r="BP37" s="82">
        <f t="shared" si="33"/>
        <v>1.4845990195171587E-2</v>
      </c>
      <c r="BQ37" s="82">
        <f t="shared" si="34"/>
        <v>7.4151529515156869E-2</v>
      </c>
      <c r="BR37" s="82">
        <f t="shared" si="35"/>
        <v>0.6280151870102596</v>
      </c>
    </row>
    <row r="38" spans="1:70" x14ac:dyDescent="0.2">
      <c r="A38" t="str">
        <f t="shared" ref="A38:C38" si="68">A30</f>
        <v>RC Frame infilled</v>
      </c>
      <c r="B38" t="s">
        <v>145</v>
      </c>
      <c r="C38" t="str">
        <f t="shared" si="68"/>
        <v>LR</v>
      </c>
      <c r="D38">
        <f t="shared" si="52"/>
        <v>4</v>
      </c>
      <c r="E38" t="s">
        <v>15</v>
      </c>
      <c r="F38" t="str">
        <f t="shared" si="67"/>
        <v>RCi+HC+LR</v>
      </c>
      <c r="G38" t="str">
        <f t="shared" si="65"/>
        <v>RCi+xC+LR+4s+Res</v>
      </c>
      <c r="I38" s="48">
        <f>VLOOKUP(I$2,polygonCoarseDist!$A$2:$G$9,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J38" s="48">
        <f>VLOOKUP(J$2,polygonCoarseDist!$A$2:$G$9,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K38" s="48">
        <f>VLOOKUP(K$2,polygonCoarseDist!$A$2:$G$9,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0.45585874799357945</v>
      </c>
      <c r="L38" s="48">
        <f>VLOOKUP(L$2,polygonCoarseDist!$A$2:$G$9,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M38" s="48">
        <f>VLOOKUP(M$2,polygonCoarseDist!$A$2:$G$9,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N38" s="48">
        <f>VLOOKUP(N$2,polygonCoarseDist!$A$2:$G$9,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O38" s="48">
        <f>VLOOKUP(O$2,polygonCoarseDist!$A$2:$G$9,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0.40500000000000003</v>
      </c>
      <c r="P38" s="48">
        <f>VLOOKUP(P$2,polygonCoarseDist!$A$2:$G$9,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R38" s="48">
        <f>VLOOKUP(R$2,polygonCoarseDist!$A$13:$D$20,IF(EXACT($E38,polygonCoarseDist!$B$12),2,IF(EXACT($E38,polygonCoarseDist!$C$12),3,4)))</f>
        <v>1</v>
      </c>
      <c r="S38" s="48">
        <f>VLOOKUP(S$2,polygonCoarseDist!$A$13:$D$20,IF(EXACT($E38,polygonCoarseDist!$B$12),2,IF(EXACT($E38,polygonCoarseDist!$C$12),3,4)))</f>
        <v>0</v>
      </c>
      <c r="T38" s="48">
        <f>VLOOKUP(T$2,polygonCoarseDist!$A$13:$D$20,IF(EXACT($E38,polygonCoarseDist!$B$12),2,IF(EXACT($E38,polygonCoarseDist!$C$12),3,4)))</f>
        <v>0.7</v>
      </c>
      <c r="U38" s="48">
        <f>VLOOKUP(U$2,polygonCoarseDist!$A$13:$D$20,IF(EXACT($E38,polygonCoarseDist!$B$12),2,IF(EXACT($E38,polygonCoarseDist!$C$12),3,4)))</f>
        <v>0</v>
      </c>
      <c r="V38" s="48">
        <f>VLOOKUP(V$2,polygonCoarseDist!$A$13:$D$20,IF(EXACT($E38,polygonCoarseDist!$B$12),2,IF(EXACT($E38,polygonCoarseDist!$C$12),3,4)))</f>
        <v>0</v>
      </c>
      <c r="W38" s="48">
        <f>VLOOKUP(W$2,polygonCoarseDist!$A$13:$D$20,IF(EXACT($E38,polygonCoarseDist!$B$12),2,IF(EXACT($E38,polygonCoarseDist!$C$12),3,4)))</f>
        <v>0.9</v>
      </c>
      <c r="X38" s="48">
        <f>VLOOKUP(X$2,polygonCoarseDist!$A$13:$D$20,IF(EXACT($E38,polygonCoarseDist!$B$12),2,IF(EXACT($E38,polygonCoarseDist!$C$12),3,4)))</f>
        <v>0.6</v>
      </c>
      <c r="Y38" s="48">
        <f>VLOOKUP(Y$2,polygonCoarseDist!$A$13:$D$20,IF(EXACT($E38,polygonCoarseDist!$B$12),2,IF(EXACT($E38,polygonCoarseDist!$C$12),3,4)))</f>
        <v>0.8</v>
      </c>
      <c r="AA38" s="48">
        <f>IF(EXACT($A38,polygonCoarseDist!$G$1),VLOOKUP(AA$2,polygonCoarseDist!$A$37:$C$44, $D38+1),         IF(EXACT($A38,polygonCoarseDist!$F$1),VLOOKUP(AA$2,polygonCoarseDist!$A$49:$I$56, $D38+1),       VLOOKUP(AA$2,polygonCoarseDist!$A$25:$E$32, $D38+1)      )        )</f>
        <v>0</v>
      </c>
      <c r="AB38" s="48">
        <f>IF(EXACT($A38,polygonCoarseDist!$G$1),VLOOKUP(AB$2,polygonCoarseDist!$A$37:$C$44, $D38+1),         IF(EXACT($A38,polygonCoarseDist!$F$1),VLOOKUP(AB$2,polygonCoarseDist!$A$49:$I$56, $D38+1),       VLOOKUP(AB$2,polygonCoarseDist!$A$25:$E$32, $D38+1)      )        )</f>
        <v>0.1</v>
      </c>
      <c r="AC38" s="48">
        <f>IF(EXACT($A38,polygonCoarseDist!$G$1),VLOOKUP(AC$2,polygonCoarseDist!$A$37:$C$44, $D38+1),         IF(EXACT($A38,polygonCoarseDist!$F$1),VLOOKUP(AC$2,polygonCoarseDist!$A$49:$I$56, $D38+1),       VLOOKUP(AC$2,polygonCoarseDist!$A$25:$E$32, $D38+1)      )        )</f>
        <v>0.1</v>
      </c>
      <c r="AD38" s="48">
        <f>IF(EXACT($A38,polygonCoarseDist!$G$1),VLOOKUP(AD$2,polygonCoarseDist!$A$37:$C$44, $D38+1),         IF(EXACT($A38,polygonCoarseDist!$F$1),VLOOKUP(AD$2,polygonCoarseDist!$A$49:$I$56, $D38+1),       VLOOKUP(AD$2,polygonCoarseDist!$A$25:$E$32, $D38+1)      )        )</f>
        <v>0.1</v>
      </c>
      <c r="AE38" s="48">
        <f>IF(EXACT($A38,polygonCoarseDist!$G$1),VLOOKUP(AE$2,polygonCoarseDist!$A$37:$C$44, $D38+1),         IF(EXACT($A38,polygonCoarseDist!$F$1),VLOOKUP(AE$2,polygonCoarseDist!$A$49:$I$56, $D38+1),       VLOOKUP(AE$2,polygonCoarseDist!$A$25:$E$32, $D38+1)      )        )</f>
        <v>0.1</v>
      </c>
      <c r="AF38" s="48">
        <f>IF(EXACT($A38,polygonCoarseDist!$G$1),VLOOKUP(AF$2,polygonCoarseDist!$A$37:$C$44, $D38+1),         IF(EXACT($A38,polygonCoarseDist!$F$1),VLOOKUP(AF$2,polygonCoarseDist!$A$49:$I$56, $D38+1),       VLOOKUP(AF$2,polygonCoarseDist!$A$25:$E$32, $D38+1)      )        )</f>
        <v>0</v>
      </c>
      <c r="AG38" s="48">
        <f>IF(EXACT($A38,polygonCoarseDist!$G$1),VLOOKUP(AG$2,polygonCoarseDist!$A$37:$C$44, $D38+1),         IF(EXACT($A38,polygonCoarseDist!$F$1),VLOOKUP(AG$2,polygonCoarseDist!$A$49:$I$56, $D38+1),       VLOOKUP(AG$2,polygonCoarseDist!$A$25:$E$32, $D38+1)      )        )</f>
        <v>0.1</v>
      </c>
      <c r="AH38" s="48">
        <f>IF(EXACT($A38,polygonCoarseDist!$G$1),VLOOKUP(AH$2,polygonCoarseDist!$A$37:$C$44, $D38+1),         IF(EXACT($A38,polygonCoarseDist!$F$1),VLOOKUP(AH$2,polygonCoarseDist!$A$49:$I$56, $D38+1),       VLOOKUP(AH$2,polygonCoarseDist!$A$25:$E$32, $D38+1)      )        )</f>
        <v>0.1</v>
      </c>
      <c r="AJ38" s="48">
        <f>IF(EXACT($A38,polygonCoarseDist!$F$1), VLOOKUP(AJ$2,polygonCoarseDist!$A$62:$D$69,  IF(EXACT($B38,polygonCoarseDist!$B$61), 2,  IF(EXACT($B38,polygonCoarseDist!$C$61), 3,   4   )   )  ),  1)</f>
        <v>0</v>
      </c>
      <c r="AK38" s="48">
        <f>IF(EXACT($A38,polygonCoarseDist!$F$1), VLOOKUP(AK$2,polygonCoarseDist!$A$62:$D$69,  IF(EXACT($B38,polygonCoarseDist!$B$61), 2,  IF(EXACT($B38,polygonCoarseDist!$C$61), 3,   4   )   )  ),  1)</f>
        <v>0.3</v>
      </c>
      <c r="AL38" s="48">
        <f>IF(EXACT($A38,polygonCoarseDist!$F$1), VLOOKUP(AL$2,polygonCoarseDist!$A$62:$D$69,  IF(EXACT($B38,polygonCoarseDist!$B$61), 2,  IF(EXACT($B38,polygonCoarseDist!$C$61), 3,   4   )   )  ),  1)</f>
        <v>0.5</v>
      </c>
      <c r="AM38" s="48">
        <f>IF(EXACT($A38,polygonCoarseDist!$F$1), VLOOKUP(AM$2,polygonCoarseDist!$A$62:$D$69,  IF(EXACT($B38,polygonCoarseDist!$B$61), 2,  IF(EXACT($B38,polygonCoarseDist!$C$61), 3,   4   )   )  ),  1)</f>
        <v>0.1</v>
      </c>
      <c r="AN38" s="48">
        <f>IF(EXACT($A38,polygonCoarseDist!$F$1), VLOOKUP(AN$2,polygonCoarseDist!$A$62:$D$69,  IF(EXACT($B38,polygonCoarseDist!$B$61), 2,  IF(EXACT($B38,polygonCoarseDist!$C$61), 3,   4   )   )  ),  1)</f>
        <v>0.3</v>
      </c>
      <c r="AO38" s="48">
        <f>IF(EXACT($A38,polygonCoarseDist!$F$1), VLOOKUP(AO$2,polygonCoarseDist!$A$62:$D$69,  IF(EXACT($B38,polygonCoarseDist!$B$61), 2,  IF(EXACT($B38,polygonCoarseDist!$C$61), 3,   4   )   )  ),  1)</f>
        <v>0.1</v>
      </c>
      <c r="AP38" s="48">
        <f>IF(EXACT($A38,polygonCoarseDist!$F$1), VLOOKUP(AP$2,polygonCoarseDist!$A$62:$D$69,  IF(EXACT($B38,polygonCoarseDist!$B$61), 2,  IF(EXACT($B38,polygonCoarseDist!$C$61), 3,   4   )   )  ),  1)</f>
        <v>0.2</v>
      </c>
      <c r="AQ38" s="48">
        <f>IF(EXACT($A38,polygonCoarseDist!$F$1), VLOOKUP(AQ$2,polygonCoarseDist!$A$62:$D$69,  IF(EXACT($B38,polygonCoarseDist!$B$61), 2,  IF(EXACT($B38,polygonCoarseDist!$C$61), 3,   4   )   )  ),  1)</f>
        <v>0.7</v>
      </c>
      <c r="AS38" s="82">
        <f t="shared" si="12"/>
        <v>0</v>
      </c>
      <c r="AT38" s="82">
        <f t="shared" si="13"/>
        <v>0</v>
      </c>
      <c r="AU38" s="82">
        <f t="shared" si="14"/>
        <v>1.595505617977528E-2</v>
      </c>
      <c r="AV38" s="82">
        <f t="shared" si="15"/>
        <v>0</v>
      </c>
      <c r="AW38" s="82">
        <f t="shared" si="16"/>
        <v>0</v>
      </c>
      <c r="AX38" s="82">
        <f t="shared" si="17"/>
        <v>0</v>
      </c>
      <c r="AY38" s="82">
        <f t="shared" si="18"/>
        <v>4.8600000000000006E-3</v>
      </c>
      <c r="AZ38" s="82">
        <f t="shared" si="19"/>
        <v>3.4552000000000006E-2</v>
      </c>
      <c r="BB38" s="82">
        <f t="shared" si="20"/>
        <v>0</v>
      </c>
      <c r="BC38" s="82">
        <f t="shared" si="21"/>
        <v>0</v>
      </c>
      <c r="BD38" s="82">
        <f t="shared" si="22"/>
        <v>1.6434641711583601E-2</v>
      </c>
      <c r="BE38" s="82">
        <f t="shared" si="23"/>
        <v>0</v>
      </c>
      <c r="BF38" s="82">
        <f t="shared" si="24"/>
        <v>0</v>
      </c>
      <c r="BG38" s="82">
        <f t="shared" si="25"/>
        <v>0</v>
      </c>
      <c r="BH38" s="82">
        <f t="shared" si="26"/>
        <v>4.9434353010104574E-3</v>
      </c>
      <c r="BI38" s="82">
        <f t="shared" si="27"/>
        <v>3.4889732611681094E-2</v>
      </c>
      <c r="BK38" s="82">
        <f t="shared" si="28"/>
        <v>0</v>
      </c>
      <c r="BL38" s="82">
        <f t="shared" si="29"/>
        <v>0</v>
      </c>
      <c r="BM38" s="82">
        <f t="shared" si="30"/>
        <v>6.5738566846334404E-2</v>
      </c>
      <c r="BN38" s="82">
        <f t="shared" si="31"/>
        <v>0</v>
      </c>
      <c r="BO38" s="82">
        <f t="shared" si="32"/>
        <v>0</v>
      </c>
      <c r="BP38" s="82">
        <f t="shared" si="33"/>
        <v>0</v>
      </c>
      <c r="BQ38" s="82">
        <f t="shared" si="34"/>
        <v>1.977374120404183E-2</v>
      </c>
      <c r="BR38" s="82">
        <f t="shared" si="35"/>
        <v>0.13955893044672438</v>
      </c>
    </row>
    <row r="39" spans="1:70" x14ac:dyDescent="0.2">
      <c r="A39" t="str">
        <f t="shared" ref="A39:C39" si="69">A31</f>
        <v>RC Frame infilled</v>
      </c>
      <c r="B39" t="s">
        <v>145</v>
      </c>
      <c r="C39" t="str">
        <f t="shared" si="69"/>
        <v>MR</v>
      </c>
      <c r="D39">
        <f t="shared" si="52"/>
        <v>5</v>
      </c>
      <c r="E39" t="s">
        <v>15</v>
      </c>
      <c r="F39" t="str">
        <f>'EQ - fragilities'!A12</f>
        <v>RCi+HC+MR</v>
      </c>
      <c r="G39" t="str">
        <f t="shared" si="65"/>
        <v>RCi+xC+LR+5s+Res</v>
      </c>
      <c r="I39" s="48">
        <f>VLOOKUP(I$2,polygonCoarseDist!$A$2:$G$9,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J39" s="48">
        <f>VLOOKUP(J$2,polygonCoarseDist!$A$2:$G$9,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K39" s="48">
        <f>VLOOKUP(K$2,polygonCoarseDist!$A$2:$G$9,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0.45585874799357945</v>
      </c>
      <c r="L39" s="48">
        <f>VLOOKUP(L$2,polygonCoarseDist!$A$2:$G$9,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M39" s="48">
        <f>VLOOKUP(M$2,polygonCoarseDist!$A$2:$G$9,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N39" s="48">
        <f>VLOOKUP(N$2,polygonCoarseDist!$A$2:$G$9,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O39" s="48">
        <f>VLOOKUP(O$2,polygonCoarseDist!$A$2:$G$9,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0.40500000000000003</v>
      </c>
      <c r="P39" s="48">
        <f>VLOOKUP(P$2,polygonCoarseDist!$A$2:$G$9,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R39" s="48">
        <f>VLOOKUP(R$2,polygonCoarseDist!$A$13:$D$20,IF(EXACT($E39,polygonCoarseDist!$B$12),2,IF(EXACT($E39,polygonCoarseDist!$C$12),3,4)))</f>
        <v>1</v>
      </c>
      <c r="S39" s="48">
        <f>VLOOKUP(S$2,polygonCoarseDist!$A$13:$D$20,IF(EXACT($E39,polygonCoarseDist!$B$12),2,IF(EXACT($E39,polygonCoarseDist!$C$12),3,4)))</f>
        <v>0</v>
      </c>
      <c r="T39" s="48">
        <f>VLOOKUP(T$2,polygonCoarseDist!$A$13:$D$20,IF(EXACT($E39,polygonCoarseDist!$B$12),2,IF(EXACT($E39,polygonCoarseDist!$C$12),3,4)))</f>
        <v>0.7</v>
      </c>
      <c r="U39" s="48">
        <f>VLOOKUP(U$2,polygonCoarseDist!$A$13:$D$20,IF(EXACT($E39,polygonCoarseDist!$B$12),2,IF(EXACT($E39,polygonCoarseDist!$C$12),3,4)))</f>
        <v>0</v>
      </c>
      <c r="V39" s="48">
        <f>VLOOKUP(V$2,polygonCoarseDist!$A$13:$D$20,IF(EXACT($E39,polygonCoarseDist!$B$12),2,IF(EXACT($E39,polygonCoarseDist!$C$12),3,4)))</f>
        <v>0</v>
      </c>
      <c r="W39" s="48">
        <f>VLOOKUP(W$2,polygonCoarseDist!$A$13:$D$20,IF(EXACT($E39,polygonCoarseDist!$B$12),2,IF(EXACT($E39,polygonCoarseDist!$C$12),3,4)))</f>
        <v>0.9</v>
      </c>
      <c r="X39" s="48">
        <f>VLOOKUP(X$2,polygonCoarseDist!$A$13:$D$20,IF(EXACT($E39,polygonCoarseDist!$B$12),2,IF(EXACT($E39,polygonCoarseDist!$C$12),3,4)))</f>
        <v>0.6</v>
      </c>
      <c r="Y39" s="48">
        <f>VLOOKUP(Y$2,polygonCoarseDist!$A$13:$D$20,IF(EXACT($E39,polygonCoarseDist!$B$12),2,IF(EXACT($E39,polygonCoarseDist!$C$12),3,4)))</f>
        <v>0.8</v>
      </c>
      <c r="AA39" s="48">
        <f>IF(EXACT($A39,polygonCoarseDist!$G$1),VLOOKUP(AA$2,polygonCoarseDist!$A$37:$C$44, $D39+1),         IF(EXACT($A39,polygonCoarseDist!$F$1),VLOOKUP(AA$2,polygonCoarseDist!$A$49:$I$56, $D39+1),       VLOOKUP(AA$2,polygonCoarseDist!$A$25:$E$32, $D39+1)      )        )</f>
        <v>0</v>
      </c>
      <c r="AB39" s="48">
        <f>IF(EXACT($A39,polygonCoarseDist!$G$1),VLOOKUP(AB$2,polygonCoarseDist!$A$37:$C$44, $D39+1),         IF(EXACT($A39,polygonCoarseDist!$F$1),VLOOKUP(AB$2,polygonCoarseDist!$A$49:$I$56, $D39+1),       VLOOKUP(AB$2,polygonCoarseDist!$A$25:$E$32, $D39+1)      )        )</f>
        <v>0.05</v>
      </c>
      <c r="AC39" s="48">
        <f>IF(EXACT($A39,polygonCoarseDist!$G$1),VLOOKUP(AC$2,polygonCoarseDist!$A$37:$C$44, $D39+1),         IF(EXACT($A39,polygonCoarseDist!$F$1),VLOOKUP(AC$2,polygonCoarseDist!$A$49:$I$56, $D39+1),       VLOOKUP(AC$2,polygonCoarseDist!$A$25:$E$32, $D39+1)      )        )</f>
        <v>0</v>
      </c>
      <c r="AD39" s="48">
        <f>IF(EXACT($A39,polygonCoarseDist!$G$1),VLOOKUP(AD$2,polygonCoarseDist!$A$37:$C$44, $D39+1),         IF(EXACT($A39,polygonCoarseDist!$F$1),VLOOKUP(AD$2,polygonCoarseDist!$A$49:$I$56, $D39+1),       VLOOKUP(AD$2,polygonCoarseDist!$A$25:$E$32, $D39+1)      )        )</f>
        <v>0.1</v>
      </c>
      <c r="AE39" s="48">
        <f>IF(EXACT($A39,polygonCoarseDist!$G$1),VLOOKUP(AE$2,polygonCoarseDist!$A$37:$C$44, $D39+1),         IF(EXACT($A39,polygonCoarseDist!$F$1),VLOOKUP(AE$2,polygonCoarseDist!$A$49:$I$56, $D39+1),       VLOOKUP(AE$2,polygonCoarseDist!$A$25:$E$32, $D39+1)      )        )</f>
        <v>0.1</v>
      </c>
      <c r="AF39" s="48">
        <f>IF(EXACT($A39,polygonCoarseDist!$G$1),VLOOKUP(AF$2,polygonCoarseDist!$A$37:$C$44, $D39+1),         IF(EXACT($A39,polygonCoarseDist!$F$1),VLOOKUP(AF$2,polygonCoarseDist!$A$49:$I$56, $D39+1),       VLOOKUP(AF$2,polygonCoarseDist!$A$25:$E$32, $D39+1)      )        )</f>
        <v>0</v>
      </c>
      <c r="AG39" s="48">
        <f>IF(EXACT($A39,polygonCoarseDist!$G$1),VLOOKUP(AG$2,polygonCoarseDist!$A$37:$C$44, $D39+1),         IF(EXACT($A39,polygonCoarseDist!$F$1),VLOOKUP(AG$2,polygonCoarseDist!$A$49:$I$56, $D39+1),       VLOOKUP(AG$2,polygonCoarseDist!$A$25:$E$32, $D39+1)      )        )</f>
        <v>0.05</v>
      </c>
      <c r="AH39" s="48">
        <f>IF(EXACT($A39,polygonCoarseDist!$G$1),VLOOKUP(AH$2,polygonCoarseDist!$A$37:$C$44, $D39+1),         IF(EXACT($A39,polygonCoarseDist!$F$1),VLOOKUP(AH$2,polygonCoarseDist!$A$49:$I$56, $D39+1),       VLOOKUP(AH$2,polygonCoarseDist!$A$25:$E$32, $D39+1)      )        )</f>
        <v>0.1</v>
      </c>
      <c r="AJ39" s="48">
        <f>IF(EXACT($A39,polygonCoarseDist!$F$1), VLOOKUP(AJ$2,polygonCoarseDist!$A$62:$D$69,  IF(EXACT($B39,polygonCoarseDist!$B$61), 2,  IF(EXACT($B39,polygonCoarseDist!$C$61), 3,   4   )   )  ),  1)</f>
        <v>0</v>
      </c>
      <c r="AK39" s="48">
        <f>IF(EXACT($A39,polygonCoarseDist!$F$1), VLOOKUP(AK$2,polygonCoarseDist!$A$62:$D$69,  IF(EXACT($B39,polygonCoarseDist!$B$61), 2,  IF(EXACT($B39,polygonCoarseDist!$C$61), 3,   4   )   )  ),  1)</f>
        <v>0.3</v>
      </c>
      <c r="AL39" s="48">
        <f>IF(EXACT($A39,polygonCoarseDist!$F$1), VLOOKUP(AL$2,polygonCoarseDist!$A$62:$D$69,  IF(EXACT($B39,polygonCoarseDist!$B$61), 2,  IF(EXACT($B39,polygonCoarseDist!$C$61), 3,   4   )   )  ),  1)</f>
        <v>0.5</v>
      </c>
      <c r="AM39" s="48">
        <f>IF(EXACT($A39,polygonCoarseDist!$F$1), VLOOKUP(AM$2,polygonCoarseDist!$A$62:$D$69,  IF(EXACT($B39,polygonCoarseDist!$B$61), 2,  IF(EXACT($B39,polygonCoarseDist!$C$61), 3,   4   )   )  ),  1)</f>
        <v>0.1</v>
      </c>
      <c r="AN39" s="48">
        <f>IF(EXACT($A39,polygonCoarseDist!$F$1), VLOOKUP(AN$2,polygonCoarseDist!$A$62:$D$69,  IF(EXACT($B39,polygonCoarseDist!$B$61), 2,  IF(EXACT($B39,polygonCoarseDist!$C$61), 3,   4   )   )  ),  1)</f>
        <v>0.3</v>
      </c>
      <c r="AO39" s="48">
        <f>IF(EXACT($A39,polygonCoarseDist!$F$1), VLOOKUP(AO$2,polygonCoarseDist!$A$62:$D$69,  IF(EXACT($B39,polygonCoarseDist!$B$61), 2,  IF(EXACT($B39,polygonCoarseDist!$C$61), 3,   4   )   )  ),  1)</f>
        <v>0.1</v>
      </c>
      <c r="AP39" s="48">
        <f>IF(EXACT($A39,polygonCoarseDist!$F$1), VLOOKUP(AP$2,polygonCoarseDist!$A$62:$D$69,  IF(EXACT($B39,polygonCoarseDist!$B$61), 2,  IF(EXACT($B39,polygonCoarseDist!$C$61), 3,   4   )   )  ),  1)</f>
        <v>0.2</v>
      </c>
      <c r="AQ39" s="48">
        <f>IF(EXACT($A39,polygonCoarseDist!$F$1), VLOOKUP(AQ$2,polygonCoarseDist!$A$62:$D$69,  IF(EXACT($B39,polygonCoarseDist!$B$61), 2,  IF(EXACT($B39,polygonCoarseDist!$C$61), 3,   4   )   )  ),  1)</f>
        <v>0.7</v>
      </c>
      <c r="AS39" s="82">
        <f t="shared" si="12"/>
        <v>0</v>
      </c>
      <c r="AT39" s="82">
        <f t="shared" si="13"/>
        <v>0</v>
      </c>
      <c r="AU39" s="82">
        <f t="shared" si="14"/>
        <v>0</v>
      </c>
      <c r="AV39" s="82">
        <f t="shared" si="15"/>
        <v>0</v>
      </c>
      <c r="AW39" s="82">
        <f t="shared" si="16"/>
        <v>0</v>
      </c>
      <c r="AX39" s="82">
        <f t="shared" si="17"/>
        <v>0</v>
      </c>
      <c r="AY39" s="82">
        <f t="shared" si="18"/>
        <v>2.4300000000000003E-3</v>
      </c>
      <c r="AZ39" s="82">
        <f t="shared" si="19"/>
        <v>3.4552000000000006E-2</v>
      </c>
      <c r="BB39" s="82">
        <f t="shared" si="20"/>
        <v>0</v>
      </c>
      <c r="BC39" s="82">
        <f t="shared" si="21"/>
        <v>0</v>
      </c>
      <c r="BD39" s="82">
        <f t="shared" si="22"/>
        <v>0</v>
      </c>
      <c r="BE39" s="82">
        <f t="shared" si="23"/>
        <v>0</v>
      </c>
      <c r="BF39" s="82">
        <f t="shared" si="24"/>
        <v>0</v>
      </c>
      <c r="BG39" s="82">
        <f t="shared" si="25"/>
        <v>0</v>
      </c>
      <c r="BH39" s="82">
        <f t="shared" si="26"/>
        <v>2.4717176505052287E-3</v>
      </c>
      <c r="BI39" s="82">
        <f t="shared" si="27"/>
        <v>3.4889732611681094E-2</v>
      </c>
      <c r="BK39" s="82">
        <f t="shared" si="28"/>
        <v>0</v>
      </c>
      <c r="BL39" s="82">
        <f t="shared" si="29"/>
        <v>0</v>
      </c>
      <c r="BM39" s="82">
        <f t="shared" si="30"/>
        <v>0</v>
      </c>
      <c r="BN39" s="82">
        <f t="shared" si="31"/>
        <v>0</v>
      </c>
      <c r="BO39" s="82">
        <f t="shared" si="32"/>
        <v>0</v>
      </c>
      <c r="BP39" s="82">
        <f t="shared" si="33"/>
        <v>0</v>
      </c>
      <c r="BQ39" s="82">
        <f t="shared" si="34"/>
        <v>1.2358588252526143E-2</v>
      </c>
      <c r="BR39" s="82">
        <f t="shared" si="35"/>
        <v>0.17444866305840548</v>
      </c>
    </row>
    <row r="40" spans="1:70" x14ac:dyDescent="0.2">
      <c r="A40" t="str">
        <f t="shared" ref="A40:C40" si="70">A32</f>
        <v>RC Frame infilled</v>
      </c>
      <c r="B40" t="s">
        <v>145</v>
      </c>
      <c r="C40" t="str">
        <f t="shared" si="70"/>
        <v>MR</v>
      </c>
      <c r="D40">
        <f t="shared" si="52"/>
        <v>6</v>
      </c>
      <c r="E40" t="s">
        <v>15</v>
      </c>
      <c r="F40" t="str">
        <f>F39</f>
        <v>RCi+HC+MR</v>
      </c>
      <c r="G40" t="str">
        <f t="shared" si="65"/>
        <v>RCi+xC+LR+6s+Res</v>
      </c>
      <c r="I40" s="48">
        <f>VLOOKUP(I$2,polygonCoarseDist!$A$2:$G$9,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J40" s="48">
        <f>VLOOKUP(J$2,polygonCoarseDist!$A$2:$G$9,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K40" s="48">
        <f>VLOOKUP(K$2,polygonCoarseDist!$A$2:$G$9,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0.45585874799357945</v>
      </c>
      <c r="L40" s="48">
        <f>VLOOKUP(L$2,polygonCoarseDist!$A$2:$G$9,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M40" s="48">
        <f>VLOOKUP(M$2,polygonCoarseDist!$A$2:$G$9,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N40" s="48">
        <f>VLOOKUP(N$2,polygonCoarseDist!$A$2:$G$9,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O40" s="48">
        <f>VLOOKUP(O$2,polygonCoarseDist!$A$2:$G$9,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0.40500000000000003</v>
      </c>
      <c r="P40" s="48">
        <f>VLOOKUP(P$2,polygonCoarseDist!$A$2:$G$9,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R40" s="48">
        <f>VLOOKUP(R$2,polygonCoarseDist!$A$13:$D$20,IF(EXACT($E40,polygonCoarseDist!$B$12),2,IF(EXACT($E40,polygonCoarseDist!$C$12),3,4)))</f>
        <v>1</v>
      </c>
      <c r="S40" s="48">
        <f>VLOOKUP(S$2,polygonCoarseDist!$A$13:$D$20,IF(EXACT($E40,polygonCoarseDist!$B$12),2,IF(EXACT($E40,polygonCoarseDist!$C$12),3,4)))</f>
        <v>0</v>
      </c>
      <c r="T40" s="48">
        <f>VLOOKUP(T$2,polygonCoarseDist!$A$13:$D$20,IF(EXACT($E40,polygonCoarseDist!$B$12),2,IF(EXACT($E40,polygonCoarseDist!$C$12),3,4)))</f>
        <v>0.7</v>
      </c>
      <c r="U40" s="48">
        <f>VLOOKUP(U$2,polygonCoarseDist!$A$13:$D$20,IF(EXACT($E40,polygonCoarseDist!$B$12),2,IF(EXACT($E40,polygonCoarseDist!$C$12),3,4)))</f>
        <v>0</v>
      </c>
      <c r="V40" s="48">
        <f>VLOOKUP(V$2,polygonCoarseDist!$A$13:$D$20,IF(EXACT($E40,polygonCoarseDist!$B$12),2,IF(EXACT($E40,polygonCoarseDist!$C$12),3,4)))</f>
        <v>0</v>
      </c>
      <c r="W40" s="48">
        <f>VLOOKUP(W$2,polygonCoarseDist!$A$13:$D$20,IF(EXACT($E40,polygonCoarseDist!$B$12),2,IF(EXACT($E40,polygonCoarseDist!$C$12),3,4)))</f>
        <v>0.9</v>
      </c>
      <c r="X40" s="48">
        <f>VLOOKUP(X$2,polygonCoarseDist!$A$13:$D$20,IF(EXACT($E40,polygonCoarseDist!$B$12),2,IF(EXACT($E40,polygonCoarseDist!$C$12),3,4)))</f>
        <v>0.6</v>
      </c>
      <c r="Y40" s="48">
        <f>VLOOKUP(Y$2,polygonCoarseDist!$A$13:$D$20,IF(EXACT($E40,polygonCoarseDist!$B$12),2,IF(EXACT($E40,polygonCoarseDist!$C$12),3,4)))</f>
        <v>0.8</v>
      </c>
      <c r="AA40" s="48">
        <f>IF(EXACT($A40,polygonCoarseDist!$G$1),VLOOKUP(AA$2,polygonCoarseDist!$A$37:$C$44, $D40+1),         IF(EXACT($A40,polygonCoarseDist!$F$1),VLOOKUP(AA$2,polygonCoarseDist!$A$49:$I$56, $D40+1),       VLOOKUP(AA$2,polygonCoarseDist!$A$25:$E$32, $D40+1)      )        )</f>
        <v>0</v>
      </c>
      <c r="AB40" s="48">
        <f>IF(EXACT($A40,polygonCoarseDist!$G$1),VLOOKUP(AB$2,polygonCoarseDist!$A$37:$C$44, $D40+1),         IF(EXACT($A40,polygonCoarseDist!$F$1),VLOOKUP(AB$2,polygonCoarseDist!$A$49:$I$56, $D40+1),       VLOOKUP(AB$2,polygonCoarseDist!$A$25:$E$32, $D40+1)      )        )</f>
        <v>0</v>
      </c>
      <c r="AC40" s="48">
        <f>IF(EXACT($A40,polygonCoarseDist!$G$1),VLOOKUP(AC$2,polygonCoarseDist!$A$37:$C$44, $D40+1),         IF(EXACT($A40,polygonCoarseDist!$F$1),VLOOKUP(AC$2,polygonCoarseDist!$A$49:$I$56, $D40+1),       VLOOKUP(AC$2,polygonCoarseDist!$A$25:$E$32, $D40+1)      )        )</f>
        <v>0</v>
      </c>
      <c r="AD40" s="48">
        <f>IF(EXACT($A40,polygonCoarseDist!$G$1),VLOOKUP(AD$2,polygonCoarseDist!$A$37:$C$44, $D40+1),         IF(EXACT($A40,polygonCoarseDist!$F$1),VLOOKUP(AD$2,polygonCoarseDist!$A$49:$I$56, $D40+1),       VLOOKUP(AD$2,polygonCoarseDist!$A$25:$E$32, $D40+1)      )        )</f>
        <v>0</v>
      </c>
      <c r="AE40" s="48">
        <f>IF(EXACT($A40,polygonCoarseDist!$G$1),VLOOKUP(AE$2,polygonCoarseDist!$A$37:$C$44, $D40+1),         IF(EXACT($A40,polygonCoarseDist!$F$1),VLOOKUP(AE$2,polygonCoarseDist!$A$49:$I$56, $D40+1),       VLOOKUP(AE$2,polygonCoarseDist!$A$25:$E$32, $D40+1)      )        )</f>
        <v>0.05</v>
      </c>
      <c r="AF40" s="48">
        <f>IF(EXACT($A40,polygonCoarseDist!$G$1),VLOOKUP(AF$2,polygonCoarseDist!$A$37:$C$44, $D40+1),         IF(EXACT($A40,polygonCoarseDist!$F$1),VLOOKUP(AF$2,polygonCoarseDist!$A$49:$I$56, $D40+1),       VLOOKUP(AF$2,polygonCoarseDist!$A$25:$E$32, $D40+1)      )        )</f>
        <v>0</v>
      </c>
      <c r="AG40" s="48">
        <f>IF(EXACT($A40,polygonCoarseDist!$G$1),VLOOKUP(AG$2,polygonCoarseDist!$A$37:$C$44, $D40+1),         IF(EXACT($A40,polygonCoarseDist!$F$1),VLOOKUP(AG$2,polygonCoarseDist!$A$49:$I$56, $D40+1),       VLOOKUP(AG$2,polygonCoarseDist!$A$25:$E$32, $D40+1)      )        )</f>
        <v>0</v>
      </c>
      <c r="AH40" s="48">
        <f>IF(EXACT($A40,polygonCoarseDist!$G$1),VLOOKUP(AH$2,polygonCoarseDist!$A$37:$C$44, $D40+1),         IF(EXACT($A40,polygonCoarseDist!$F$1),VLOOKUP(AH$2,polygonCoarseDist!$A$49:$I$56, $D40+1),       VLOOKUP(AH$2,polygonCoarseDist!$A$25:$E$32, $D40+1)      )        )</f>
        <v>0.05</v>
      </c>
      <c r="AJ40" s="48">
        <f>IF(EXACT($A40,polygonCoarseDist!$F$1), VLOOKUP(AJ$2,polygonCoarseDist!$A$62:$D$69,  IF(EXACT($B40,polygonCoarseDist!$B$61), 2,  IF(EXACT($B40,polygonCoarseDist!$C$61), 3,   4   )   )  ),  1)</f>
        <v>0</v>
      </c>
      <c r="AK40" s="48">
        <f>IF(EXACT($A40,polygonCoarseDist!$F$1), VLOOKUP(AK$2,polygonCoarseDist!$A$62:$D$69,  IF(EXACT($B40,polygonCoarseDist!$B$61), 2,  IF(EXACT($B40,polygonCoarseDist!$C$61), 3,   4   )   )  ),  1)</f>
        <v>0.3</v>
      </c>
      <c r="AL40" s="48">
        <f>IF(EXACT($A40,polygonCoarseDist!$F$1), VLOOKUP(AL$2,polygonCoarseDist!$A$62:$D$69,  IF(EXACT($B40,polygonCoarseDist!$B$61), 2,  IF(EXACT($B40,polygonCoarseDist!$C$61), 3,   4   )   )  ),  1)</f>
        <v>0.5</v>
      </c>
      <c r="AM40" s="48">
        <f>IF(EXACT($A40,polygonCoarseDist!$F$1), VLOOKUP(AM$2,polygonCoarseDist!$A$62:$D$69,  IF(EXACT($B40,polygonCoarseDist!$B$61), 2,  IF(EXACT($B40,polygonCoarseDist!$C$61), 3,   4   )   )  ),  1)</f>
        <v>0.1</v>
      </c>
      <c r="AN40" s="48">
        <f>IF(EXACT($A40,polygonCoarseDist!$F$1), VLOOKUP(AN$2,polygonCoarseDist!$A$62:$D$69,  IF(EXACT($B40,polygonCoarseDist!$B$61), 2,  IF(EXACT($B40,polygonCoarseDist!$C$61), 3,   4   )   )  ),  1)</f>
        <v>0.3</v>
      </c>
      <c r="AO40" s="48">
        <f>IF(EXACT($A40,polygonCoarseDist!$F$1), VLOOKUP(AO$2,polygonCoarseDist!$A$62:$D$69,  IF(EXACT($B40,polygonCoarseDist!$B$61), 2,  IF(EXACT($B40,polygonCoarseDist!$C$61), 3,   4   )   )  ),  1)</f>
        <v>0.1</v>
      </c>
      <c r="AP40" s="48">
        <f>IF(EXACT($A40,polygonCoarseDist!$F$1), VLOOKUP(AP$2,polygonCoarseDist!$A$62:$D$69,  IF(EXACT($B40,polygonCoarseDist!$B$61), 2,  IF(EXACT($B40,polygonCoarseDist!$C$61), 3,   4   )   )  ),  1)</f>
        <v>0.2</v>
      </c>
      <c r="AQ40" s="48">
        <f>IF(EXACT($A40,polygonCoarseDist!$F$1), VLOOKUP(AQ$2,polygonCoarseDist!$A$62:$D$69,  IF(EXACT($B40,polygonCoarseDist!$B$61), 2,  IF(EXACT($B40,polygonCoarseDist!$C$61), 3,   4   )   )  ),  1)</f>
        <v>0.7</v>
      </c>
      <c r="AS40" s="82">
        <f t="shared" si="12"/>
        <v>0</v>
      </c>
      <c r="AT40" s="82">
        <f t="shared" si="13"/>
        <v>0</v>
      </c>
      <c r="AU40" s="82">
        <f t="shared" si="14"/>
        <v>0</v>
      </c>
      <c r="AV40" s="82">
        <f t="shared" si="15"/>
        <v>0</v>
      </c>
      <c r="AW40" s="82">
        <f t="shared" si="16"/>
        <v>0</v>
      </c>
      <c r="AX40" s="82">
        <f t="shared" si="17"/>
        <v>0</v>
      </c>
      <c r="AY40" s="82">
        <f t="shared" si="18"/>
        <v>0</v>
      </c>
      <c r="AZ40" s="82">
        <f t="shared" si="19"/>
        <v>1.7276000000000003E-2</v>
      </c>
      <c r="BB40" s="82">
        <f t="shared" si="20"/>
        <v>0</v>
      </c>
      <c r="BC40" s="82">
        <f t="shared" si="21"/>
        <v>0</v>
      </c>
      <c r="BD40" s="82">
        <f t="shared" si="22"/>
        <v>0</v>
      </c>
      <c r="BE40" s="82">
        <f t="shared" si="23"/>
        <v>0</v>
      </c>
      <c r="BF40" s="82">
        <f t="shared" si="24"/>
        <v>0</v>
      </c>
      <c r="BG40" s="82">
        <f t="shared" si="25"/>
        <v>0</v>
      </c>
      <c r="BH40" s="82">
        <f t="shared" si="26"/>
        <v>0</v>
      </c>
      <c r="BI40" s="82">
        <f t="shared" si="27"/>
        <v>1.7444866305840547E-2</v>
      </c>
      <c r="BK40" s="82">
        <f t="shared" si="28"/>
        <v>0</v>
      </c>
      <c r="BL40" s="82">
        <f t="shared" si="29"/>
        <v>0</v>
      </c>
      <c r="BM40" s="82">
        <f t="shared" si="30"/>
        <v>0</v>
      </c>
      <c r="BN40" s="82">
        <f t="shared" si="31"/>
        <v>0</v>
      </c>
      <c r="BO40" s="82">
        <f t="shared" si="32"/>
        <v>0</v>
      </c>
      <c r="BP40" s="82">
        <f t="shared" si="33"/>
        <v>0</v>
      </c>
      <c r="BQ40" s="82">
        <f t="shared" si="34"/>
        <v>0</v>
      </c>
      <c r="BR40" s="82">
        <f t="shared" si="35"/>
        <v>0.10466919783504328</v>
      </c>
    </row>
    <row r="41" spans="1:70" x14ac:dyDescent="0.2">
      <c r="A41" t="str">
        <f t="shared" ref="A41:C41" si="71">A33</f>
        <v>RC Frame infilled</v>
      </c>
      <c r="B41" t="s">
        <v>145</v>
      </c>
      <c r="C41" t="str">
        <f t="shared" si="71"/>
        <v>MR</v>
      </c>
      <c r="D41">
        <f t="shared" si="52"/>
        <v>7</v>
      </c>
      <c r="E41" t="s">
        <v>15</v>
      </c>
      <c r="F41" t="str">
        <f t="shared" ref="F41:F42" si="72">F40</f>
        <v>RCi+HC+MR</v>
      </c>
      <c r="G41" t="str">
        <f t="shared" si="65"/>
        <v>RCi+xC+LR+7s+Res</v>
      </c>
      <c r="I41" s="48">
        <f>VLOOKUP(I$2,polygonCoarseDist!$A$2:$G$9,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J41" s="48">
        <f>VLOOKUP(J$2,polygonCoarseDist!$A$2:$G$9,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K41" s="48">
        <f>VLOOKUP(K$2,polygonCoarseDist!$A$2:$G$9,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0.45585874799357945</v>
      </c>
      <c r="L41" s="48">
        <f>VLOOKUP(L$2,polygonCoarseDist!$A$2:$G$9,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M41" s="48">
        <f>VLOOKUP(M$2,polygonCoarseDist!$A$2:$G$9,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N41" s="48">
        <f>VLOOKUP(N$2,polygonCoarseDist!$A$2:$G$9,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O41" s="48">
        <f>VLOOKUP(O$2,polygonCoarseDist!$A$2:$G$9,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0.40500000000000003</v>
      </c>
      <c r="P41" s="48">
        <f>VLOOKUP(P$2,polygonCoarseDist!$A$2:$G$9,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R41" s="48">
        <f>VLOOKUP(R$2,polygonCoarseDist!$A$13:$D$20,IF(EXACT($E41,polygonCoarseDist!$B$12),2,IF(EXACT($E41,polygonCoarseDist!$C$12),3,4)))</f>
        <v>1</v>
      </c>
      <c r="S41" s="48">
        <f>VLOOKUP(S$2,polygonCoarseDist!$A$13:$D$20,IF(EXACT($E41,polygonCoarseDist!$B$12),2,IF(EXACT($E41,polygonCoarseDist!$C$12),3,4)))</f>
        <v>0</v>
      </c>
      <c r="T41" s="48">
        <f>VLOOKUP(T$2,polygonCoarseDist!$A$13:$D$20,IF(EXACT($E41,polygonCoarseDist!$B$12),2,IF(EXACT($E41,polygonCoarseDist!$C$12),3,4)))</f>
        <v>0.7</v>
      </c>
      <c r="U41" s="48">
        <f>VLOOKUP(U$2,polygonCoarseDist!$A$13:$D$20,IF(EXACT($E41,polygonCoarseDist!$B$12),2,IF(EXACT($E41,polygonCoarseDist!$C$12),3,4)))</f>
        <v>0</v>
      </c>
      <c r="V41" s="48">
        <f>VLOOKUP(V$2,polygonCoarseDist!$A$13:$D$20,IF(EXACT($E41,polygonCoarseDist!$B$12),2,IF(EXACT($E41,polygonCoarseDist!$C$12),3,4)))</f>
        <v>0</v>
      </c>
      <c r="W41" s="48">
        <f>VLOOKUP(W$2,polygonCoarseDist!$A$13:$D$20,IF(EXACT($E41,polygonCoarseDist!$B$12),2,IF(EXACT($E41,polygonCoarseDist!$C$12),3,4)))</f>
        <v>0.9</v>
      </c>
      <c r="X41" s="48">
        <f>VLOOKUP(X$2,polygonCoarseDist!$A$13:$D$20,IF(EXACT($E41,polygonCoarseDist!$B$12),2,IF(EXACT($E41,polygonCoarseDist!$C$12),3,4)))</f>
        <v>0.6</v>
      </c>
      <c r="Y41" s="48">
        <f>VLOOKUP(Y$2,polygonCoarseDist!$A$13:$D$20,IF(EXACT($E41,polygonCoarseDist!$B$12),2,IF(EXACT($E41,polygonCoarseDist!$C$12),3,4)))</f>
        <v>0.8</v>
      </c>
      <c r="AA41" s="48">
        <f>IF(EXACT($A41,polygonCoarseDist!$G$1),VLOOKUP(AA$2,polygonCoarseDist!$A$37:$C$44, $D41+1),         IF(EXACT($A41,polygonCoarseDist!$F$1),VLOOKUP(AA$2,polygonCoarseDist!$A$49:$I$56, $D41+1),       VLOOKUP(AA$2,polygonCoarseDist!$A$25:$E$32, $D41+1)      )        )</f>
        <v>0</v>
      </c>
      <c r="AB41" s="48">
        <f>IF(EXACT($A41,polygonCoarseDist!$G$1),VLOOKUP(AB$2,polygonCoarseDist!$A$37:$C$44, $D41+1),         IF(EXACT($A41,polygonCoarseDist!$F$1),VLOOKUP(AB$2,polygonCoarseDist!$A$49:$I$56, $D41+1),       VLOOKUP(AB$2,polygonCoarseDist!$A$25:$E$32, $D41+1)      )        )</f>
        <v>0</v>
      </c>
      <c r="AC41" s="48">
        <f>IF(EXACT($A41,polygonCoarseDist!$G$1),VLOOKUP(AC$2,polygonCoarseDist!$A$37:$C$44, $D41+1),         IF(EXACT($A41,polygonCoarseDist!$F$1),VLOOKUP(AC$2,polygonCoarseDist!$A$49:$I$56, $D41+1),       VLOOKUP(AC$2,polygonCoarseDist!$A$25:$E$32, $D41+1)      )        )</f>
        <v>0</v>
      </c>
      <c r="AD41" s="48">
        <f>IF(EXACT($A41,polygonCoarseDist!$G$1),VLOOKUP(AD$2,polygonCoarseDist!$A$37:$C$44, $D41+1),         IF(EXACT($A41,polygonCoarseDist!$F$1),VLOOKUP(AD$2,polygonCoarseDist!$A$49:$I$56, $D41+1),       VLOOKUP(AD$2,polygonCoarseDist!$A$25:$E$32, $D41+1)      )        )</f>
        <v>0</v>
      </c>
      <c r="AE41" s="48">
        <f>IF(EXACT($A41,polygonCoarseDist!$G$1),VLOOKUP(AE$2,polygonCoarseDist!$A$37:$C$44, $D41+1),         IF(EXACT($A41,polygonCoarseDist!$F$1),VLOOKUP(AE$2,polygonCoarseDist!$A$49:$I$56, $D41+1),       VLOOKUP(AE$2,polygonCoarseDist!$A$25:$E$32, $D41+1)      )        )</f>
        <v>0.05</v>
      </c>
      <c r="AF41" s="48">
        <f>IF(EXACT($A41,polygonCoarseDist!$G$1),VLOOKUP(AF$2,polygonCoarseDist!$A$37:$C$44, $D41+1),         IF(EXACT($A41,polygonCoarseDist!$F$1),VLOOKUP(AF$2,polygonCoarseDist!$A$49:$I$56, $D41+1),       VLOOKUP(AF$2,polygonCoarseDist!$A$25:$E$32, $D41+1)      )        )</f>
        <v>0</v>
      </c>
      <c r="AG41" s="48">
        <f>IF(EXACT($A41,polygonCoarseDist!$G$1),VLOOKUP(AG$2,polygonCoarseDist!$A$37:$C$44, $D41+1),         IF(EXACT($A41,polygonCoarseDist!$F$1),VLOOKUP(AG$2,polygonCoarseDist!$A$49:$I$56, $D41+1),       VLOOKUP(AG$2,polygonCoarseDist!$A$25:$E$32, $D41+1)      )        )</f>
        <v>0</v>
      </c>
      <c r="AH41" s="48">
        <f>IF(EXACT($A41,polygonCoarseDist!$G$1),VLOOKUP(AH$2,polygonCoarseDist!$A$37:$C$44, $D41+1),         IF(EXACT($A41,polygonCoarseDist!$F$1),VLOOKUP(AH$2,polygonCoarseDist!$A$49:$I$56, $D41+1),       VLOOKUP(AH$2,polygonCoarseDist!$A$25:$E$32, $D41+1)      )        )</f>
        <v>0.05</v>
      </c>
      <c r="AJ41" s="48">
        <f>IF(EXACT($A41,polygonCoarseDist!$F$1), VLOOKUP(AJ$2,polygonCoarseDist!$A$62:$D$69,  IF(EXACT($B41,polygonCoarseDist!$B$61), 2,  IF(EXACT($B41,polygonCoarseDist!$C$61), 3,   4   )   )  ),  1)</f>
        <v>0</v>
      </c>
      <c r="AK41" s="48">
        <f>IF(EXACT($A41,polygonCoarseDist!$F$1), VLOOKUP(AK$2,polygonCoarseDist!$A$62:$D$69,  IF(EXACT($B41,polygonCoarseDist!$B$61), 2,  IF(EXACT($B41,polygonCoarseDist!$C$61), 3,   4   )   )  ),  1)</f>
        <v>0.3</v>
      </c>
      <c r="AL41" s="48">
        <f>IF(EXACT($A41,polygonCoarseDist!$F$1), VLOOKUP(AL$2,polygonCoarseDist!$A$62:$D$69,  IF(EXACT($B41,polygonCoarseDist!$B$61), 2,  IF(EXACT($B41,polygonCoarseDist!$C$61), 3,   4   )   )  ),  1)</f>
        <v>0.5</v>
      </c>
      <c r="AM41" s="48">
        <f>IF(EXACT($A41,polygonCoarseDist!$F$1), VLOOKUP(AM$2,polygonCoarseDist!$A$62:$D$69,  IF(EXACT($B41,polygonCoarseDist!$B$61), 2,  IF(EXACT($B41,polygonCoarseDist!$C$61), 3,   4   )   )  ),  1)</f>
        <v>0.1</v>
      </c>
      <c r="AN41" s="48">
        <f>IF(EXACT($A41,polygonCoarseDist!$F$1), VLOOKUP(AN$2,polygonCoarseDist!$A$62:$D$69,  IF(EXACT($B41,polygonCoarseDist!$B$61), 2,  IF(EXACT($B41,polygonCoarseDist!$C$61), 3,   4   )   )  ),  1)</f>
        <v>0.3</v>
      </c>
      <c r="AO41" s="48">
        <f>IF(EXACT($A41,polygonCoarseDist!$F$1), VLOOKUP(AO$2,polygonCoarseDist!$A$62:$D$69,  IF(EXACT($B41,polygonCoarseDist!$B$61), 2,  IF(EXACT($B41,polygonCoarseDist!$C$61), 3,   4   )   )  ),  1)</f>
        <v>0.1</v>
      </c>
      <c r="AP41" s="48">
        <f>IF(EXACT($A41,polygonCoarseDist!$F$1), VLOOKUP(AP$2,polygonCoarseDist!$A$62:$D$69,  IF(EXACT($B41,polygonCoarseDist!$B$61), 2,  IF(EXACT($B41,polygonCoarseDist!$C$61), 3,   4   )   )  ),  1)</f>
        <v>0.2</v>
      </c>
      <c r="AQ41" s="48">
        <f>IF(EXACT($A41,polygonCoarseDist!$F$1), VLOOKUP(AQ$2,polygonCoarseDist!$A$62:$D$69,  IF(EXACT($B41,polygonCoarseDist!$B$61), 2,  IF(EXACT($B41,polygonCoarseDist!$C$61), 3,   4   )   )  ),  1)</f>
        <v>0.7</v>
      </c>
      <c r="AS41" s="82">
        <f t="shared" si="12"/>
        <v>0</v>
      </c>
      <c r="AT41" s="82">
        <f t="shared" si="13"/>
        <v>0</v>
      </c>
      <c r="AU41" s="82">
        <f t="shared" si="14"/>
        <v>0</v>
      </c>
      <c r="AV41" s="82">
        <f t="shared" si="15"/>
        <v>0</v>
      </c>
      <c r="AW41" s="82">
        <f t="shared" si="16"/>
        <v>0</v>
      </c>
      <c r="AX41" s="82">
        <f t="shared" si="17"/>
        <v>0</v>
      </c>
      <c r="AY41" s="82">
        <f t="shared" si="18"/>
        <v>0</v>
      </c>
      <c r="AZ41" s="82">
        <f t="shared" si="19"/>
        <v>1.7276000000000003E-2</v>
      </c>
      <c r="BB41" s="82">
        <f t="shared" si="20"/>
        <v>0</v>
      </c>
      <c r="BC41" s="82">
        <f t="shared" si="21"/>
        <v>0</v>
      </c>
      <c r="BD41" s="82">
        <f t="shared" si="22"/>
        <v>0</v>
      </c>
      <c r="BE41" s="82">
        <f t="shared" si="23"/>
        <v>0</v>
      </c>
      <c r="BF41" s="82">
        <f t="shared" si="24"/>
        <v>0</v>
      </c>
      <c r="BG41" s="82">
        <f t="shared" si="25"/>
        <v>0</v>
      </c>
      <c r="BH41" s="82">
        <f t="shared" si="26"/>
        <v>0</v>
      </c>
      <c r="BI41" s="82">
        <f t="shared" si="27"/>
        <v>1.7444866305840547E-2</v>
      </c>
      <c r="BK41" s="82">
        <f t="shared" si="28"/>
        <v>0</v>
      </c>
      <c r="BL41" s="82">
        <f t="shared" si="29"/>
        <v>0</v>
      </c>
      <c r="BM41" s="82">
        <f t="shared" si="30"/>
        <v>0</v>
      </c>
      <c r="BN41" s="82">
        <f t="shared" si="31"/>
        <v>0</v>
      </c>
      <c r="BO41" s="82">
        <f t="shared" si="32"/>
        <v>0</v>
      </c>
      <c r="BP41" s="82">
        <f t="shared" si="33"/>
        <v>0</v>
      </c>
      <c r="BQ41" s="82">
        <f t="shared" si="34"/>
        <v>0</v>
      </c>
      <c r="BR41" s="82">
        <f t="shared" si="35"/>
        <v>0.12211406414088383</v>
      </c>
    </row>
    <row r="42" spans="1:70" x14ac:dyDescent="0.2">
      <c r="A42" s="27" t="str">
        <f t="shared" ref="A42:C42" si="73">A34</f>
        <v>RC Frame infilled</v>
      </c>
      <c r="B42" s="27" t="s">
        <v>145</v>
      </c>
      <c r="C42" s="27" t="str">
        <f t="shared" si="73"/>
        <v>MR</v>
      </c>
      <c r="D42" s="27">
        <f t="shared" si="52"/>
        <v>8</v>
      </c>
      <c r="E42" s="27" t="s">
        <v>15</v>
      </c>
      <c r="F42" s="27" t="str">
        <f t="shared" si="72"/>
        <v>RCi+HC+MR</v>
      </c>
      <c r="G42" t="str">
        <f t="shared" si="65"/>
        <v>RCi+xC+LR+8s+Res</v>
      </c>
      <c r="I42" s="48">
        <f>VLOOKUP(I$2,polygonCoarseDist!$A$2:$G$9,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J42" s="48">
        <f>VLOOKUP(J$2,polygonCoarseDist!$A$2:$G$9,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K42" s="48">
        <f>VLOOKUP(K$2,polygonCoarseDist!$A$2:$G$9,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0.45585874799357945</v>
      </c>
      <c r="L42" s="48">
        <f>VLOOKUP(L$2,polygonCoarseDist!$A$2:$G$9,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M42" s="48">
        <f>VLOOKUP(M$2,polygonCoarseDist!$A$2:$G$9,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N42" s="48">
        <f>VLOOKUP(N$2,polygonCoarseDist!$A$2:$G$9,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O42" s="48">
        <f>VLOOKUP(O$2,polygonCoarseDist!$A$2:$G$9,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0.40500000000000003</v>
      </c>
      <c r="P42" s="48">
        <f>VLOOKUP(P$2,polygonCoarseDist!$A$2:$G$9,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R42" s="48">
        <f>VLOOKUP(R$2,polygonCoarseDist!$A$13:$D$20,IF(EXACT($E42,polygonCoarseDist!$B$12),2,IF(EXACT($E42,polygonCoarseDist!$C$12),3,4)))</f>
        <v>1</v>
      </c>
      <c r="S42" s="48">
        <f>VLOOKUP(S$2,polygonCoarseDist!$A$13:$D$20,IF(EXACT($E42,polygonCoarseDist!$B$12),2,IF(EXACT($E42,polygonCoarseDist!$C$12),3,4)))</f>
        <v>0</v>
      </c>
      <c r="T42" s="48">
        <f>VLOOKUP(T$2,polygonCoarseDist!$A$13:$D$20,IF(EXACT($E42,polygonCoarseDist!$B$12),2,IF(EXACT($E42,polygonCoarseDist!$C$12),3,4)))</f>
        <v>0.7</v>
      </c>
      <c r="U42" s="48">
        <f>VLOOKUP(U$2,polygonCoarseDist!$A$13:$D$20,IF(EXACT($E42,polygonCoarseDist!$B$12),2,IF(EXACT($E42,polygonCoarseDist!$C$12),3,4)))</f>
        <v>0</v>
      </c>
      <c r="V42" s="48">
        <f>VLOOKUP(V$2,polygonCoarseDist!$A$13:$D$20,IF(EXACT($E42,polygonCoarseDist!$B$12),2,IF(EXACT($E42,polygonCoarseDist!$C$12),3,4)))</f>
        <v>0</v>
      </c>
      <c r="W42" s="48">
        <f>VLOOKUP(W$2,polygonCoarseDist!$A$13:$D$20,IF(EXACT($E42,polygonCoarseDist!$B$12),2,IF(EXACT($E42,polygonCoarseDist!$C$12),3,4)))</f>
        <v>0.9</v>
      </c>
      <c r="X42" s="48">
        <f>VLOOKUP(X$2,polygonCoarseDist!$A$13:$D$20,IF(EXACT($E42,polygonCoarseDist!$B$12),2,IF(EXACT($E42,polygonCoarseDist!$C$12),3,4)))</f>
        <v>0.6</v>
      </c>
      <c r="Y42" s="48">
        <f>VLOOKUP(Y$2,polygonCoarseDist!$A$13:$D$20,IF(EXACT($E42,polygonCoarseDist!$B$12),2,IF(EXACT($E42,polygonCoarseDist!$C$12),3,4)))</f>
        <v>0.8</v>
      </c>
      <c r="AA42" s="48">
        <f>IF(EXACT($A42,polygonCoarseDist!$G$1),VLOOKUP(AA$2,polygonCoarseDist!$A$37:$C$44, $D42+1),         IF(EXACT($A42,polygonCoarseDist!$F$1),VLOOKUP(AA$2,polygonCoarseDist!$A$49:$I$56, $D42+1),       VLOOKUP(AA$2,polygonCoarseDist!$A$25:$E$32, $D42+1)      )        )</f>
        <v>0</v>
      </c>
      <c r="AB42" s="48">
        <f>IF(EXACT($A42,polygonCoarseDist!$G$1),VLOOKUP(AB$2,polygonCoarseDist!$A$37:$C$44, $D42+1),         IF(EXACT($A42,polygonCoarseDist!$F$1),VLOOKUP(AB$2,polygonCoarseDist!$A$49:$I$56, $D42+1),       VLOOKUP(AB$2,polygonCoarseDist!$A$25:$E$32, $D42+1)      )        )</f>
        <v>0</v>
      </c>
      <c r="AC42" s="48">
        <f>IF(EXACT($A42,polygonCoarseDist!$G$1),VLOOKUP(AC$2,polygonCoarseDist!$A$37:$C$44, $D42+1),         IF(EXACT($A42,polygonCoarseDist!$F$1),VLOOKUP(AC$2,polygonCoarseDist!$A$49:$I$56, $D42+1),       VLOOKUP(AC$2,polygonCoarseDist!$A$25:$E$32, $D42+1)      )        )</f>
        <v>0</v>
      </c>
      <c r="AD42" s="48">
        <f>IF(EXACT($A42,polygonCoarseDist!$G$1),VLOOKUP(AD$2,polygonCoarseDist!$A$37:$C$44, $D42+1),         IF(EXACT($A42,polygonCoarseDist!$F$1),VLOOKUP(AD$2,polygonCoarseDist!$A$49:$I$56, $D42+1),       VLOOKUP(AD$2,polygonCoarseDist!$A$25:$E$32, $D42+1)      )        )</f>
        <v>0</v>
      </c>
      <c r="AE42" s="48">
        <f>IF(EXACT($A42,polygonCoarseDist!$G$1),VLOOKUP(AE$2,polygonCoarseDist!$A$37:$C$44, $D42+1),         IF(EXACT($A42,polygonCoarseDist!$F$1),VLOOKUP(AE$2,polygonCoarseDist!$A$49:$I$56, $D42+1),       VLOOKUP(AE$2,polygonCoarseDist!$A$25:$E$32, $D42+1)      )        )</f>
        <v>0.05</v>
      </c>
      <c r="AF42" s="48">
        <f>IF(EXACT($A42,polygonCoarseDist!$G$1),VLOOKUP(AF$2,polygonCoarseDist!$A$37:$C$44, $D42+1),         IF(EXACT($A42,polygonCoarseDist!$F$1),VLOOKUP(AF$2,polygonCoarseDist!$A$49:$I$56, $D42+1),       VLOOKUP(AF$2,polygonCoarseDist!$A$25:$E$32, $D42+1)      )        )</f>
        <v>0</v>
      </c>
      <c r="AG42" s="48">
        <f>IF(EXACT($A42,polygonCoarseDist!$G$1),VLOOKUP(AG$2,polygonCoarseDist!$A$37:$C$44, $D42+1),         IF(EXACT($A42,polygonCoarseDist!$F$1),VLOOKUP(AG$2,polygonCoarseDist!$A$49:$I$56, $D42+1),       VLOOKUP(AG$2,polygonCoarseDist!$A$25:$E$32, $D42+1)      )        )</f>
        <v>0</v>
      </c>
      <c r="AH42" s="48">
        <f>IF(EXACT($A42,polygonCoarseDist!$G$1),VLOOKUP(AH$2,polygonCoarseDist!$A$37:$C$44, $D42+1),         IF(EXACT($A42,polygonCoarseDist!$F$1),VLOOKUP(AH$2,polygonCoarseDist!$A$49:$I$56, $D42+1),       VLOOKUP(AH$2,polygonCoarseDist!$A$25:$E$32, $D42+1)      )        )</f>
        <v>0.05</v>
      </c>
      <c r="AJ42" s="48">
        <f>IF(EXACT($A42,polygonCoarseDist!$F$1), VLOOKUP(AJ$2,polygonCoarseDist!$A$62:$D$69,  IF(EXACT($B42,polygonCoarseDist!$B$61), 2,  IF(EXACT($B42,polygonCoarseDist!$C$61), 3,   4   )   )  ),  1)</f>
        <v>0</v>
      </c>
      <c r="AK42" s="48">
        <f>IF(EXACT($A42,polygonCoarseDist!$F$1), VLOOKUP(AK$2,polygonCoarseDist!$A$62:$D$69,  IF(EXACT($B42,polygonCoarseDist!$B$61), 2,  IF(EXACT($B42,polygonCoarseDist!$C$61), 3,   4   )   )  ),  1)</f>
        <v>0.3</v>
      </c>
      <c r="AL42" s="48">
        <f>IF(EXACT($A42,polygonCoarseDist!$F$1), VLOOKUP(AL$2,polygonCoarseDist!$A$62:$D$69,  IF(EXACT($B42,polygonCoarseDist!$B$61), 2,  IF(EXACT($B42,polygonCoarseDist!$C$61), 3,   4   )   )  ),  1)</f>
        <v>0.5</v>
      </c>
      <c r="AM42" s="48">
        <f>IF(EXACT($A42,polygonCoarseDist!$F$1), VLOOKUP(AM$2,polygonCoarseDist!$A$62:$D$69,  IF(EXACT($B42,polygonCoarseDist!$B$61), 2,  IF(EXACT($B42,polygonCoarseDist!$C$61), 3,   4   )   )  ),  1)</f>
        <v>0.1</v>
      </c>
      <c r="AN42" s="48">
        <f>IF(EXACT($A42,polygonCoarseDist!$F$1), VLOOKUP(AN$2,polygonCoarseDist!$A$62:$D$69,  IF(EXACT($B42,polygonCoarseDist!$B$61), 2,  IF(EXACT($B42,polygonCoarseDist!$C$61), 3,   4   )   )  ),  1)</f>
        <v>0.3</v>
      </c>
      <c r="AO42" s="48">
        <f>IF(EXACT($A42,polygonCoarseDist!$F$1), VLOOKUP(AO$2,polygonCoarseDist!$A$62:$D$69,  IF(EXACT($B42,polygonCoarseDist!$B$61), 2,  IF(EXACT($B42,polygonCoarseDist!$C$61), 3,   4   )   )  ),  1)</f>
        <v>0.1</v>
      </c>
      <c r="AP42" s="48">
        <f>IF(EXACT($A42,polygonCoarseDist!$F$1), VLOOKUP(AP$2,polygonCoarseDist!$A$62:$D$69,  IF(EXACT($B42,polygonCoarseDist!$B$61), 2,  IF(EXACT($B42,polygonCoarseDist!$C$61), 3,   4   )   )  ),  1)</f>
        <v>0.2</v>
      </c>
      <c r="AQ42" s="48">
        <f>IF(EXACT($A42,polygonCoarseDist!$F$1), VLOOKUP(AQ$2,polygonCoarseDist!$A$62:$D$69,  IF(EXACT($B42,polygonCoarseDist!$B$61), 2,  IF(EXACT($B42,polygonCoarseDist!$C$61), 3,   4   )   )  ),  1)</f>
        <v>0.7</v>
      </c>
      <c r="AS42" s="82">
        <f t="shared" si="12"/>
        <v>0</v>
      </c>
      <c r="AT42" s="82">
        <f t="shared" si="13"/>
        <v>0</v>
      </c>
      <c r="AU42" s="82">
        <f t="shared" si="14"/>
        <v>0</v>
      </c>
      <c r="AV42" s="82">
        <f t="shared" si="15"/>
        <v>0</v>
      </c>
      <c r="AW42" s="82">
        <f t="shared" si="16"/>
        <v>0</v>
      </c>
      <c r="AX42" s="82">
        <f t="shared" si="17"/>
        <v>0</v>
      </c>
      <c r="AY42" s="82">
        <f t="shared" si="18"/>
        <v>0</v>
      </c>
      <c r="AZ42" s="82">
        <f t="shared" si="19"/>
        <v>1.7276000000000003E-2</v>
      </c>
      <c r="BB42" s="82">
        <f t="shared" si="20"/>
        <v>0</v>
      </c>
      <c r="BC42" s="82">
        <f t="shared" si="21"/>
        <v>0</v>
      </c>
      <c r="BD42" s="82">
        <f t="shared" si="22"/>
        <v>0</v>
      </c>
      <c r="BE42" s="82">
        <f t="shared" si="23"/>
        <v>0</v>
      </c>
      <c r="BF42" s="82">
        <f t="shared" si="24"/>
        <v>0</v>
      </c>
      <c r="BG42" s="82">
        <f t="shared" si="25"/>
        <v>0</v>
      </c>
      <c r="BH42" s="82">
        <f t="shared" si="26"/>
        <v>0</v>
      </c>
      <c r="BI42" s="82">
        <f t="shared" si="27"/>
        <v>1.7444866305840547E-2</v>
      </c>
      <c r="BK42" s="82">
        <f t="shared" si="28"/>
        <v>0</v>
      </c>
      <c r="BL42" s="82">
        <f t="shared" si="29"/>
        <v>0</v>
      </c>
      <c r="BM42" s="82">
        <f t="shared" si="30"/>
        <v>0</v>
      </c>
      <c r="BN42" s="82">
        <f t="shared" si="31"/>
        <v>0</v>
      </c>
      <c r="BO42" s="82">
        <f t="shared" si="32"/>
        <v>0</v>
      </c>
      <c r="BP42" s="82">
        <f t="shared" si="33"/>
        <v>0</v>
      </c>
      <c r="BQ42" s="82">
        <f t="shared" si="34"/>
        <v>0</v>
      </c>
      <c r="BR42" s="82">
        <f t="shared" si="35"/>
        <v>0.13955893044672438</v>
      </c>
    </row>
    <row r="43" spans="1:70" x14ac:dyDescent="0.2">
      <c r="A43" t="str">
        <f>A3</f>
        <v>Adobe</v>
      </c>
      <c r="B43" t="str">
        <f t="shared" ref="B43:C43" si="74">B3</f>
        <v>LC</v>
      </c>
      <c r="C43" t="str">
        <f t="shared" si="74"/>
        <v>LR</v>
      </c>
      <c r="D43">
        <f t="shared" ref="D43:D74" si="75">D3</f>
        <v>1</v>
      </c>
      <c r="E43" t="s">
        <v>19</v>
      </c>
      <c r="F43" s="33" t="str">
        <f>F3</f>
        <v>Adb+LC+LR</v>
      </c>
      <c r="G43" s="33" t="str">
        <f>'FL - vulnerabilities'!A18</f>
        <v>Adb+LC+LR+1s+Com</v>
      </c>
      <c r="H43" s="33"/>
      <c r="I43" s="48">
        <f>VLOOKUP(I$2,polygonCoarseDist!$A$2:$G$9,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J43" s="48">
        <f>VLOOKUP(J$2,polygonCoarseDist!$A$2:$G$9,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K43" s="48">
        <f>VLOOKUP(K$2,polygonCoarseDist!$A$2:$G$9,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9.3097913322632425E-2</v>
      </c>
      <c r="L43" s="48">
        <f>VLOOKUP(L$2,polygonCoarseDist!$A$2:$G$9,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M43" s="48">
        <f>VLOOKUP(M$2,polygonCoarseDist!$A$2:$G$9,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N43" s="48">
        <f>VLOOKUP(N$2,polygonCoarseDist!$A$2:$G$9,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O43" s="48">
        <f>VLOOKUP(O$2,polygonCoarseDist!$A$2:$G$9,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2.8999999999999998E-2</v>
      </c>
      <c r="P43" s="48">
        <f>VLOOKUP(P$2,polygonCoarseDist!$A$2:$G$9,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Q43" s="33"/>
      <c r="R43" s="48">
        <f>VLOOKUP(R$2,polygonCoarseDist!$A$13:$D$20,IF(EXACT($E43,polygonCoarseDist!$B$12),2,IF(EXACT($E43,polygonCoarseDist!$C$12),3,4)))</f>
        <v>0</v>
      </c>
      <c r="S43" s="48">
        <f>VLOOKUP(S$2,polygonCoarseDist!$A$13:$D$20,IF(EXACT($E43,polygonCoarseDist!$B$12),2,IF(EXACT($E43,polygonCoarseDist!$C$12),3,4)))</f>
        <v>1</v>
      </c>
      <c r="T43" s="48">
        <f>VLOOKUP(T$2,polygonCoarseDist!$A$13:$D$20,IF(EXACT($E43,polygonCoarseDist!$B$12),2,IF(EXACT($E43,polygonCoarseDist!$C$12),3,4)))</f>
        <v>0.3</v>
      </c>
      <c r="U43" s="48">
        <f>VLOOKUP(U$2,polygonCoarseDist!$A$13:$D$20,IF(EXACT($E43,polygonCoarseDist!$B$12),2,IF(EXACT($E43,polygonCoarseDist!$C$12),3,4)))</f>
        <v>0</v>
      </c>
      <c r="V43" s="48">
        <f>VLOOKUP(V$2,polygonCoarseDist!$A$13:$D$20,IF(EXACT($E43,polygonCoarseDist!$B$12),2,IF(EXACT($E43,polygonCoarseDist!$C$12),3,4)))</f>
        <v>1</v>
      </c>
      <c r="W43" s="48">
        <f>VLOOKUP(W$2,polygonCoarseDist!$A$13:$D$20,IF(EXACT($E43,polygonCoarseDist!$B$12),2,IF(EXACT($E43,polygonCoarseDist!$C$12),3,4)))</f>
        <v>0.1</v>
      </c>
      <c r="X43" s="48">
        <f>VLOOKUP(X$2,polygonCoarseDist!$A$13:$D$20,IF(EXACT($E43,polygonCoarseDist!$B$12),2,IF(EXACT($E43,polygonCoarseDist!$C$12),3,4)))</f>
        <v>0.4</v>
      </c>
      <c r="Y43" s="48">
        <f>VLOOKUP(Y$2,polygonCoarseDist!$A$13:$D$20,IF(EXACT($E43,polygonCoarseDist!$B$12),2,IF(EXACT($E43,polygonCoarseDist!$C$12),3,4)))</f>
        <v>0.2</v>
      </c>
      <c r="AA43" s="48">
        <f>IF(EXACT($A43,polygonCoarseDist!$G$1),VLOOKUP(AA$2,polygonCoarseDist!$A$37:$C$44, $D43+1),         IF(EXACT($A43,polygonCoarseDist!$F$1),VLOOKUP(AA$2,polygonCoarseDist!$A$49:$I$56, $D43+1),       VLOOKUP(AA$2,polygonCoarseDist!$A$25:$E$32, $D43+1)      )        )</f>
        <v>0.15</v>
      </c>
      <c r="AB43" s="48">
        <f>IF(EXACT($A43,polygonCoarseDist!$G$1),VLOOKUP(AB$2,polygonCoarseDist!$A$37:$C$44, $D43+1),         IF(EXACT($A43,polygonCoarseDist!$F$1),VLOOKUP(AB$2,polygonCoarseDist!$A$49:$I$56, $D43+1),       VLOOKUP(AB$2,polygonCoarseDist!$A$25:$E$32, $D43+1)      )        )</f>
        <v>0.15</v>
      </c>
      <c r="AC43" s="48">
        <f>IF(EXACT($A43,polygonCoarseDist!$G$1),VLOOKUP(AC$2,polygonCoarseDist!$A$37:$C$44, $D43+1),         IF(EXACT($A43,polygonCoarseDist!$F$1),VLOOKUP(AC$2,polygonCoarseDist!$A$49:$I$56, $D43+1),       VLOOKUP(AC$2,polygonCoarseDist!$A$25:$E$32, $D43+1)      )        )</f>
        <v>0.05</v>
      </c>
      <c r="AD43" s="48">
        <f>IF(EXACT($A43,polygonCoarseDist!$G$1),VLOOKUP(AD$2,polygonCoarseDist!$A$37:$C$44, $D43+1),         IF(EXACT($A43,polygonCoarseDist!$F$1),VLOOKUP(AD$2,polygonCoarseDist!$A$49:$I$56, $D43+1),       VLOOKUP(AD$2,polygonCoarseDist!$A$25:$E$32, $D43+1)      )        )</f>
        <v>0.5</v>
      </c>
      <c r="AE43" s="48">
        <f>IF(EXACT($A43,polygonCoarseDist!$G$1),VLOOKUP(AE$2,polygonCoarseDist!$A$37:$C$44, $D43+1),         IF(EXACT($A43,polygonCoarseDist!$F$1),VLOOKUP(AE$2,polygonCoarseDist!$A$49:$I$56, $D43+1),       VLOOKUP(AE$2,polygonCoarseDist!$A$25:$E$32, $D43+1)      )        )</f>
        <v>0.05</v>
      </c>
      <c r="AF43" s="48">
        <f>IF(EXACT($A43,polygonCoarseDist!$G$1),VLOOKUP(AF$2,polygonCoarseDist!$A$37:$C$44, $D43+1),         IF(EXACT($A43,polygonCoarseDist!$F$1),VLOOKUP(AF$2,polygonCoarseDist!$A$49:$I$56, $D43+1),       VLOOKUP(AF$2,polygonCoarseDist!$A$25:$E$32, $D43+1)      )        )</f>
        <v>0.7</v>
      </c>
      <c r="AG43" s="48">
        <f>IF(EXACT($A43,polygonCoarseDist!$G$1),VLOOKUP(AG$2,polygonCoarseDist!$A$37:$C$44, $D43+1),         IF(EXACT($A43,polygonCoarseDist!$F$1),VLOOKUP(AG$2,polygonCoarseDist!$A$49:$I$56, $D43+1),       VLOOKUP(AG$2,polygonCoarseDist!$A$25:$E$32, $D43+1)      )        )</f>
        <v>0.5</v>
      </c>
      <c r="AH43" s="48">
        <f>IF(EXACT($A43,polygonCoarseDist!$G$1),VLOOKUP(AH$2,polygonCoarseDist!$A$37:$C$44, $D43+1),         IF(EXACT($A43,polygonCoarseDist!$F$1),VLOOKUP(AH$2,polygonCoarseDist!$A$49:$I$56, $D43+1),       VLOOKUP(AH$2,polygonCoarseDist!$A$25:$E$32, $D43+1)      )        )</f>
        <v>0.05</v>
      </c>
      <c r="AJ43" s="48">
        <f>IF(EXACT($A43,polygonCoarseDist!$F$1), VLOOKUP(AJ$2,polygonCoarseDist!$A$62:$D$69,  IF(EXACT($B43,polygonCoarseDist!$B$61), 2,  IF(EXACT($B43,polygonCoarseDist!$C$61), 3,   4   )   )  ),  1)</f>
        <v>1</v>
      </c>
      <c r="AK43" s="48">
        <f>IF(EXACT($A43,polygonCoarseDist!$F$1), VLOOKUP(AK$2,polygonCoarseDist!$A$62:$D$69,  IF(EXACT($B43,polygonCoarseDist!$B$61), 2,  IF(EXACT($B43,polygonCoarseDist!$C$61), 3,   4   )   )  ),  1)</f>
        <v>1</v>
      </c>
      <c r="AL43" s="48">
        <f>IF(EXACT($A43,polygonCoarseDist!$F$1), VLOOKUP(AL$2,polygonCoarseDist!$A$62:$D$69,  IF(EXACT($B43,polygonCoarseDist!$B$61), 2,  IF(EXACT($B43,polygonCoarseDist!$C$61), 3,   4   )   )  ),  1)</f>
        <v>1</v>
      </c>
      <c r="AM43" s="48">
        <f>IF(EXACT($A43,polygonCoarseDist!$F$1), VLOOKUP(AM$2,polygonCoarseDist!$A$62:$D$69,  IF(EXACT($B43,polygonCoarseDist!$B$61), 2,  IF(EXACT($B43,polygonCoarseDist!$C$61), 3,   4   )   )  ),  1)</f>
        <v>1</v>
      </c>
      <c r="AN43" s="48">
        <f>IF(EXACT($A43,polygonCoarseDist!$F$1), VLOOKUP(AN$2,polygonCoarseDist!$A$62:$D$69,  IF(EXACT($B43,polygonCoarseDist!$B$61), 2,  IF(EXACT($B43,polygonCoarseDist!$C$61), 3,   4   )   )  ),  1)</f>
        <v>1</v>
      </c>
      <c r="AO43" s="48">
        <f>IF(EXACT($A43,polygonCoarseDist!$F$1), VLOOKUP(AO$2,polygonCoarseDist!$A$62:$D$69,  IF(EXACT($B43,polygonCoarseDist!$B$61), 2,  IF(EXACT($B43,polygonCoarseDist!$C$61), 3,   4   )   )  ),  1)</f>
        <v>1</v>
      </c>
      <c r="AP43" s="48">
        <f>IF(EXACT($A43,polygonCoarseDist!$F$1), VLOOKUP(AP$2,polygonCoarseDist!$A$62:$D$69,  IF(EXACT($B43,polygonCoarseDist!$B$61), 2,  IF(EXACT($B43,polygonCoarseDist!$C$61), 3,   4   )   )  ),  1)</f>
        <v>1</v>
      </c>
      <c r="AQ43" s="48">
        <f>IF(EXACT($A43,polygonCoarseDist!$F$1), VLOOKUP(AQ$2,polygonCoarseDist!$A$62:$D$69,  IF(EXACT($B43,polygonCoarseDist!$B$61), 2,  IF(EXACT($B43,polygonCoarseDist!$C$61), 3,   4   )   )  ),  1)</f>
        <v>1</v>
      </c>
      <c r="AS43" s="82">
        <f t="shared" si="12"/>
        <v>0</v>
      </c>
      <c r="AT43" s="82">
        <f t="shared" si="13"/>
        <v>4.4999999999999999E-4</v>
      </c>
      <c r="AU43" s="82">
        <f t="shared" si="14"/>
        <v>1.3964686998394864E-3</v>
      </c>
      <c r="AV43" s="82">
        <f t="shared" si="15"/>
        <v>0</v>
      </c>
      <c r="AW43" s="82">
        <f t="shared" si="16"/>
        <v>1.5000000000000001E-4</v>
      </c>
      <c r="AX43" s="82">
        <f t="shared" si="17"/>
        <v>1.9599999999999999E-3</v>
      </c>
      <c r="AY43" s="82">
        <f t="shared" si="18"/>
        <v>5.7999999999999996E-3</v>
      </c>
      <c r="AZ43" s="82">
        <f t="shared" si="19"/>
        <v>3.0000000000000004E-5</v>
      </c>
      <c r="BB43" s="82">
        <f t="shared" si="20"/>
        <v>0</v>
      </c>
      <c r="BC43" s="82">
        <f t="shared" si="21"/>
        <v>4.6012269938650296E-4</v>
      </c>
      <c r="BD43" s="82">
        <f t="shared" si="22"/>
        <v>1.4384444958830719E-3</v>
      </c>
      <c r="BE43" s="82">
        <f t="shared" si="23"/>
        <v>0</v>
      </c>
      <c r="BF43" s="82">
        <f t="shared" si="24"/>
        <v>1.5337423312883434E-4</v>
      </c>
      <c r="BG43" s="82">
        <f t="shared" si="25"/>
        <v>2.0144091922835797E-3</v>
      </c>
      <c r="BH43" s="82">
        <f t="shared" si="26"/>
        <v>5.899572992975442E-3</v>
      </c>
      <c r="BI43" s="82">
        <f t="shared" si="27"/>
        <v>3.0293238549155845E-5</v>
      </c>
      <c r="BK43" s="82">
        <f t="shared" si="28"/>
        <v>0</v>
      </c>
      <c r="BL43" s="82">
        <f t="shared" si="29"/>
        <v>4.6012269938650296E-4</v>
      </c>
      <c r="BM43" s="82">
        <f t="shared" si="30"/>
        <v>1.4384444958830719E-3</v>
      </c>
      <c r="BN43" s="82">
        <f t="shared" si="31"/>
        <v>0</v>
      </c>
      <c r="BO43" s="82">
        <f t="shared" si="32"/>
        <v>1.5337423312883434E-4</v>
      </c>
      <c r="BP43" s="82">
        <f t="shared" si="33"/>
        <v>2.0144091922835797E-3</v>
      </c>
      <c r="BQ43" s="82">
        <f t="shared" si="34"/>
        <v>5.899572992975442E-3</v>
      </c>
      <c r="BR43" s="82">
        <f t="shared" si="35"/>
        <v>3.0293238549155845E-5</v>
      </c>
    </row>
    <row r="44" spans="1:70" x14ac:dyDescent="0.2">
      <c r="A44" t="str">
        <f t="shared" ref="A44:C44" si="76">A4</f>
        <v>Adobe</v>
      </c>
      <c r="B44" t="str">
        <f t="shared" si="76"/>
        <v>LC</v>
      </c>
      <c r="C44" t="str">
        <f t="shared" si="76"/>
        <v>LR</v>
      </c>
      <c r="D44">
        <f t="shared" si="75"/>
        <v>2</v>
      </c>
      <c r="E44" t="s">
        <v>19</v>
      </c>
      <c r="F44" s="33" t="str">
        <f t="shared" ref="F44:F82" si="77">F4</f>
        <v>Adb+LC+LR</v>
      </c>
      <c r="G44" s="33" t="str">
        <f>'FL - vulnerabilities'!A19</f>
        <v>Adb+LC+LR+2s+Com</v>
      </c>
      <c r="H44" s="33"/>
      <c r="I44" s="48">
        <f>VLOOKUP(I$2,polygonCoarseDist!$A$2:$G$9,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J44" s="48">
        <f>VLOOKUP(J$2,polygonCoarseDist!$A$2:$G$9,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K44" s="48">
        <f>VLOOKUP(K$2,polygonCoarseDist!$A$2:$G$9,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9.3097913322632425E-2</v>
      </c>
      <c r="L44" s="48">
        <f>VLOOKUP(L$2,polygonCoarseDist!$A$2:$G$9,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M44" s="48">
        <f>VLOOKUP(M$2,polygonCoarseDist!$A$2:$G$9,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N44" s="48">
        <f>VLOOKUP(N$2,polygonCoarseDist!$A$2:$G$9,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O44" s="48">
        <f>VLOOKUP(O$2,polygonCoarseDist!$A$2:$G$9,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2.8999999999999998E-2</v>
      </c>
      <c r="P44" s="48">
        <f>VLOOKUP(P$2,polygonCoarseDist!$A$2:$G$9,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Q44" s="33"/>
      <c r="R44" s="48">
        <f>VLOOKUP(R$2,polygonCoarseDist!$A$13:$D$20,IF(EXACT($E44,polygonCoarseDist!$B$12),2,IF(EXACT($E44,polygonCoarseDist!$C$12),3,4)))</f>
        <v>0</v>
      </c>
      <c r="S44" s="48">
        <f>VLOOKUP(S$2,polygonCoarseDist!$A$13:$D$20,IF(EXACT($E44,polygonCoarseDist!$B$12),2,IF(EXACT($E44,polygonCoarseDist!$C$12),3,4)))</f>
        <v>1</v>
      </c>
      <c r="T44" s="48">
        <f>VLOOKUP(T$2,polygonCoarseDist!$A$13:$D$20,IF(EXACT($E44,polygonCoarseDist!$B$12),2,IF(EXACT($E44,polygonCoarseDist!$C$12),3,4)))</f>
        <v>0.3</v>
      </c>
      <c r="U44" s="48">
        <f>VLOOKUP(U$2,polygonCoarseDist!$A$13:$D$20,IF(EXACT($E44,polygonCoarseDist!$B$12),2,IF(EXACT($E44,polygonCoarseDist!$C$12),3,4)))</f>
        <v>0</v>
      </c>
      <c r="V44" s="48">
        <f>VLOOKUP(V$2,polygonCoarseDist!$A$13:$D$20,IF(EXACT($E44,polygonCoarseDist!$B$12),2,IF(EXACT($E44,polygonCoarseDist!$C$12),3,4)))</f>
        <v>1</v>
      </c>
      <c r="W44" s="48">
        <f>VLOOKUP(W$2,polygonCoarseDist!$A$13:$D$20,IF(EXACT($E44,polygonCoarseDist!$B$12),2,IF(EXACT($E44,polygonCoarseDist!$C$12),3,4)))</f>
        <v>0.1</v>
      </c>
      <c r="X44" s="48">
        <f>VLOOKUP(X$2,polygonCoarseDist!$A$13:$D$20,IF(EXACT($E44,polygonCoarseDist!$B$12),2,IF(EXACT($E44,polygonCoarseDist!$C$12),3,4)))</f>
        <v>0.4</v>
      </c>
      <c r="Y44" s="48">
        <f>VLOOKUP(Y$2,polygonCoarseDist!$A$13:$D$20,IF(EXACT($E44,polygonCoarseDist!$B$12),2,IF(EXACT($E44,polygonCoarseDist!$C$12),3,4)))</f>
        <v>0.2</v>
      </c>
      <c r="AA44" s="48">
        <f>IF(EXACT($A44,polygonCoarseDist!$G$1),VLOOKUP(AA$2,polygonCoarseDist!$A$37:$C$44, $D44+1),         IF(EXACT($A44,polygonCoarseDist!$F$1),VLOOKUP(AA$2,polygonCoarseDist!$A$49:$I$56, $D44+1),       VLOOKUP(AA$2,polygonCoarseDist!$A$25:$E$32, $D44+1)      )        )</f>
        <v>0.8</v>
      </c>
      <c r="AB44" s="48">
        <f>IF(EXACT($A44,polygonCoarseDist!$G$1),VLOOKUP(AB$2,polygonCoarseDist!$A$37:$C$44, $D44+1),         IF(EXACT($A44,polygonCoarseDist!$F$1),VLOOKUP(AB$2,polygonCoarseDist!$A$49:$I$56, $D44+1),       VLOOKUP(AB$2,polygonCoarseDist!$A$25:$E$32, $D44+1)      )        )</f>
        <v>0.6</v>
      </c>
      <c r="AC44" s="48">
        <f>IF(EXACT($A44,polygonCoarseDist!$G$1),VLOOKUP(AC$2,polygonCoarseDist!$A$37:$C$44, $D44+1),         IF(EXACT($A44,polygonCoarseDist!$F$1),VLOOKUP(AC$2,polygonCoarseDist!$A$49:$I$56, $D44+1),       VLOOKUP(AC$2,polygonCoarseDist!$A$25:$E$32, $D44+1)      )        )</f>
        <v>0.1</v>
      </c>
      <c r="AD44" s="48">
        <f>IF(EXACT($A44,polygonCoarseDist!$G$1),VLOOKUP(AD$2,polygonCoarseDist!$A$37:$C$44, $D44+1),         IF(EXACT($A44,polygonCoarseDist!$F$1),VLOOKUP(AD$2,polygonCoarseDist!$A$49:$I$56, $D44+1),       VLOOKUP(AD$2,polygonCoarseDist!$A$25:$E$32, $D44+1)      )        )</f>
        <v>0.5</v>
      </c>
      <c r="AE44" s="48">
        <f>IF(EXACT($A44,polygonCoarseDist!$G$1),VLOOKUP(AE$2,polygonCoarseDist!$A$37:$C$44, $D44+1),         IF(EXACT($A44,polygonCoarseDist!$F$1),VLOOKUP(AE$2,polygonCoarseDist!$A$49:$I$56, $D44+1),       VLOOKUP(AE$2,polygonCoarseDist!$A$25:$E$32, $D44+1)      )        )</f>
        <v>0.1</v>
      </c>
      <c r="AF44" s="48">
        <f>IF(EXACT($A44,polygonCoarseDist!$G$1),VLOOKUP(AF$2,polygonCoarseDist!$A$37:$C$44, $D44+1),         IF(EXACT($A44,polygonCoarseDist!$F$1),VLOOKUP(AF$2,polygonCoarseDist!$A$49:$I$56, $D44+1),       VLOOKUP(AF$2,polygonCoarseDist!$A$25:$E$32, $D44+1)      )        )</f>
        <v>0.2</v>
      </c>
      <c r="AG44" s="48">
        <f>IF(EXACT($A44,polygonCoarseDist!$G$1),VLOOKUP(AG$2,polygonCoarseDist!$A$37:$C$44, $D44+1),         IF(EXACT($A44,polygonCoarseDist!$F$1),VLOOKUP(AG$2,polygonCoarseDist!$A$49:$I$56, $D44+1),       VLOOKUP(AG$2,polygonCoarseDist!$A$25:$E$32, $D44+1)      )        )</f>
        <v>0.3</v>
      </c>
      <c r="AH44" s="48">
        <f>IF(EXACT($A44,polygonCoarseDist!$G$1),VLOOKUP(AH$2,polygonCoarseDist!$A$37:$C$44, $D44+1),         IF(EXACT($A44,polygonCoarseDist!$F$1),VLOOKUP(AH$2,polygonCoarseDist!$A$49:$I$56, $D44+1),       VLOOKUP(AH$2,polygonCoarseDist!$A$25:$E$32, $D44+1)      )        )</f>
        <v>0.05</v>
      </c>
      <c r="AJ44" s="48">
        <f>IF(EXACT($A44,polygonCoarseDist!$F$1), VLOOKUP(AJ$2,polygonCoarseDist!$A$62:$D$69,  IF(EXACT($B44,polygonCoarseDist!$B$61), 2,  IF(EXACT($B44,polygonCoarseDist!$C$61), 3,   4   )   )  ),  1)</f>
        <v>1</v>
      </c>
      <c r="AK44" s="48">
        <f>IF(EXACT($A44,polygonCoarseDist!$F$1), VLOOKUP(AK$2,polygonCoarseDist!$A$62:$D$69,  IF(EXACT($B44,polygonCoarseDist!$B$61), 2,  IF(EXACT($B44,polygonCoarseDist!$C$61), 3,   4   )   )  ),  1)</f>
        <v>1</v>
      </c>
      <c r="AL44" s="48">
        <f>IF(EXACT($A44,polygonCoarseDist!$F$1), VLOOKUP(AL$2,polygonCoarseDist!$A$62:$D$69,  IF(EXACT($B44,polygonCoarseDist!$B$61), 2,  IF(EXACT($B44,polygonCoarseDist!$C$61), 3,   4   )   )  ),  1)</f>
        <v>1</v>
      </c>
      <c r="AM44" s="48">
        <f>IF(EXACT($A44,polygonCoarseDist!$F$1), VLOOKUP(AM$2,polygonCoarseDist!$A$62:$D$69,  IF(EXACT($B44,polygonCoarseDist!$B$61), 2,  IF(EXACT($B44,polygonCoarseDist!$C$61), 3,   4   )   )  ),  1)</f>
        <v>1</v>
      </c>
      <c r="AN44" s="48">
        <f>IF(EXACT($A44,polygonCoarseDist!$F$1), VLOOKUP(AN$2,polygonCoarseDist!$A$62:$D$69,  IF(EXACT($B44,polygonCoarseDist!$B$61), 2,  IF(EXACT($B44,polygonCoarseDist!$C$61), 3,   4   )   )  ),  1)</f>
        <v>1</v>
      </c>
      <c r="AO44" s="48">
        <f>IF(EXACT($A44,polygonCoarseDist!$F$1), VLOOKUP(AO$2,polygonCoarseDist!$A$62:$D$69,  IF(EXACT($B44,polygonCoarseDist!$B$61), 2,  IF(EXACT($B44,polygonCoarseDist!$C$61), 3,   4   )   )  ),  1)</f>
        <v>1</v>
      </c>
      <c r="AP44" s="48">
        <f>IF(EXACT($A44,polygonCoarseDist!$F$1), VLOOKUP(AP$2,polygonCoarseDist!$A$62:$D$69,  IF(EXACT($B44,polygonCoarseDist!$B$61), 2,  IF(EXACT($B44,polygonCoarseDist!$C$61), 3,   4   )   )  ),  1)</f>
        <v>1</v>
      </c>
      <c r="AQ44" s="48">
        <f>IF(EXACT($A44,polygonCoarseDist!$F$1), VLOOKUP(AQ$2,polygonCoarseDist!$A$62:$D$69,  IF(EXACT($B44,polygonCoarseDist!$B$61), 2,  IF(EXACT($B44,polygonCoarseDist!$C$61), 3,   4   )   )  ),  1)</f>
        <v>1</v>
      </c>
      <c r="AS44" s="82">
        <f t="shared" si="12"/>
        <v>0</v>
      </c>
      <c r="AT44" s="82">
        <f t="shared" si="13"/>
        <v>1.8E-3</v>
      </c>
      <c r="AU44" s="82">
        <f t="shared" si="14"/>
        <v>2.7929373996789728E-3</v>
      </c>
      <c r="AV44" s="82">
        <f t="shared" si="15"/>
        <v>0</v>
      </c>
      <c r="AW44" s="82">
        <f t="shared" si="16"/>
        <v>3.0000000000000003E-4</v>
      </c>
      <c r="AX44" s="82">
        <f t="shared" si="17"/>
        <v>5.6000000000000006E-4</v>
      </c>
      <c r="AY44" s="82">
        <f t="shared" si="18"/>
        <v>3.4799999999999996E-3</v>
      </c>
      <c r="AZ44" s="82">
        <f t="shared" si="19"/>
        <v>3.0000000000000004E-5</v>
      </c>
      <c r="BB44" s="82">
        <f t="shared" si="20"/>
        <v>0</v>
      </c>
      <c r="BC44" s="82">
        <f t="shared" si="21"/>
        <v>1.8404907975460118E-3</v>
      </c>
      <c r="BD44" s="82">
        <f t="shared" si="22"/>
        <v>2.8768889917661438E-3</v>
      </c>
      <c r="BE44" s="82">
        <f t="shared" si="23"/>
        <v>0</v>
      </c>
      <c r="BF44" s="82">
        <f t="shared" si="24"/>
        <v>3.0674846625766868E-4</v>
      </c>
      <c r="BG44" s="82">
        <f t="shared" si="25"/>
        <v>5.7554548350959424E-4</v>
      </c>
      <c r="BH44" s="82">
        <f t="shared" si="26"/>
        <v>3.5397437957852651E-3</v>
      </c>
      <c r="BI44" s="82">
        <f t="shared" si="27"/>
        <v>3.0293238549155845E-5</v>
      </c>
      <c r="BK44" s="82">
        <f t="shared" si="28"/>
        <v>0</v>
      </c>
      <c r="BL44" s="82">
        <f t="shared" si="29"/>
        <v>3.6809815950920237E-3</v>
      </c>
      <c r="BM44" s="82">
        <f t="shared" si="30"/>
        <v>5.7537779835322876E-3</v>
      </c>
      <c r="BN44" s="82">
        <f t="shared" si="31"/>
        <v>0</v>
      </c>
      <c r="BO44" s="82">
        <f t="shared" si="32"/>
        <v>6.1349693251533735E-4</v>
      </c>
      <c r="BP44" s="82">
        <f t="shared" si="33"/>
        <v>1.1510909670191885E-3</v>
      </c>
      <c r="BQ44" s="82">
        <f t="shared" si="34"/>
        <v>7.0794875915705302E-3</v>
      </c>
      <c r="BR44" s="82">
        <f t="shared" si="35"/>
        <v>6.0586477098311689E-5</v>
      </c>
    </row>
    <row r="45" spans="1:70" x14ac:dyDescent="0.2">
      <c r="A45" t="str">
        <f t="shared" ref="A45:C45" si="78">A5</f>
        <v>Adobe</v>
      </c>
      <c r="B45" t="str">
        <f t="shared" si="78"/>
        <v>LC</v>
      </c>
      <c r="C45" t="str">
        <f t="shared" si="78"/>
        <v>LR</v>
      </c>
      <c r="D45">
        <f t="shared" si="75"/>
        <v>3</v>
      </c>
      <c r="E45" t="s">
        <v>19</v>
      </c>
      <c r="F45" s="33" t="str">
        <f t="shared" si="77"/>
        <v>Adb+LC+LR</v>
      </c>
      <c r="G45" s="33" t="str">
        <f>'FL - vulnerabilities'!A20</f>
        <v>Adb+LC+LR+3s+Com</v>
      </c>
      <c r="H45" s="33"/>
      <c r="I45" s="48">
        <f>VLOOKUP(I$2,polygonCoarseDist!$A$2:$G$9,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J45" s="48">
        <f>VLOOKUP(J$2,polygonCoarseDist!$A$2:$G$9,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K45" s="48">
        <f>VLOOKUP(K$2,polygonCoarseDist!$A$2:$G$9,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9.3097913322632425E-2</v>
      </c>
      <c r="L45" s="48">
        <f>VLOOKUP(L$2,polygonCoarseDist!$A$2:$G$9,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M45" s="48">
        <f>VLOOKUP(M$2,polygonCoarseDist!$A$2:$G$9,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N45" s="48">
        <f>VLOOKUP(N$2,polygonCoarseDist!$A$2:$G$9,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O45" s="48">
        <f>VLOOKUP(O$2,polygonCoarseDist!$A$2:$G$9,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2.8999999999999998E-2</v>
      </c>
      <c r="P45" s="48">
        <f>VLOOKUP(P$2,polygonCoarseDist!$A$2:$G$9,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Q45" s="33"/>
      <c r="R45" s="48">
        <f>VLOOKUP(R$2,polygonCoarseDist!$A$13:$D$20,IF(EXACT($E45,polygonCoarseDist!$B$12),2,IF(EXACT($E45,polygonCoarseDist!$C$12),3,4)))</f>
        <v>0</v>
      </c>
      <c r="S45" s="48">
        <f>VLOOKUP(S$2,polygonCoarseDist!$A$13:$D$20,IF(EXACT($E45,polygonCoarseDist!$B$12),2,IF(EXACT($E45,polygonCoarseDist!$C$12),3,4)))</f>
        <v>1</v>
      </c>
      <c r="T45" s="48">
        <f>VLOOKUP(T$2,polygonCoarseDist!$A$13:$D$20,IF(EXACT($E45,polygonCoarseDist!$B$12),2,IF(EXACT($E45,polygonCoarseDist!$C$12),3,4)))</f>
        <v>0.3</v>
      </c>
      <c r="U45" s="48">
        <f>VLOOKUP(U$2,polygonCoarseDist!$A$13:$D$20,IF(EXACT($E45,polygonCoarseDist!$B$12),2,IF(EXACT($E45,polygonCoarseDist!$C$12),3,4)))</f>
        <v>0</v>
      </c>
      <c r="V45" s="48">
        <f>VLOOKUP(V$2,polygonCoarseDist!$A$13:$D$20,IF(EXACT($E45,polygonCoarseDist!$B$12),2,IF(EXACT($E45,polygonCoarseDist!$C$12),3,4)))</f>
        <v>1</v>
      </c>
      <c r="W45" s="48">
        <f>VLOOKUP(W$2,polygonCoarseDist!$A$13:$D$20,IF(EXACT($E45,polygonCoarseDist!$B$12),2,IF(EXACT($E45,polygonCoarseDist!$C$12),3,4)))</f>
        <v>0.1</v>
      </c>
      <c r="X45" s="48">
        <f>VLOOKUP(X$2,polygonCoarseDist!$A$13:$D$20,IF(EXACT($E45,polygonCoarseDist!$B$12),2,IF(EXACT($E45,polygonCoarseDist!$C$12),3,4)))</f>
        <v>0.4</v>
      </c>
      <c r="Y45" s="48">
        <f>VLOOKUP(Y$2,polygonCoarseDist!$A$13:$D$20,IF(EXACT($E45,polygonCoarseDist!$B$12),2,IF(EXACT($E45,polygonCoarseDist!$C$12),3,4)))</f>
        <v>0.2</v>
      </c>
      <c r="AA45" s="48">
        <f>IF(EXACT($A45,polygonCoarseDist!$G$1),VLOOKUP(AA$2,polygonCoarseDist!$A$37:$C$44, $D45+1),         IF(EXACT($A45,polygonCoarseDist!$F$1),VLOOKUP(AA$2,polygonCoarseDist!$A$49:$I$56, $D45+1),       VLOOKUP(AA$2,polygonCoarseDist!$A$25:$E$32, $D45+1)      )        )</f>
        <v>0.05</v>
      </c>
      <c r="AB45" s="48">
        <f>IF(EXACT($A45,polygonCoarseDist!$G$1),VLOOKUP(AB$2,polygonCoarseDist!$A$37:$C$44, $D45+1),         IF(EXACT($A45,polygonCoarseDist!$F$1),VLOOKUP(AB$2,polygonCoarseDist!$A$49:$I$56, $D45+1),       VLOOKUP(AB$2,polygonCoarseDist!$A$25:$E$32, $D45+1)      )        )</f>
        <v>0.25</v>
      </c>
      <c r="AC45" s="48">
        <f>IF(EXACT($A45,polygonCoarseDist!$G$1),VLOOKUP(AC$2,polygonCoarseDist!$A$37:$C$44, $D45+1),         IF(EXACT($A45,polygonCoarseDist!$F$1),VLOOKUP(AC$2,polygonCoarseDist!$A$49:$I$56, $D45+1),       VLOOKUP(AC$2,polygonCoarseDist!$A$25:$E$32, $D45+1)      )        )</f>
        <v>0.6</v>
      </c>
      <c r="AD45" s="48">
        <f>IF(EXACT($A45,polygonCoarseDist!$G$1),VLOOKUP(AD$2,polygonCoarseDist!$A$37:$C$44, $D45+1),         IF(EXACT($A45,polygonCoarseDist!$F$1),VLOOKUP(AD$2,polygonCoarseDist!$A$49:$I$56, $D45+1),       VLOOKUP(AD$2,polygonCoarseDist!$A$25:$E$32, $D45+1)      )        )</f>
        <v>0</v>
      </c>
      <c r="AE45" s="48">
        <f>IF(EXACT($A45,polygonCoarseDist!$G$1),VLOOKUP(AE$2,polygonCoarseDist!$A$37:$C$44, $D45+1),         IF(EXACT($A45,polygonCoarseDist!$F$1),VLOOKUP(AE$2,polygonCoarseDist!$A$49:$I$56, $D45+1),       VLOOKUP(AE$2,polygonCoarseDist!$A$25:$E$32, $D45+1)      )        )</f>
        <v>0.6</v>
      </c>
      <c r="AF45" s="48">
        <f>IF(EXACT($A45,polygonCoarseDist!$G$1),VLOOKUP(AF$2,polygonCoarseDist!$A$37:$C$44, $D45+1),         IF(EXACT($A45,polygonCoarseDist!$F$1),VLOOKUP(AF$2,polygonCoarseDist!$A$49:$I$56, $D45+1),       VLOOKUP(AF$2,polygonCoarseDist!$A$25:$E$32, $D45+1)      )        )</f>
        <v>0.05</v>
      </c>
      <c r="AG45" s="48">
        <f>IF(EXACT($A45,polygonCoarseDist!$G$1),VLOOKUP(AG$2,polygonCoarseDist!$A$37:$C$44, $D45+1),         IF(EXACT($A45,polygonCoarseDist!$F$1),VLOOKUP(AG$2,polygonCoarseDist!$A$49:$I$56, $D45+1),       VLOOKUP(AG$2,polygonCoarseDist!$A$25:$E$32, $D45+1)      )        )</f>
        <v>0.1</v>
      </c>
      <c r="AH45" s="48">
        <f>IF(EXACT($A45,polygonCoarseDist!$G$1),VLOOKUP(AH$2,polygonCoarseDist!$A$37:$C$44, $D45+1),         IF(EXACT($A45,polygonCoarseDist!$F$1),VLOOKUP(AH$2,polygonCoarseDist!$A$49:$I$56, $D45+1),       VLOOKUP(AH$2,polygonCoarseDist!$A$25:$E$32, $D45+1)      )        )</f>
        <v>0.2</v>
      </c>
      <c r="AJ45" s="48">
        <f>IF(EXACT($A45,polygonCoarseDist!$F$1), VLOOKUP(AJ$2,polygonCoarseDist!$A$62:$D$69,  IF(EXACT($B45,polygonCoarseDist!$B$61), 2,  IF(EXACT($B45,polygonCoarseDist!$C$61), 3,   4   )   )  ),  1)</f>
        <v>1</v>
      </c>
      <c r="AK45" s="48">
        <f>IF(EXACT($A45,polygonCoarseDist!$F$1), VLOOKUP(AK$2,polygonCoarseDist!$A$62:$D$69,  IF(EXACT($B45,polygonCoarseDist!$B$61), 2,  IF(EXACT($B45,polygonCoarseDist!$C$61), 3,   4   )   )  ),  1)</f>
        <v>1</v>
      </c>
      <c r="AL45" s="48">
        <f>IF(EXACT($A45,polygonCoarseDist!$F$1), VLOOKUP(AL$2,polygonCoarseDist!$A$62:$D$69,  IF(EXACT($B45,polygonCoarseDist!$B$61), 2,  IF(EXACT($B45,polygonCoarseDist!$C$61), 3,   4   )   )  ),  1)</f>
        <v>1</v>
      </c>
      <c r="AM45" s="48">
        <f>IF(EXACT($A45,polygonCoarseDist!$F$1), VLOOKUP(AM$2,polygonCoarseDist!$A$62:$D$69,  IF(EXACT($B45,polygonCoarseDist!$B$61), 2,  IF(EXACT($B45,polygonCoarseDist!$C$61), 3,   4   )   )  ),  1)</f>
        <v>1</v>
      </c>
      <c r="AN45" s="48">
        <f>IF(EXACT($A45,polygonCoarseDist!$F$1), VLOOKUP(AN$2,polygonCoarseDist!$A$62:$D$69,  IF(EXACT($B45,polygonCoarseDist!$B$61), 2,  IF(EXACT($B45,polygonCoarseDist!$C$61), 3,   4   )   )  ),  1)</f>
        <v>1</v>
      </c>
      <c r="AO45" s="48">
        <f>IF(EXACT($A45,polygonCoarseDist!$F$1), VLOOKUP(AO$2,polygonCoarseDist!$A$62:$D$69,  IF(EXACT($B45,polygonCoarseDist!$B$61), 2,  IF(EXACT($B45,polygonCoarseDist!$C$61), 3,   4   )   )  ),  1)</f>
        <v>1</v>
      </c>
      <c r="AP45" s="48">
        <f>IF(EXACT($A45,polygonCoarseDist!$F$1), VLOOKUP(AP$2,polygonCoarseDist!$A$62:$D$69,  IF(EXACT($B45,polygonCoarseDist!$B$61), 2,  IF(EXACT($B45,polygonCoarseDist!$C$61), 3,   4   )   )  ),  1)</f>
        <v>1</v>
      </c>
      <c r="AQ45" s="48">
        <f>IF(EXACT($A45,polygonCoarseDist!$F$1), VLOOKUP(AQ$2,polygonCoarseDist!$A$62:$D$69,  IF(EXACT($B45,polygonCoarseDist!$B$61), 2,  IF(EXACT($B45,polygonCoarseDist!$C$61), 3,   4   )   )  ),  1)</f>
        <v>1</v>
      </c>
      <c r="AS45" s="82">
        <f t="shared" si="12"/>
        <v>0</v>
      </c>
      <c r="AT45" s="82">
        <f t="shared" si="13"/>
        <v>7.5000000000000002E-4</v>
      </c>
      <c r="AU45" s="82">
        <f t="shared" si="14"/>
        <v>1.6757624398073837E-2</v>
      </c>
      <c r="AV45" s="82">
        <f t="shared" si="15"/>
        <v>0</v>
      </c>
      <c r="AW45" s="82">
        <f t="shared" si="16"/>
        <v>1.8E-3</v>
      </c>
      <c r="AX45" s="82">
        <f t="shared" si="17"/>
        <v>1.4000000000000001E-4</v>
      </c>
      <c r="AY45" s="82">
        <f t="shared" si="18"/>
        <v>1.16E-3</v>
      </c>
      <c r="AZ45" s="82">
        <f t="shared" si="19"/>
        <v>1.2000000000000002E-4</v>
      </c>
      <c r="BB45" s="82">
        <f t="shared" si="20"/>
        <v>0</v>
      </c>
      <c r="BC45" s="82">
        <f t="shared" si="21"/>
        <v>7.6687116564417169E-4</v>
      </c>
      <c r="BD45" s="82">
        <f t="shared" si="22"/>
        <v>1.7261333950596862E-2</v>
      </c>
      <c r="BE45" s="82">
        <f t="shared" si="23"/>
        <v>0</v>
      </c>
      <c r="BF45" s="82">
        <f t="shared" si="24"/>
        <v>1.8404907975460118E-3</v>
      </c>
      <c r="BG45" s="82">
        <f t="shared" si="25"/>
        <v>1.4388637087739856E-4</v>
      </c>
      <c r="BH45" s="82">
        <f t="shared" si="26"/>
        <v>1.1799145985950884E-3</v>
      </c>
      <c r="BI45" s="82">
        <f t="shared" si="27"/>
        <v>1.2117295419662338E-4</v>
      </c>
      <c r="BK45" s="82">
        <f t="shared" si="28"/>
        <v>0</v>
      </c>
      <c r="BL45" s="82">
        <f t="shared" si="29"/>
        <v>2.3006134969325151E-3</v>
      </c>
      <c r="BM45" s="82">
        <f t="shared" si="30"/>
        <v>5.1784001851790586E-2</v>
      </c>
      <c r="BN45" s="82">
        <f t="shared" si="31"/>
        <v>0</v>
      </c>
      <c r="BO45" s="82">
        <f t="shared" si="32"/>
        <v>5.5214723926380353E-3</v>
      </c>
      <c r="BP45" s="82">
        <f t="shared" si="33"/>
        <v>4.3165911263219571E-4</v>
      </c>
      <c r="BQ45" s="82">
        <f t="shared" si="34"/>
        <v>3.5397437957852655E-3</v>
      </c>
      <c r="BR45" s="82">
        <f t="shared" si="35"/>
        <v>3.6351886258987015E-4</v>
      </c>
    </row>
    <row r="46" spans="1:70" x14ac:dyDescent="0.2">
      <c r="A46" t="str">
        <f t="shared" ref="A46:C46" si="79">A6</f>
        <v>Adobe</v>
      </c>
      <c r="B46" t="str">
        <f t="shared" si="79"/>
        <v>LC</v>
      </c>
      <c r="C46" t="str">
        <f t="shared" si="79"/>
        <v>LR</v>
      </c>
      <c r="D46">
        <f t="shared" si="75"/>
        <v>4</v>
      </c>
      <c r="E46" t="s">
        <v>19</v>
      </c>
      <c r="F46" s="33" t="str">
        <f t="shared" si="77"/>
        <v>Adb+LC+LR</v>
      </c>
      <c r="G46" s="33" t="str">
        <f>'FL - vulnerabilities'!A21</f>
        <v>Adb+LC+LR+4s+Com</v>
      </c>
      <c r="H46" s="33"/>
      <c r="I46" s="48">
        <f>VLOOKUP(I$2,polygonCoarseDist!$A$2:$G$9,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J46" s="48">
        <f>VLOOKUP(J$2,polygonCoarseDist!$A$2:$G$9,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K46" s="48">
        <f>VLOOKUP(K$2,polygonCoarseDist!$A$2:$G$9,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9.3097913322632425E-2</v>
      </c>
      <c r="L46" s="48">
        <f>VLOOKUP(L$2,polygonCoarseDist!$A$2:$G$9,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M46" s="48">
        <f>VLOOKUP(M$2,polygonCoarseDist!$A$2:$G$9,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N46" s="48">
        <f>VLOOKUP(N$2,polygonCoarseDist!$A$2:$G$9,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O46" s="48">
        <f>VLOOKUP(O$2,polygonCoarseDist!$A$2:$G$9,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2.8999999999999998E-2</v>
      </c>
      <c r="P46" s="48">
        <f>VLOOKUP(P$2,polygonCoarseDist!$A$2:$G$9,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Q46" s="33"/>
      <c r="R46" s="48">
        <f>VLOOKUP(R$2,polygonCoarseDist!$A$13:$D$20,IF(EXACT($E46,polygonCoarseDist!$B$12),2,IF(EXACT($E46,polygonCoarseDist!$C$12),3,4)))</f>
        <v>0</v>
      </c>
      <c r="S46" s="48">
        <f>VLOOKUP(S$2,polygonCoarseDist!$A$13:$D$20,IF(EXACT($E46,polygonCoarseDist!$B$12),2,IF(EXACT($E46,polygonCoarseDist!$C$12),3,4)))</f>
        <v>1</v>
      </c>
      <c r="T46" s="48">
        <f>VLOOKUP(T$2,polygonCoarseDist!$A$13:$D$20,IF(EXACT($E46,polygonCoarseDist!$B$12),2,IF(EXACT($E46,polygonCoarseDist!$C$12),3,4)))</f>
        <v>0.3</v>
      </c>
      <c r="U46" s="48">
        <f>VLOOKUP(U$2,polygonCoarseDist!$A$13:$D$20,IF(EXACT($E46,polygonCoarseDist!$B$12),2,IF(EXACT($E46,polygonCoarseDist!$C$12),3,4)))</f>
        <v>0</v>
      </c>
      <c r="V46" s="48">
        <f>VLOOKUP(V$2,polygonCoarseDist!$A$13:$D$20,IF(EXACT($E46,polygonCoarseDist!$B$12),2,IF(EXACT($E46,polygonCoarseDist!$C$12),3,4)))</f>
        <v>1</v>
      </c>
      <c r="W46" s="48">
        <f>VLOOKUP(W$2,polygonCoarseDist!$A$13:$D$20,IF(EXACT($E46,polygonCoarseDist!$B$12),2,IF(EXACT($E46,polygonCoarseDist!$C$12),3,4)))</f>
        <v>0.1</v>
      </c>
      <c r="X46" s="48">
        <f>VLOOKUP(X$2,polygonCoarseDist!$A$13:$D$20,IF(EXACT($E46,polygonCoarseDist!$B$12),2,IF(EXACT($E46,polygonCoarseDist!$C$12),3,4)))</f>
        <v>0.4</v>
      </c>
      <c r="Y46" s="48">
        <f>VLOOKUP(Y$2,polygonCoarseDist!$A$13:$D$20,IF(EXACT($E46,polygonCoarseDist!$B$12),2,IF(EXACT($E46,polygonCoarseDist!$C$12),3,4)))</f>
        <v>0.2</v>
      </c>
      <c r="AA46" s="48">
        <f>IF(EXACT($A46,polygonCoarseDist!$G$1),VLOOKUP(AA$2,polygonCoarseDist!$A$37:$C$44, $D46+1),         IF(EXACT($A46,polygonCoarseDist!$F$1),VLOOKUP(AA$2,polygonCoarseDist!$A$49:$I$56, $D46+1),       VLOOKUP(AA$2,polygonCoarseDist!$A$25:$E$32, $D46+1)      )        )</f>
        <v>0</v>
      </c>
      <c r="AB46" s="48">
        <f>IF(EXACT($A46,polygonCoarseDist!$G$1),VLOOKUP(AB$2,polygonCoarseDist!$A$37:$C$44, $D46+1),         IF(EXACT($A46,polygonCoarseDist!$F$1),VLOOKUP(AB$2,polygonCoarseDist!$A$49:$I$56, $D46+1),       VLOOKUP(AB$2,polygonCoarseDist!$A$25:$E$32, $D46+1)      )        )</f>
        <v>0</v>
      </c>
      <c r="AC46" s="48">
        <f>IF(EXACT($A46,polygonCoarseDist!$G$1),VLOOKUP(AC$2,polygonCoarseDist!$A$37:$C$44, $D46+1),         IF(EXACT($A46,polygonCoarseDist!$F$1),VLOOKUP(AC$2,polygonCoarseDist!$A$49:$I$56, $D46+1),       VLOOKUP(AC$2,polygonCoarseDist!$A$25:$E$32, $D46+1)      )        )</f>
        <v>0.25</v>
      </c>
      <c r="AD46" s="48">
        <f>IF(EXACT($A46,polygonCoarseDist!$G$1),VLOOKUP(AD$2,polygonCoarseDist!$A$37:$C$44, $D46+1),         IF(EXACT($A46,polygonCoarseDist!$F$1),VLOOKUP(AD$2,polygonCoarseDist!$A$49:$I$56, $D46+1),       VLOOKUP(AD$2,polygonCoarseDist!$A$25:$E$32, $D46+1)      )        )</f>
        <v>0</v>
      </c>
      <c r="AE46" s="48">
        <f>IF(EXACT($A46,polygonCoarseDist!$G$1),VLOOKUP(AE$2,polygonCoarseDist!$A$37:$C$44, $D46+1),         IF(EXACT($A46,polygonCoarseDist!$F$1),VLOOKUP(AE$2,polygonCoarseDist!$A$49:$I$56, $D46+1),       VLOOKUP(AE$2,polygonCoarseDist!$A$25:$E$32, $D46+1)      )        )</f>
        <v>0.25</v>
      </c>
      <c r="AF46" s="48">
        <f>IF(EXACT($A46,polygonCoarseDist!$G$1),VLOOKUP(AF$2,polygonCoarseDist!$A$37:$C$44, $D46+1),         IF(EXACT($A46,polygonCoarseDist!$F$1),VLOOKUP(AF$2,polygonCoarseDist!$A$49:$I$56, $D46+1),       VLOOKUP(AF$2,polygonCoarseDist!$A$25:$E$32, $D46+1)      )        )</f>
        <v>0.05</v>
      </c>
      <c r="AG46" s="48">
        <f>IF(EXACT($A46,polygonCoarseDist!$G$1),VLOOKUP(AG$2,polygonCoarseDist!$A$37:$C$44, $D46+1),         IF(EXACT($A46,polygonCoarseDist!$F$1),VLOOKUP(AG$2,polygonCoarseDist!$A$49:$I$56, $D46+1),       VLOOKUP(AG$2,polygonCoarseDist!$A$25:$E$32, $D46+1)      )        )</f>
        <v>0.1</v>
      </c>
      <c r="AH46" s="48">
        <f>IF(EXACT($A46,polygonCoarseDist!$G$1),VLOOKUP(AH$2,polygonCoarseDist!$A$37:$C$44, $D46+1),         IF(EXACT($A46,polygonCoarseDist!$F$1),VLOOKUP(AH$2,polygonCoarseDist!$A$49:$I$56, $D46+1),       VLOOKUP(AH$2,polygonCoarseDist!$A$25:$E$32, $D46+1)      )        )</f>
        <v>0.7</v>
      </c>
      <c r="AJ46" s="48">
        <f>IF(EXACT($A46,polygonCoarseDist!$F$1), VLOOKUP(AJ$2,polygonCoarseDist!$A$62:$D$69,  IF(EXACT($B46,polygonCoarseDist!$B$61), 2,  IF(EXACT($B46,polygonCoarseDist!$C$61), 3,   4   )   )  ),  1)</f>
        <v>1</v>
      </c>
      <c r="AK46" s="48">
        <f>IF(EXACT($A46,polygonCoarseDist!$F$1), VLOOKUP(AK$2,polygonCoarseDist!$A$62:$D$69,  IF(EXACT($B46,polygonCoarseDist!$B$61), 2,  IF(EXACT($B46,polygonCoarseDist!$C$61), 3,   4   )   )  ),  1)</f>
        <v>1</v>
      </c>
      <c r="AL46" s="48">
        <f>IF(EXACT($A46,polygonCoarseDist!$F$1), VLOOKUP(AL$2,polygonCoarseDist!$A$62:$D$69,  IF(EXACT($B46,polygonCoarseDist!$B$61), 2,  IF(EXACT($B46,polygonCoarseDist!$C$61), 3,   4   )   )  ),  1)</f>
        <v>1</v>
      </c>
      <c r="AM46" s="48">
        <f>IF(EXACT($A46,polygonCoarseDist!$F$1), VLOOKUP(AM$2,polygonCoarseDist!$A$62:$D$69,  IF(EXACT($B46,polygonCoarseDist!$B$61), 2,  IF(EXACT($B46,polygonCoarseDist!$C$61), 3,   4   )   )  ),  1)</f>
        <v>1</v>
      </c>
      <c r="AN46" s="48">
        <f>IF(EXACT($A46,polygonCoarseDist!$F$1), VLOOKUP(AN$2,polygonCoarseDist!$A$62:$D$69,  IF(EXACT($B46,polygonCoarseDist!$B$61), 2,  IF(EXACT($B46,polygonCoarseDist!$C$61), 3,   4   )   )  ),  1)</f>
        <v>1</v>
      </c>
      <c r="AO46" s="48">
        <f>IF(EXACT($A46,polygonCoarseDist!$F$1), VLOOKUP(AO$2,polygonCoarseDist!$A$62:$D$69,  IF(EXACT($B46,polygonCoarseDist!$B$61), 2,  IF(EXACT($B46,polygonCoarseDist!$C$61), 3,   4   )   )  ),  1)</f>
        <v>1</v>
      </c>
      <c r="AP46" s="48">
        <f>IF(EXACT($A46,polygonCoarseDist!$F$1), VLOOKUP(AP$2,polygonCoarseDist!$A$62:$D$69,  IF(EXACT($B46,polygonCoarseDist!$B$61), 2,  IF(EXACT($B46,polygonCoarseDist!$C$61), 3,   4   )   )  ),  1)</f>
        <v>1</v>
      </c>
      <c r="AQ46" s="48">
        <f>IF(EXACT($A46,polygonCoarseDist!$F$1), VLOOKUP(AQ$2,polygonCoarseDist!$A$62:$D$69,  IF(EXACT($B46,polygonCoarseDist!$B$61), 2,  IF(EXACT($B46,polygonCoarseDist!$C$61), 3,   4   )   )  ),  1)</f>
        <v>1</v>
      </c>
      <c r="AS46" s="82">
        <f t="shared" si="12"/>
        <v>0</v>
      </c>
      <c r="AT46" s="82">
        <f t="shared" si="13"/>
        <v>0</v>
      </c>
      <c r="AU46" s="82">
        <f t="shared" si="14"/>
        <v>6.9823434991974319E-3</v>
      </c>
      <c r="AV46" s="82">
        <f t="shared" si="15"/>
        <v>0</v>
      </c>
      <c r="AW46" s="82">
        <f t="shared" si="16"/>
        <v>7.5000000000000002E-4</v>
      </c>
      <c r="AX46" s="82">
        <f t="shared" si="17"/>
        <v>1.4000000000000001E-4</v>
      </c>
      <c r="AY46" s="82">
        <f t="shared" si="18"/>
        <v>1.16E-3</v>
      </c>
      <c r="AZ46" s="82">
        <f t="shared" si="19"/>
        <v>4.2000000000000002E-4</v>
      </c>
      <c r="BB46" s="82">
        <f t="shared" si="20"/>
        <v>0</v>
      </c>
      <c r="BC46" s="82">
        <f t="shared" si="21"/>
        <v>0</v>
      </c>
      <c r="BD46" s="82">
        <f t="shared" si="22"/>
        <v>7.1922224794153597E-3</v>
      </c>
      <c r="BE46" s="82">
        <f t="shared" si="23"/>
        <v>0</v>
      </c>
      <c r="BF46" s="82">
        <f t="shared" si="24"/>
        <v>7.6687116564417169E-4</v>
      </c>
      <c r="BG46" s="82">
        <f t="shared" si="25"/>
        <v>1.4388637087739856E-4</v>
      </c>
      <c r="BH46" s="82">
        <f t="shared" si="26"/>
        <v>1.1799145985950884E-3</v>
      </c>
      <c r="BI46" s="82">
        <f t="shared" si="27"/>
        <v>4.2410533968818175E-4</v>
      </c>
      <c r="BK46" s="82">
        <f t="shared" si="28"/>
        <v>0</v>
      </c>
      <c r="BL46" s="82">
        <f t="shared" si="29"/>
        <v>0</v>
      </c>
      <c r="BM46" s="82">
        <f t="shared" si="30"/>
        <v>2.8768889917661439E-2</v>
      </c>
      <c r="BN46" s="82">
        <f t="shared" si="31"/>
        <v>0</v>
      </c>
      <c r="BO46" s="82">
        <f t="shared" si="32"/>
        <v>3.0674846625766868E-3</v>
      </c>
      <c r="BP46" s="82">
        <f t="shared" si="33"/>
        <v>5.7554548350959424E-4</v>
      </c>
      <c r="BQ46" s="82">
        <f t="shared" si="34"/>
        <v>4.7196583943803537E-3</v>
      </c>
      <c r="BR46" s="82">
        <f t="shared" si="35"/>
        <v>1.696421358752727E-3</v>
      </c>
    </row>
    <row r="47" spans="1:70" x14ac:dyDescent="0.2">
      <c r="A47" t="str">
        <f t="shared" ref="A47:C47" si="80">A7</f>
        <v>Brick in Mud</v>
      </c>
      <c r="B47" t="str">
        <f t="shared" si="80"/>
        <v>LC</v>
      </c>
      <c r="C47" t="str">
        <f t="shared" si="80"/>
        <v>LR</v>
      </c>
      <c r="D47">
        <f t="shared" si="75"/>
        <v>1</v>
      </c>
      <c r="E47" t="s">
        <v>19</v>
      </c>
      <c r="F47" s="33" t="str">
        <f t="shared" si="77"/>
        <v>BrM+LC+LR</v>
      </c>
      <c r="G47" s="33" t="str">
        <f>'FL - vulnerabilities'!A22</f>
        <v>BrX+LC+LR+1s+Com</v>
      </c>
      <c r="H47" s="33"/>
      <c r="I47" s="48">
        <f>VLOOKUP(I$2,polygonCoarseDist!$A$2:$G$9,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J47" s="48">
        <f>VLOOKUP(J$2,polygonCoarseDist!$A$2:$G$9,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K47" s="48">
        <f>VLOOKUP(K$2,polygonCoarseDist!$A$2:$G$9,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0.2247191011235955</v>
      </c>
      <c r="L47" s="48">
        <f>VLOOKUP(L$2,polygonCoarseDist!$A$2:$G$9,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M47" s="48">
        <f>VLOOKUP(M$2,polygonCoarseDist!$A$2:$G$9,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N47" s="48">
        <f>VLOOKUP(N$2,polygonCoarseDist!$A$2:$G$9,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O47" s="48">
        <f>VLOOKUP(O$2,polygonCoarseDist!$A$2:$G$9,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0.26190000000000002</v>
      </c>
      <c r="P47" s="48">
        <f>VLOOKUP(P$2,polygonCoarseDist!$A$2:$G$9,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Q47" s="33"/>
      <c r="R47" s="48">
        <f>VLOOKUP(R$2,polygonCoarseDist!$A$13:$D$20,IF(EXACT($E47,polygonCoarseDist!$B$12),2,IF(EXACT($E47,polygonCoarseDist!$C$12),3,4)))</f>
        <v>0</v>
      </c>
      <c r="S47" s="48">
        <f>VLOOKUP(S$2,polygonCoarseDist!$A$13:$D$20,IF(EXACT($E47,polygonCoarseDist!$B$12),2,IF(EXACT($E47,polygonCoarseDist!$C$12),3,4)))</f>
        <v>1</v>
      </c>
      <c r="T47" s="48">
        <f>VLOOKUP(T$2,polygonCoarseDist!$A$13:$D$20,IF(EXACT($E47,polygonCoarseDist!$B$12),2,IF(EXACT($E47,polygonCoarseDist!$C$12),3,4)))</f>
        <v>0.3</v>
      </c>
      <c r="U47" s="48">
        <f>VLOOKUP(U$2,polygonCoarseDist!$A$13:$D$20,IF(EXACT($E47,polygonCoarseDist!$B$12),2,IF(EXACT($E47,polygonCoarseDist!$C$12),3,4)))</f>
        <v>0</v>
      </c>
      <c r="V47" s="48">
        <f>VLOOKUP(V$2,polygonCoarseDist!$A$13:$D$20,IF(EXACT($E47,polygonCoarseDist!$B$12),2,IF(EXACT($E47,polygonCoarseDist!$C$12),3,4)))</f>
        <v>1</v>
      </c>
      <c r="W47" s="48">
        <f>VLOOKUP(W$2,polygonCoarseDist!$A$13:$D$20,IF(EXACT($E47,polygonCoarseDist!$B$12),2,IF(EXACT($E47,polygonCoarseDist!$C$12),3,4)))</f>
        <v>0.1</v>
      </c>
      <c r="X47" s="48">
        <f>VLOOKUP(X$2,polygonCoarseDist!$A$13:$D$20,IF(EXACT($E47,polygonCoarseDist!$B$12),2,IF(EXACT($E47,polygonCoarseDist!$C$12),3,4)))</f>
        <v>0.4</v>
      </c>
      <c r="Y47" s="48">
        <f>VLOOKUP(Y$2,polygonCoarseDist!$A$13:$D$20,IF(EXACT($E47,polygonCoarseDist!$B$12),2,IF(EXACT($E47,polygonCoarseDist!$C$12),3,4)))</f>
        <v>0.2</v>
      </c>
      <c r="AA47" s="48">
        <f>IF(EXACT($A47,polygonCoarseDist!$G$1),VLOOKUP(AA$2,polygonCoarseDist!$A$37:$C$44, $D47+1),         IF(EXACT($A47,polygonCoarseDist!$F$1),VLOOKUP(AA$2,polygonCoarseDist!$A$49:$I$56, $D47+1),       VLOOKUP(AA$2,polygonCoarseDist!$A$25:$E$32, $D47+1)      )        )</f>
        <v>0.15</v>
      </c>
      <c r="AB47" s="48">
        <f>IF(EXACT($A47,polygonCoarseDist!$G$1),VLOOKUP(AB$2,polygonCoarseDist!$A$37:$C$44, $D47+1),         IF(EXACT($A47,polygonCoarseDist!$F$1),VLOOKUP(AB$2,polygonCoarseDist!$A$49:$I$56, $D47+1),       VLOOKUP(AB$2,polygonCoarseDist!$A$25:$E$32, $D47+1)      )        )</f>
        <v>0.15</v>
      </c>
      <c r="AC47" s="48">
        <f>IF(EXACT($A47,polygonCoarseDist!$G$1),VLOOKUP(AC$2,polygonCoarseDist!$A$37:$C$44, $D47+1),         IF(EXACT($A47,polygonCoarseDist!$F$1),VLOOKUP(AC$2,polygonCoarseDist!$A$49:$I$56, $D47+1),       VLOOKUP(AC$2,polygonCoarseDist!$A$25:$E$32, $D47+1)      )        )</f>
        <v>0.05</v>
      </c>
      <c r="AD47" s="48">
        <f>IF(EXACT($A47,polygonCoarseDist!$G$1),VLOOKUP(AD$2,polygonCoarseDist!$A$37:$C$44, $D47+1),         IF(EXACT($A47,polygonCoarseDist!$F$1),VLOOKUP(AD$2,polygonCoarseDist!$A$49:$I$56, $D47+1),       VLOOKUP(AD$2,polygonCoarseDist!$A$25:$E$32, $D47+1)      )        )</f>
        <v>0.5</v>
      </c>
      <c r="AE47" s="48">
        <f>IF(EXACT($A47,polygonCoarseDist!$G$1),VLOOKUP(AE$2,polygonCoarseDist!$A$37:$C$44, $D47+1),         IF(EXACT($A47,polygonCoarseDist!$F$1),VLOOKUP(AE$2,polygonCoarseDist!$A$49:$I$56, $D47+1),       VLOOKUP(AE$2,polygonCoarseDist!$A$25:$E$32, $D47+1)      )        )</f>
        <v>0.05</v>
      </c>
      <c r="AF47" s="48">
        <f>IF(EXACT($A47,polygonCoarseDist!$G$1),VLOOKUP(AF$2,polygonCoarseDist!$A$37:$C$44, $D47+1),         IF(EXACT($A47,polygonCoarseDist!$F$1),VLOOKUP(AF$2,polygonCoarseDist!$A$49:$I$56, $D47+1),       VLOOKUP(AF$2,polygonCoarseDist!$A$25:$E$32, $D47+1)      )        )</f>
        <v>0.7</v>
      </c>
      <c r="AG47" s="48">
        <f>IF(EXACT($A47,polygonCoarseDist!$G$1),VLOOKUP(AG$2,polygonCoarseDist!$A$37:$C$44, $D47+1),         IF(EXACT($A47,polygonCoarseDist!$F$1),VLOOKUP(AG$2,polygonCoarseDist!$A$49:$I$56, $D47+1),       VLOOKUP(AG$2,polygonCoarseDist!$A$25:$E$32, $D47+1)      )        )</f>
        <v>0.5</v>
      </c>
      <c r="AH47" s="48">
        <f>IF(EXACT($A47,polygonCoarseDist!$G$1),VLOOKUP(AH$2,polygonCoarseDist!$A$37:$C$44, $D47+1),         IF(EXACT($A47,polygonCoarseDist!$F$1),VLOOKUP(AH$2,polygonCoarseDist!$A$49:$I$56, $D47+1),       VLOOKUP(AH$2,polygonCoarseDist!$A$25:$E$32, $D47+1)      )        )</f>
        <v>0.05</v>
      </c>
      <c r="AJ47" s="48">
        <f>IF(EXACT($A47,polygonCoarseDist!$F$1), VLOOKUP(AJ$2,polygonCoarseDist!$A$62:$D$69,  IF(EXACT($B47,polygonCoarseDist!$B$61), 2,  IF(EXACT($B47,polygonCoarseDist!$C$61), 3,   4   )   )  ),  1)</f>
        <v>1</v>
      </c>
      <c r="AK47" s="48">
        <f>IF(EXACT($A47,polygonCoarseDist!$F$1), VLOOKUP(AK$2,polygonCoarseDist!$A$62:$D$69,  IF(EXACT($B47,polygonCoarseDist!$B$61), 2,  IF(EXACT($B47,polygonCoarseDist!$C$61), 3,   4   )   )  ),  1)</f>
        <v>1</v>
      </c>
      <c r="AL47" s="48">
        <f>IF(EXACT($A47,polygonCoarseDist!$F$1), VLOOKUP(AL$2,polygonCoarseDist!$A$62:$D$69,  IF(EXACT($B47,polygonCoarseDist!$B$61), 2,  IF(EXACT($B47,polygonCoarseDist!$C$61), 3,   4   )   )  ),  1)</f>
        <v>1</v>
      </c>
      <c r="AM47" s="48">
        <f>IF(EXACT($A47,polygonCoarseDist!$F$1), VLOOKUP(AM$2,polygonCoarseDist!$A$62:$D$69,  IF(EXACT($B47,polygonCoarseDist!$B$61), 2,  IF(EXACT($B47,polygonCoarseDist!$C$61), 3,   4   )   )  ),  1)</f>
        <v>1</v>
      </c>
      <c r="AN47" s="48">
        <f>IF(EXACT($A47,polygonCoarseDist!$F$1), VLOOKUP(AN$2,polygonCoarseDist!$A$62:$D$69,  IF(EXACT($B47,polygonCoarseDist!$B$61), 2,  IF(EXACT($B47,polygonCoarseDist!$C$61), 3,   4   )   )  ),  1)</f>
        <v>1</v>
      </c>
      <c r="AO47" s="48">
        <f>IF(EXACT($A47,polygonCoarseDist!$F$1), VLOOKUP(AO$2,polygonCoarseDist!$A$62:$D$69,  IF(EXACT($B47,polygonCoarseDist!$B$61), 2,  IF(EXACT($B47,polygonCoarseDist!$C$61), 3,   4   )   )  ),  1)</f>
        <v>1</v>
      </c>
      <c r="AP47" s="48">
        <f>IF(EXACT($A47,polygonCoarseDist!$F$1), VLOOKUP(AP$2,polygonCoarseDist!$A$62:$D$69,  IF(EXACT($B47,polygonCoarseDist!$B$61), 2,  IF(EXACT($B47,polygonCoarseDist!$C$61), 3,   4   )   )  ),  1)</f>
        <v>1</v>
      </c>
      <c r="AQ47" s="48">
        <f>IF(EXACT($A47,polygonCoarseDist!$F$1), VLOOKUP(AQ$2,polygonCoarseDist!$A$62:$D$69,  IF(EXACT($B47,polygonCoarseDist!$B$61), 2,  IF(EXACT($B47,polygonCoarseDist!$C$61), 3,   4   )   )  ),  1)</f>
        <v>1</v>
      </c>
      <c r="AS47" s="82">
        <f t="shared" si="12"/>
        <v>0</v>
      </c>
      <c r="AT47" s="82">
        <f t="shared" si="13"/>
        <v>2.9699999999999997E-2</v>
      </c>
      <c r="AU47" s="82">
        <f t="shared" si="14"/>
        <v>3.3707865168539327E-3</v>
      </c>
      <c r="AV47" s="82">
        <f t="shared" si="15"/>
        <v>0</v>
      </c>
      <c r="AW47" s="82">
        <f t="shared" si="16"/>
        <v>9.8999999999999991E-3</v>
      </c>
      <c r="AX47" s="82">
        <f t="shared" si="17"/>
        <v>4.5990000000000003E-2</v>
      </c>
      <c r="AY47" s="82">
        <f t="shared" si="18"/>
        <v>5.238000000000001E-2</v>
      </c>
      <c r="AZ47" s="82">
        <f t="shared" si="19"/>
        <v>1.98E-3</v>
      </c>
      <c r="BB47" s="82">
        <f t="shared" si="20"/>
        <v>0</v>
      </c>
      <c r="BC47" s="82">
        <f t="shared" si="21"/>
        <v>3.0368098159509194E-2</v>
      </c>
      <c r="BD47" s="82">
        <f t="shared" si="22"/>
        <v>3.472107403855691E-3</v>
      </c>
      <c r="BE47" s="82">
        <f t="shared" si="23"/>
        <v>0</v>
      </c>
      <c r="BF47" s="82">
        <f t="shared" si="24"/>
        <v>1.0122699386503065E-2</v>
      </c>
      <c r="BG47" s="82">
        <f t="shared" si="25"/>
        <v>4.7266672833225429E-2</v>
      </c>
      <c r="BH47" s="82">
        <f t="shared" si="26"/>
        <v>5.327924713311271E-2</v>
      </c>
      <c r="BI47" s="82">
        <f t="shared" si="27"/>
        <v>1.9993537442442853E-3</v>
      </c>
      <c r="BK47" s="82">
        <f t="shared" si="28"/>
        <v>0</v>
      </c>
      <c r="BL47" s="82">
        <f t="shared" si="29"/>
        <v>3.0368098159509194E-2</v>
      </c>
      <c r="BM47" s="82">
        <f t="shared" si="30"/>
        <v>3.472107403855691E-3</v>
      </c>
      <c r="BN47" s="82">
        <f t="shared" si="31"/>
        <v>0</v>
      </c>
      <c r="BO47" s="82">
        <f t="shared" si="32"/>
        <v>1.0122699386503065E-2</v>
      </c>
      <c r="BP47" s="82">
        <f t="shared" si="33"/>
        <v>4.7266672833225429E-2</v>
      </c>
      <c r="BQ47" s="82">
        <f t="shared" si="34"/>
        <v>5.327924713311271E-2</v>
      </c>
      <c r="BR47" s="82">
        <f t="shared" si="35"/>
        <v>1.9993537442442853E-3</v>
      </c>
    </row>
    <row r="48" spans="1:70" x14ac:dyDescent="0.2">
      <c r="A48" t="str">
        <f t="shared" ref="A48:C48" si="81">A8</f>
        <v>Brick in Mud</v>
      </c>
      <c r="B48" t="str">
        <f t="shared" si="81"/>
        <v>LC</v>
      </c>
      <c r="C48" t="str">
        <f t="shared" si="81"/>
        <v>LR</v>
      </c>
      <c r="D48">
        <f t="shared" si="75"/>
        <v>2</v>
      </c>
      <c r="E48" t="s">
        <v>19</v>
      </c>
      <c r="F48" s="33" t="str">
        <f t="shared" si="77"/>
        <v>BrM+LC+LR</v>
      </c>
      <c r="G48" s="33" t="str">
        <f>'FL - vulnerabilities'!A23</f>
        <v>BrX+LC+LR+2s+Com</v>
      </c>
      <c r="H48" s="33"/>
      <c r="I48" s="48">
        <f>VLOOKUP(I$2,polygonCoarseDist!$A$2:$G$9,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J48" s="48">
        <f>VLOOKUP(J$2,polygonCoarseDist!$A$2:$G$9,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K48" s="48">
        <f>VLOOKUP(K$2,polygonCoarseDist!$A$2:$G$9,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0.2247191011235955</v>
      </c>
      <c r="L48" s="48">
        <f>VLOOKUP(L$2,polygonCoarseDist!$A$2:$G$9,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M48" s="48">
        <f>VLOOKUP(M$2,polygonCoarseDist!$A$2:$G$9,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N48" s="48">
        <f>VLOOKUP(N$2,polygonCoarseDist!$A$2:$G$9,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O48" s="48">
        <f>VLOOKUP(O$2,polygonCoarseDist!$A$2:$G$9,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0.26190000000000002</v>
      </c>
      <c r="P48" s="48">
        <f>VLOOKUP(P$2,polygonCoarseDist!$A$2:$G$9,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Q48" s="33"/>
      <c r="R48" s="48">
        <f>VLOOKUP(R$2,polygonCoarseDist!$A$13:$D$20,IF(EXACT($E48,polygonCoarseDist!$B$12),2,IF(EXACT($E48,polygonCoarseDist!$C$12),3,4)))</f>
        <v>0</v>
      </c>
      <c r="S48" s="48">
        <f>VLOOKUP(S$2,polygonCoarseDist!$A$13:$D$20,IF(EXACT($E48,polygonCoarseDist!$B$12),2,IF(EXACT($E48,polygonCoarseDist!$C$12),3,4)))</f>
        <v>1</v>
      </c>
      <c r="T48" s="48">
        <f>VLOOKUP(T$2,polygonCoarseDist!$A$13:$D$20,IF(EXACT($E48,polygonCoarseDist!$B$12),2,IF(EXACT($E48,polygonCoarseDist!$C$12),3,4)))</f>
        <v>0.3</v>
      </c>
      <c r="U48" s="48">
        <f>VLOOKUP(U$2,polygonCoarseDist!$A$13:$D$20,IF(EXACT($E48,polygonCoarseDist!$B$12),2,IF(EXACT($E48,polygonCoarseDist!$C$12),3,4)))</f>
        <v>0</v>
      </c>
      <c r="V48" s="48">
        <f>VLOOKUP(V$2,polygonCoarseDist!$A$13:$D$20,IF(EXACT($E48,polygonCoarseDist!$B$12),2,IF(EXACT($E48,polygonCoarseDist!$C$12),3,4)))</f>
        <v>1</v>
      </c>
      <c r="W48" s="48">
        <f>VLOOKUP(W$2,polygonCoarseDist!$A$13:$D$20,IF(EXACT($E48,polygonCoarseDist!$B$12),2,IF(EXACT($E48,polygonCoarseDist!$C$12),3,4)))</f>
        <v>0.1</v>
      </c>
      <c r="X48" s="48">
        <f>VLOOKUP(X$2,polygonCoarseDist!$A$13:$D$20,IF(EXACT($E48,polygonCoarseDist!$B$12),2,IF(EXACT($E48,polygonCoarseDist!$C$12),3,4)))</f>
        <v>0.4</v>
      </c>
      <c r="Y48" s="48">
        <f>VLOOKUP(Y$2,polygonCoarseDist!$A$13:$D$20,IF(EXACT($E48,polygonCoarseDist!$B$12),2,IF(EXACT($E48,polygonCoarseDist!$C$12),3,4)))</f>
        <v>0.2</v>
      </c>
      <c r="AA48" s="48">
        <f>IF(EXACT($A48,polygonCoarseDist!$G$1),VLOOKUP(AA$2,polygonCoarseDist!$A$37:$C$44, $D48+1),         IF(EXACT($A48,polygonCoarseDist!$F$1),VLOOKUP(AA$2,polygonCoarseDist!$A$49:$I$56, $D48+1),       VLOOKUP(AA$2,polygonCoarseDist!$A$25:$E$32, $D48+1)      )        )</f>
        <v>0.8</v>
      </c>
      <c r="AB48" s="48">
        <f>IF(EXACT($A48,polygonCoarseDist!$G$1),VLOOKUP(AB$2,polygonCoarseDist!$A$37:$C$44, $D48+1),         IF(EXACT($A48,polygonCoarseDist!$F$1),VLOOKUP(AB$2,polygonCoarseDist!$A$49:$I$56, $D48+1),       VLOOKUP(AB$2,polygonCoarseDist!$A$25:$E$32, $D48+1)      )        )</f>
        <v>0.6</v>
      </c>
      <c r="AC48" s="48">
        <f>IF(EXACT($A48,polygonCoarseDist!$G$1),VLOOKUP(AC$2,polygonCoarseDist!$A$37:$C$44, $D48+1),         IF(EXACT($A48,polygonCoarseDist!$F$1),VLOOKUP(AC$2,polygonCoarseDist!$A$49:$I$56, $D48+1),       VLOOKUP(AC$2,polygonCoarseDist!$A$25:$E$32, $D48+1)      )        )</f>
        <v>0.1</v>
      </c>
      <c r="AD48" s="48">
        <f>IF(EXACT($A48,polygonCoarseDist!$G$1),VLOOKUP(AD$2,polygonCoarseDist!$A$37:$C$44, $D48+1),         IF(EXACT($A48,polygonCoarseDist!$F$1),VLOOKUP(AD$2,polygonCoarseDist!$A$49:$I$56, $D48+1),       VLOOKUP(AD$2,polygonCoarseDist!$A$25:$E$32, $D48+1)      )        )</f>
        <v>0.5</v>
      </c>
      <c r="AE48" s="48">
        <f>IF(EXACT($A48,polygonCoarseDist!$G$1),VLOOKUP(AE$2,polygonCoarseDist!$A$37:$C$44, $D48+1),         IF(EXACT($A48,polygonCoarseDist!$F$1),VLOOKUP(AE$2,polygonCoarseDist!$A$49:$I$56, $D48+1),       VLOOKUP(AE$2,polygonCoarseDist!$A$25:$E$32, $D48+1)      )        )</f>
        <v>0.1</v>
      </c>
      <c r="AF48" s="48">
        <f>IF(EXACT($A48,polygonCoarseDist!$G$1),VLOOKUP(AF$2,polygonCoarseDist!$A$37:$C$44, $D48+1),         IF(EXACT($A48,polygonCoarseDist!$F$1),VLOOKUP(AF$2,polygonCoarseDist!$A$49:$I$56, $D48+1),       VLOOKUP(AF$2,polygonCoarseDist!$A$25:$E$32, $D48+1)      )        )</f>
        <v>0.2</v>
      </c>
      <c r="AG48" s="48">
        <f>IF(EXACT($A48,polygonCoarseDist!$G$1),VLOOKUP(AG$2,polygonCoarseDist!$A$37:$C$44, $D48+1),         IF(EXACT($A48,polygonCoarseDist!$F$1),VLOOKUP(AG$2,polygonCoarseDist!$A$49:$I$56, $D48+1),       VLOOKUP(AG$2,polygonCoarseDist!$A$25:$E$32, $D48+1)      )        )</f>
        <v>0.3</v>
      </c>
      <c r="AH48" s="48">
        <f>IF(EXACT($A48,polygonCoarseDist!$G$1),VLOOKUP(AH$2,polygonCoarseDist!$A$37:$C$44, $D48+1),         IF(EXACT($A48,polygonCoarseDist!$F$1),VLOOKUP(AH$2,polygonCoarseDist!$A$49:$I$56, $D48+1),       VLOOKUP(AH$2,polygonCoarseDist!$A$25:$E$32, $D48+1)      )        )</f>
        <v>0.05</v>
      </c>
      <c r="AJ48" s="48">
        <f>IF(EXACT($A48,polygonCoarseDist!$F$1), VLOOKUP(AJ$2,polygonCoarseDist!$A$62:$D$69,  IF(EXACT($B48,polygonCoarseDist!$B$61), 2,  IF(EXACT($B48,polygonCoarseDist!$C$61), 3,   4   )   )  ),  1)</f>
        <v>1</v>
      </c>
      <c r="AK48" s="48">
        <f>IF(EXACT($A48,polygonCoarseDist!$F$1), VLOOKUP(AK$2,polygonCoarseDist!$A$62:$D$69,  IF(EXACT($B48,polygonCoarseDist!$B$61), 2,  IF(EXACT($B48,polygonCoarseDist!$C$61), 3,   4   )   )  ),  1)</f>
        <v>1</v>
      </c>
      <c r="AL48" s="48">
        <f>IF(EXACT($A48,polygonCoarseDist!$F$1), VLOOKUP(AL$2,polygonCoarseDist!$A$62:$D$69,  IF(EXACT($B48,polygonCoarseDist!$B$61), 2,  IF(EXACT($B48,polygonCoarseDist!$C$61), 3,   4   )   )  ),  1)</f>
        <v>1</v>
      </c>
      <c r="AM48" s="48">
        <f>IF(EXACT($A48,polygonCoarseDist!$F$1), VLOOKUP(AM$2,polygonCoarseDist!$A$62:$D$69,  IF(EXACT($B48,polygonCoarseDist!$B$61), 2,  IF(EXACT($B48,polygonCoarseDist!$C$61), 3,   4   )   )  ),  1)</f>
        <v>1</v>
      </c>
      <c r="AN48" s="48">
        <f>IF(EXACT($A48,polygonCoarseDist!$F$1), VLOOKUP(AN$2,polygonCoarseDist!$A$62:$D$69,  IF(EXACT($B48,polygonCoarseDist!$B$61), 2,  IF(EXACT($B48,polygonCoarseDist!$C$61), 3,   4   )   )  ),  1)</f>
        <v>1</v>
      </c>
      <c r="AO48" s="48">
        <f>IF(EXACT($A48,polygonCoarseDist!$F$1), VLOOKUP(AO$2,polygonCoarseDist!$A$62:$D$69,  IF(EXACT($B48,polygonCoarseDist!$B$61), 2,  IF(EXACT($B48,polygonCoarseDist!$C$61), 3,   4   )   )  ),  1)</f>
        <v>1</v>
      </c>
      <c r="AP48" s="48">
        <f>IF(EXACT($A48,polygonCoarseDist!$F$1), VLOOKUP(AP$2,polygonCoarseDist!$A$62:$D$69,  IF(EXACT($B48,polygonCoarseDist!$B$61), 2,  IF(EXACT($B48,polygonCoarseDist!$C$61), 3,   4   )   )  ),  1)</f>
        <v>1</v>
      </c>
      <c r="AQ48" s="48">
        <f>IF(EXACT($A48,polygonCoarseDist!$F$1), VLOOKUP(AQ$2,polygonCoarseDist!$A$62:$D$69,  IF(EXACT($B48,polygonCoarseDist!$B$61), 2,  IF(EXACT($B48,polygonCoarseDist!$C$61), 3,   4   )   )  ),  1)</f>
        <v>1</v>
      </c>
      <c r="AS48" s="82">
        <f t="shared" si="12"/>
        <v>0</v>
      </c>
      <c r="AT48" s="82">
        <f t="shared" si="13"/>
        <v>0.11879999999999999</v>
      </c>
      <c r="AU48" s="82">
        <f t="shared" si="14"/>
        <v>6.7415730337078653E-3</v>
      </c>
      <c r="AV48" s="82">
        <f t="shared" si="15"/>
        <v>0</v>
      </c>
      <c r="AW48" s="82">
        <f t="shared" si="16"/>
        <v>1.9799999999999998E-2</v>
      </c>
      <c r="AX48" s="82">
        <f t="shared" si="17"/>
        <v>1.3140000000000002E-2</v>
      </c>
      <c r="AY48" s="82">
        <f t="shared" si="18"/>
        <v>3.1428000000000005E-2</v>
      </c>
      <c r="AZ48" s="82">
        <f t="shared" si="19"/>
        <v>1.98E-3</v>
      </c>
      <c r="BB48" s="82">
        <f t="shared" si="20"/>
        <v>0</v>
      </c>
      <c r="BC48" s="82">
        <f t="shared" si="21"/>
        <v>0.12147239263803677</v>
      </c>
      <c r="BD48" s="82">
        <f t="shared" si="22"/>
        <v>6.9442148077113819E-3</v>
      </c>
      <c r="BE48" s="82">
        <f t="shared" si="23"/>
        <v>0</v>
      </c>
      <c r="BF48" s="82">
        <f t="shared" si="24"/>
        <v>2.0245398773006129E-2</v>
      </c>
      <c r="BG48" s="82">
        <f t="shared" si="25"/>
        <v>1.3504763666635838E-2</v>
      </c>
      <c r="BH48" s="82">
        <f t="shared" si="26"/>
        <v>3.1967548279867627E-2</v>
      </c>
      <c r="BI48" s="82">
        <f t="shared" si="27"/>
        <v>1.9993537442442853E-3</v>
      </c>
      <c r="BK48" s="82">
        <f t="shared" si="28"/>
        <v>0</v>
      </c>
      <c r="BL48" s="82">
        <f t="shared" si="29"/>
        <v>0.24294478527607355</v>
      </c>
      <c r="BM48" s="82">
        <f t="shared" si="30"/>
        <v>1.3888429615422764E-2</v>
      </c>
      <c r="BN48" s="82">
        <f t="shared" si="31"/>
        <v>0</v>
      </c>
      <c r="BO48" s="82">
        <f t="shared" si="32"/>
        <v>4.0490797546012258E-2</v>
      </c>
      <c r="BP48" s="82">
        <f t="shared" si="33"/>
        <v>2.7009527333271676E-2</v>
      </c>
      <c r="BQ48" s="82">
        <f t="shared" si="34"/>
        <v>6.3935096559735255E-2</v>
      </c>
      <c r="BR48" s="82">
        <f t="shared" si="35"/>
        <v>3.9987074884885706E-3</v>
      </c>
    </row>
    <row r="49" spans="1:70" x14ac:dyDescent="0.2">
      <c r="A49" t="str">
        <f t="shared" ref="A49:C49" si="82">A9</f>
        <v>Brick in Mud</v>
      </c>
      <c r="B49" t="str">
        <f t="shared" si="82"/>
        <v>LC</v>
      </c>
      <c r="C49" t="str">
        <f t="shared" si="82"/>
        <v>LR</v>
      </c>
      <c r="D49">
        <f t="shared" si="75"/>
        <v>3</v>
      </c>
      <c r="E49" t="s">
        <v>19</v>
      </c>
      <c r="F49" s="33" t="str">
        <f t="shared" si="77"/>
        <v>BrM+LC+LR</v>
      </c>
      <c r="G49" s="33" t="str">
        <f>'FL - vulnerabilities'!A24</f>
        <v>BrX+LC+LR+3s+Com</v>
      </c>
      <c r="H49" s="33"/>
      <c r="I49" s="48">
        <f>VLOOKUP(I$2,polygonCoarseDist!$A$2:$G$9,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J49" s="48">
        <f>VLOOKUP(J$2,polygonCoarseDist!$A$2:$G$9,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K49" s="48">
        <f>VLOOKUP(K$2,polygonCoarseDist!$A$2:$G$9,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0.2247191011235955</v>
      </c>
      <c r="L49" s="48">
        <f>VLOOKUP(L$2,polygonCoarseDist!$A$2:$G$9,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M49" s="48">
        <f>VLOOKUP(M$2,polygonCoarseDist!$A$2:$G$9,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N49" s="48">
        <f>VLOOKUP(N$2,polygonCoarseDist!$A$2:$G$9,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O49" s="48">
        <f>VLOOKUP(O$2,polygonCoarseDist!$A$2:$G$9,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0.26190000000000002</v>
      </c>
      <c r="P49" s="48">
        <f>VLOOKUP(P$2,polygonCoarseDist!$A$2:$G$9,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Q49" s="33"/>
      <c r="R49" s="48">
        <f>VLOOKUP(R$2,polygonCoarseDist!$A$13:$D$20,IF(EXACT($E49,polygonCoarseDist!$B$12),2,IF(EXACT($E49,polygonCoarseDist!$C$12),3,4)))</f>
        <v>0</v>
      </c>
      <c r="S49" s="48">
        <f>VLOOKUP(S$2,polygonCoarseDist!$A$13:$D$20,IF(EXACT($E49,polygonCoarseDist!$B$12),2,IF(EXACT($E49,polygonCoarseDist!$C$12),3,4)))</f>
        <v>1</v>
      </c>
      <c r="T49" s="48">
        <f>VLOOKUP(T$2,polygonCoarseDist!$A$13:$D$20,IF(EXACT($E49,polygonCoarseDist!$B$12),2,IF(EXACT($E49,polygonCoarseDist!$C$12),3,4)))</f>
        <v>0.3</v>
      </c>
      <c r="U49" s="48">
        <f>VLOOKUP(U$2,polygonCoarseDist!$A$13:$D$20,IF(EXACT($E49,polygonCoarseDist!$B$12),2,IF(EXACT($E49,polygonCoarseDist!$C$12),3,4)))</f>
        <v>0</v>
      </c>
      <c r="V49" s="48">
        <f>VLOOKUP(V$2,polygonCoarseDist!$A$13:$D$20,IF(EXACT($E49,polygonCoarseDist!$B$12),2,IF(EXACT($E49,polygonCoarseDist!$C$12),3,4)))</f>
        <v>1</v>
      </c>
      <c r="W49" s="48">
        <f>VLOOKUP(W$2,polygonCoarseDist!$A$13:$D$20,IF(EXACT($E49,polygonCoarseDist!$B$12),2,IF(EXACT($E49,polygonCoarseDist!$C$12),3,4)))</f>
        <v>0.1</v>
      </c>
      <c r="X49" s="48">
        <f>VLOOKUP(X$2,polygonCoarseDist!$A$13:$D$20,IF(EXACT($E49,polygonCoarseDist!$B$12),2,IF(EXACT($E49,polygonCoarseDist!$C$12),3,4)))</f>
        <v>0.4</v>
      </c>
      <c r="Y49" s="48">
        <f>VLOOKUP(Y$2,polygonCoarseDist!$A$13:$D$20,IF(EXACT($E49,polygonCoarseDist!$B$12),2,IF(EXACT($E49,polygonCoarseDist!$C$12),3,4)))</f>
        <v>0.2</v>
      </c>
      <c r="AA49" s="48">
        <f>IF(EXACT($A49,polygonCoarseDist!$G$1),VLOOKUP(AA$2,polygonCoarseDist!$A$37:$C$44, $D49+1),         IF(EXACT($A49,polygonCoarseDist!$F$1),VLOOKUP(AA$2,polygonCoarseDist!$A$49:$I$56, $D49+1),       VLOOKUP(AA$2,polygonCoarseDist!$A$25:$E$32, $D49+1)      )        )</f>
        <v>0.05</v>
      </c>
      <c r="AB49" s="48">
        <f>IF(EXACT($A49,polygonCoarseDist!$G$1),VLOOKUP(AB$2,polygonCoarseDist!$A$37:$C$44, $D49+1),         IF(EXACT($A49,polygonCoarseDist!$F$1),VLOOKUP(AB$2,polygonCoarseDist!$A$49:$I$56, $D49+1),       VLOOKUP(AB$2,polygonCoarseDist!$A$25:$E$32, $D49+1)      )        )</f>
        <v>0.25</v>
      </c>
      <c r="AC49" s="48">
        <f>IF(EXACT($A49,polygonCoarseDist!$G$1),VLOOKUP(AC$2,polygonCoarseDist!$A$37:$C$44, $D49+1),         IF(EXACT($A49,polygonCoarseDist!$F$1),VLOOKUP(AC$2,polygonCoarseDist!$A$49:$I$56, $D49+1),       VLOOKUP(AC$2,polygonCoarseDist!$A$25:$E$32, $D49+1)      )        )</f>
        <v>0.6</v>
      </c>
      <c r="AD49" s="48">
        <f>IF(EXACT($A49,polygonCoarseDist!$G$1),VLOOKUP(AD$2,polygonCoarseDist!$A$37:$C$44, $D49+1),         IF(EXACT($A49,polygonCoarseDist!$F$1),VLOOKUP(AD$2,polygonCoarseDist!$A$49:$I$56, $D49+1),       VLOOKUP(AD$2,polygonCoarseDist!$A$25:$E$32, $D49+1)      )        )</f>
        <v>0</v>
      </c>
      <c r="AE49" s="48">
        <f>IF(EXACT($A49,polygonCoarseDist!$G$1),VLOOKUP(AE$2,polygonCoarseDist!$A$37:$C$44, $D49+1),         IF(EXACT($A49,polygonCoarseDist!$F$1),VLOOKUP(AE$2,polygonCoarseDist!$A$49:$I$56, $D49+1),       VLOOKUP(AE$2,polygonCoarseDist!$A$25:$E$32, $D49+1)      )        )</f>
        <v>0.6</v>
      </c>
      <c r="AF49" s="48">
        <f>IF(EXACT($A49,polygonCoarseDist!$G$1),VLOOKUP(AF$2,polygonCoarseDist!$A$37:$C$44, $D49+1),         IF(EXACT($A49,polygonCoarseDist!$F$1),VLOOKUP(AF$2,polygonCoarseDist!$A$49:$I$56, $D49+1),       VLOOKUP(AF$2,polygonCoarseDist!$A$25:$E$32, $D49+1)      )        )</f>
        <v>0.05</v>
      </c>
      <c r="AG49" s="48">
        <f>IF(EXACT($A49,polygonCoarseDist!$G$1),VLOOKUP(AG$2,polygonCoarseDist!$A$37:$C$44, $D49+1),         IF(EXACT($A49,polygonCoarseDist!$F$1),VLOOKUP(AG$2,polygonCoarseDist!$A$49:$I$56, $D49+1),       VLOOKUP(AG$2,polygonCoarseDist!$A$25:$E$32, $D49+1)      )        )</f>
        <v>0.1</v>
      </c>
      <c r="AH49" s="48">
        <f>IF(EXACT($A49,polygonCoarseDist!$G$1),VLOOKUP(AH$2,polygonCoarseDist!$A$37:$C$44, $D49+1),         IF(EXACT($A49,polygonCoarseDist!$F$1),VLOOKUP(AH$2,polygonCoarseDist!$A$49:$I$56, $D49+1),       VLOOKUP(AH$2,polygonCoarseDist!$A$25:$E$32, $D49+1)      )        )</f>
        <v>0.2</v>
      </c>
      <c r="AJ49" s="48">
        <f>IF(EXACT($A49,polygonCoarseDist!$F$1), VLOOKUP(AJ$2,polygonCoarseDist!$A$62:$D$69,  IF(EXACT($B49,polygonCoarseDist!$B$61), 2,  IF(EXACT($B49,polygonCoarseDist!$C$61), 3,   4   )   )  ),  1)</f>
        <v>1</v>
      </c>
      <c r="AK49" s="48">
        <f>IF(EXACT($A49,polygonCoarseDist!$F$1), VLOOKUP(AK$2,polygonCoarseDist!$A$62:$D$69,  IF(EXACT($B49,polygonCoarseDist!$B$61), 2,  IF(EXACT($B49,polygonCoarseDist!$C$61), 3,   4   )   )  ),  1)</f>
        <v>1</v>
      </c>
      <c r="AL49" s="48">
        <f>IF(EXACT($A49,polygonCoarseDist!$F$1), VLOOKUP(AL$2,polygonCoarseDist!$A$62:$D$69,  IF(EXACT($B49,polygonCoarseDist!$B$61), 2,  IF(EXACT($B49,polygonCoarseDist!$C$61), 3,   4   )   )  ),  1)</f>
        <v>1</v>
      </c>
      <c r="AM49" s="48">
        <f>IF(EXACT($A49,polygonCoarseDist!$F$1), VLOOKUP(AM$2,polygonCoarseDist!$A$62:$D$69,  IF(EXACT($B49,polygonCoarseDist!$B$61), 2,  IF(EXACT($B49,polygonCoarseDist!$C$61), 3,   4   )   )  ),  1)</f>
        <v>1</v>
      </c>
      <c r="AN49" s="48">
        <f>IF(EXACT($A49,polygonCoarseDist!$F$1), VLOOKUP(AN$2,polygonCoarseDist!$A$62:$D$69,  IF(EXACT($B49,polygonCoarseDist!$B$61), 2,  IF(EXACT($B49,polygonCoarseDist!$C$61), 3,   4   )   )  ),  1)</f>
        <v>1</v>
      </c>
      <c r="AO49" s="48">
        <f>IF(EXACT($A49,polygonCoarseDist!$F$1), VLOOKUP(AO$2,polygonCoarseDist!$A$62:$D$69,  IF(EXACT($B49,polygonCoarseDist!$B$61), 2,  IF(EXACT($B49,polygonCoarseDist!$C$61), 3,   4   )   )  ),  1)</f>
        <v>1</v>
      </c>
      <c r="AP49" s="48">
        <f>IF(EXACT($A49,polygonCoarseDist!$F$1), VLOOKUP(AP$2,polygonCoarseDist!$A$62:$D$69,  IF(EXACT($B49,polygonCoarseDist!$B$61), 2,  IF(EXACT($B49,polygonCoarseDist!$C$61), 3,   4   )   )  ),  1)</f>
        <v>1</v>
      </c>
      <c r="AQ49" s="48">
        <f>IF(EXACT($A49,polygonCoarseDist!$F$1), VLOOKUP(AQ$2,polygonCoarseDist!$A$62:$D$69,  IF(EXACT($B49,polygonCoarseDist!$B$61), 2,  IF(EXACT($B49,polygonCoarseDist!$C$61), 3,   4   )   )  ),  1)</f>
        <v>1</v>
      </c>
      <c r="AS49" s="82">
        <f t="shared" si="12"/>
        <v>0</v>
      </c>
      <c r="AT49" s="82">
        <f t="shared" si="13"/>
        <v>4.9499999999999995E-2</v>
      </c>
      <c r="AU49" s="82">
        <f t="shared" si="14"/>
        <v>4.0449438202247189E-2</v>
      </c>
      <c r="AV49" s="82">
        <f t="shared" si="15"/>
        <v>0</v>
      </c>
      <c r="AW49" s="82">
        <f t="shared" si="16"/>
        <v>0.11879999999999999</v>
      </c>
      <c r="AX49" s="82">
        <f t="shared" si="17"/>
        <v>3.2850000000000006E-3</v>
      </c>
      <c r="AY49" s="82">
        <f t="shared" si="18"/>
        <v>1.0476000000000003E-2</v>
      </c>
      <c r="AZ49" s="82">
        <f t="shared" si="19"/>
        <v>7.92E-3</v>
      </c>
      <c r="BB49" s="82">
        <f t="shared" si="20"/>
        <v>0</v>
      </c>
      <c r="BC49" s="82">
        <f t="shared" si="21"/>
        <v>5.0613496932515323E-2</v>
      </c>
      <c r="BD49" s="82">
        <f t="shared" si="22"/>
        <v>4.1665288846268286E-2</v>
      </c>
      <c r="BE49" s="82">
        <f t="shared" si="23"/>
        <v>0</v>
      </c>
      <c r="BF49" s="82">
        <f t="shared" si="24"/>
        <v>0.12147239263803677</v>
      </c>
      <c r="BG49" s="82">
        <f t="shared" si="25"/>
        <v>3.3761909166589595E-3</v>
      </c>
      <c r="BH49" s="82">
        <f t="shared" si="26"/>
        <v>1.0655849426622543E-2</v>
      </c>
      <c r="BI49" s="82">
        <f t="shared" si="27"/>
        <v>7.9974149769771411E-3</v>
      </c>
      <c r="BK49" s="82">
        <f t="shared" si="28"/>
        <v>0</v>
      </c>
      <c r="BL49" s="82">
        <f t="shared" si="29"/>
        <v>0.15184049079754597</v>
      </c>
      <c r="BM49" s="82">
        <f t="shared" si="30"/>
        <v>0.12499586653880486</v>
      </c>
      <c r="BN49" s="82">
        <f t="shared" si="31"/>
        <v>0</v>
      </c>
      <c r="BO49" s="82">
        <f t="shared" si="32"/>
        <v>0.36441717791411032</v>
      </c>
      <c r="BP49" s="82">
        <f t="shared" si="33"/>
        <v>1.0128572749976878E-2</v>
      </c>
      <c r="BQ49" s="82">
        <f t="shared" si="34"/>
        <v>3.1967548279867627E-2</v>
      </c>
      <c r="BR49" s="82">
        <f t="shared" si="35"/>
        <v>2.3992244930931425E-2</v>
      </c>
    </row>
    <row r="50" spans="1:70" x14ac:dyDescent="0.2">
      <c r="A50" t="str">
        <f t="shared" ref="A50:C50" si="83">A10</f>
        <v>Brick in Mud</v>
      </c>
      <c r="B50" t="str">
        <f t="shared" si="83"/>
        <v>LC</v>
      </c>
      <c r="C50" t="str">
        <f t="shared" si="83"/>
        <v>LR</v>
      </c>
      <c r="D50">
        <f t="shared" si="75"/>
        <v>4</v>
      </c>
      <c r="E50" t="s">
        <v>19</v>
      </c>
      <c r="F50" s="33" t="str">
        <f t="shared" si="77"/>
        <v>BrM+LC+LR</v>
      </c>
      <c r="G50" s="33" t="str">
        <f>'FL - vulnerabilities'!A25</f>
        <v>BrX+LC+LR+4s+Com</v>
      </c>
      <c r="H50" s="33"/>
      <c r="I50" s="48">
        <f>VLOOKUP(I$2,polygonCoarseDist!$A$2:$G$9,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J50" s="48">
        <f>VLOOKUP(J$2,polygonCoarseDist!$A$2:$G$9,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K50" s="48">
        <f>VLOOKUP(K$2,polygonCoarseDist!$A$2:$G$9,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0.2247191011235955</v>
      </c>
      <c r="L50" s="48">
        <f>VLOOKUP(L$2,polygonCoarseDist!$A$2:$G$9,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M50" s="48">
        <f>VLOOKUP(M$2,polygonCoarseDist!$A$2:$G$9,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N50" s="48">
        <f>VLOOKUP(N$2,polygonCoarseDist!$A$2:$G$9,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O50" s="48">
        <f>VLOOKUP(O$2,polygonCoarseDist!$A$2:$G$9,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0.26190000000000002</v>
      </c>
      <c r="P50" s="48">
        <f>VLOOKUP(P$2,polygonCoarseDist!$A$2:$G$9,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Q50" s="33"/>
      <c r="R50" s="48">
        <f>VLOOKUP(R$2,polygonCoarseDist!$A$13:$D$20,IF(EXACT($E50,polygonCoarseDist!$B$12),2,IF(EXACT($E50,polygonCoarseDist!$C$12),3,4)))</f>
        <v>0</v>
      </c>
      <c r="S50" s="48">
        <f>VLOOKUP(S$2,polygonCoarseDist!$A$13:$D$20,IF(EXACT($E50,polygonCoarseDist!$B$12),2,IF(EXACT($E50,polygonCoarseDist!$C$12),3,4)))</f>
        <v>1</v>
      </c>
      <c r="T50" s="48">
        <f>VLOOKUP(T$2,polygonCoarseDist!$A$13:$D$20,IF(EXACT($E50,polygonCoarseDist!$B$12),2,IF(EXACT($E50,polygonCoarseDist!$C$12),3,4)))</f>
        <v>0.3</v>
      </c>
      <c r="U50" s="48">
        <f>VLOOKUP(U$2,polygonCoarseDist!$A$13:$D$20,IF(EXACT($E50,polygonCoarseDist!$B$12),2,IF(EXACT($E50,polygonCoarseDist!$C$12),3,4)))</f>
        <v>0</v>
      </c>
      <c r="V50" s="48">
        <f>VLOOKUP(V$2,polygonCoarseDist!$A$13:$D$20,IF(EXACT($E50,polygonCoarseDist!$B$12),2,IF(EXACT($E50,polygonCoarseDist!$C$12),3,4)))</f>
        <v>1</v>
      </c>
      <c r="W50" s="48">
        <f>VLOOKUP(W$2,polygonCoarseDist!$A$13:$D$20,IF(EXACT($E50,polygonCoarseDist!$B$12),2,IF(EXACT($E50,polygonCoarseDist!$C$12),3,4)))</f>
        <v>0.1</v>
      </c>
      <c r="X50" s="48">
        <f>VLOOKUP(X$2,polygonCoarseDist!$A$13:$D$20,IF(EXACT($E50,polygonCoarseDist!$B$12),2,IF(EXACT($E50,polygonCoarseDist!$C$12),3,4)))</f>
        <v>0.4</v>
      </c>
      <c r="Y50" s="48">
        <f>VLOOKUP(Y$2,polygonCoarseDist!$A$13:$D$20,IF(EXACT($E50,polygonCoarseDist!$B$12),2,IF(EXACT($E50,polygonCoarseDist!$C$12),3,4)))</f>
        <v>0.2</v>
      </c>
      <c r="AA50" s="48">
        <f>IF(EXACT($A50,polygonCoarseDist!$G$1),VLOOKUP(AA$2,polygonCoarseDist!$A$37:$C$44, $D50+1),         IF(EXACT($A50,polygonCoarseDist!$F$1),VLOOKUP(AA$2,polygonCoarseDist!$A$49:$I$56, $D50+1),       VLOOKUP(AA$2,polygonCoarseDist!$A$25:$E$32, $D50+1)      )        )</f>
        <v>0</v>
      </c>
      <c r="AB50" s="48">
        <f>IF(EXACT($A50,polygonCoarseDist!$G$1),VLOOKUP(AB$2,polygonCoarseDist!$A$37:$C$44, $D50+1),         IF(EXACT($A50,polygonCoarseDist!$F$1),VLOOKUP(AB$2,polygonCoarseDist!$A$49:$I$56, $D50+1),       VLOOKUP(AB$2,polygonCoarseDist!$A$25:$E$32, $D50+1)      )        )</f>
        <v>0</v>
      </c>
      <c r="AC50" s="48">
        <f>IF(EXACT($A50,polygonCoarseDist!$G$1),VLOOKUP(AC$2,polygonCoarseDist!$A$37:$C$44, $D50+1),         IF(EXACT($A50,polygonCoarseDist!$F$1),VLOOKUP(AC$2,polygonCoarseDist!$A$49:$I$56, $D50+1),       VLOOKUP(AC$2,polygonCoarseDist!$A$25:$E$32, $D50+1)      )        )</f>
        <v>0.25</v>
      </c>
      <c r="AD50" s="48">
        <f>IF(EXACT($A50,polygonCoarseDist!$G$1),VLOOKUP(AD$2,polygonCoarseDist!$A$37:$C$44, $D50+1),         IF(EXACT($A50,polygonCoarseDist!$F$1),VLOOKUP(AD$2,polygonCoarseDist!$A$49:$I$56, $D50+1),       VLOOKUP(AD$2,polygonCoarseDist!$A$25:$E$32, $D50+1)      )        )</f>
        <v>0</v>
      </c>
      <c r="AE50" s="48">
        <f>IF(EXACT($A50,polygonCoarseDist!$G$1),VLOOKUP(AE$2,polygonCoarseDist!$A$37:$C$44, $D50+1),         IF(EXACT($A50,polygonCoarseDist!$F$1),VLOOKUP(AE$2,polygonCoarseDist!$A$49:$I$56, $D50+1),       VLOOKUP(AE$2,polygonCoarseDist!$A$25:$E$32, $D50+1)      )        )</f>
        <v>0.25</v>
      </c>
      <c r="AF50" s="48">
        <f>IF(EXACT($A50,polygonCoarseDist!$G$1),VLOOKUP(AF$2,polygonCoarseDist!$A$37:$C$44, $D50+1),         IF(EXACT($A50,polygonCoarseDist!$F$1),VLOOKUP(AF$2,polygonCoarseDist!$A$49:$I$56, $D50+1),       VLOOKUP(AF$2,polygonCoarseDist!$A$25:$E$32, $D50+1)      )        )</f>
        <v>0.05</v>
      </c>
      <c r="AG50" s="48">
        <f>IF(EXACT($A50,polygonCoarseDist!$G$1),VLOOKUP(AG$2,polygonCoarseDist!$A$37:$C$44, $D50+1),         IF(EXACT($A50,polygonCoarseDist!$F$1),VLOOKUP(AG$2,polygonCoarseDist!$A$49:$I$56, $D50+1),       VLOOKUP(AG$2,polygonCoarseDist!$A$25:$E$32, $D50+1)      )        )</f>
        <v>0.1</v>
      </c>
      <c r="AH50" s="48">
        <f>IF(EXACT($A50,polygonCoarseDist!$G$1),VLOOKUP(AH$2,polygonCoarseDist!$A$37:$C$44, $D50+1),         IF(EXACT($A50,polygonCoarseDist!$F$1),VLOOKUP(AH$2,polygonCoarseDist!$A$49:$I$56, $D50+1),       VLOOKUP(AH$2,polygonCoarseDist!$A$25:$E$32, $D50+1)      )        )</f>
        <v>0.7</v>
      </c>
      <c r="AJ50" s="48">
        <f>IF(EXACT($A50,polygonCoarseDist!$F$1), VLOOKUP(AJ$2,polygonCoarseDist!$A$62:$D$69,  IF(EXACT($B50,polygonCoarseDist!$B$61), 2,  IF(EXACT($B50,polygonCoarseDist!$C$61), 3,   4   )   )  ),  1)</f>
        <v>1</v>
      </c>
      <c r="AK50" s="48">
        <f>IF(EXACT($A50,polygonCoarseDist!$F$1), VLOOKUP(AK$2,polygonCoarseDist!$A$62:$D$69,  IF(EXACT($B50,polygonCoarseDist!$B$61), 2,  IF(EXACT($B50,polygonCoarseDist!$C$61), 3,   4   )   )  ),  1)</f>
        <v>1</v>
      </c>
      <c r="AL50" s="48">
        <f>IF(EXACT($A50,polygonCoarseDist!$F$1), VLOOKUP(AL$2,polygonCoarseDist!$A$62:$D$69,  IF(EXACT($B50,polygonCoarseDist!$B$61), 2,  IF(EXACT($B50,polygonCoarseDist!$C$61), 3,   4   )   )  ),  1)</f>
        <v>1</v>
      </c>
      <c r="AM50" s="48">
        <f>IF(EXACT($A50,polygonCoarseDist!$F$1), VLOOKUP(AM$2,polygonCoarseDist!$A$62:$D$69,  IF(EXACT($B50,polygonCoarseDist!$B$61), 2,  IF(EXACT($B50,polygonCoarseDist!$C$61), 3,   4   )   )  ),  1)</f>
        <v>1</v>
      </c>
      <c r="AN50" s="48">
        <f>IF(EXACT($A50,polygonCoarseDist!$F$1), VLOOKUP(AN$2,polygonCoarseDist!$A$62:$D$69,  IF(EXACT($B50,polygonCoarseDist!$B$61), 2,  IF(EXACT($B50,polygonCoarseDist!$C$61), 3,   4   )   )  ),  1)</f>
        <v>1</v>
      </c>
      <c r="AO50" s="48">
        <f>IF(EXACT($A50,polygonCoarseDist!$F$1), VLOOKUP(AO$2,polygonCoarseDist!$A$62:$D$69,  IF(EXACT($B50,polygonCoarseDist!$B$61), 2,  IF(EXACT($B50,polygonCoarseDist!$C$61), 3,   4   )   )  ),  1)</f>
        <v>1</v>
      </c>
      <c r="AP50" s="48">
        <f>IF(EXACT($A50,polygonCoarseDist!$F$1), VLOOKUP(AP$2,polygonCoarseDist!$A$62:$D$69,  IF(EXACT($B50,polygonCoarseDist!$B$61), 2,  IF(EXACT($B50,polygonCoarseDist!$C$61), 3,   4   )   )  ),  1)</f>
        <v>1</v>
      </c>
      <c r="AQ50" s="48">
        <f>IF(EXACT($A50,polygonCoarseDist!$F$1), VLOOKUP(AQ$2,polygonCoarseDist!$A$62:$D$69,  IF(EXACT($B50,polygonCoarseDist!$B$61), 2,  IF(EXACT($B50,polygonCoarseDist!$C$61), 3,   4   )   )  ),  1)</f>
        <v>1</v>
      </c>
      <c r="AS50" s="82">
        <f t="shared" si="12"/>
        <v>0</v>
      </c>
      <c r="AT50" s="82">
        <f t="shared" si="13"/>
        <v>0</v>
      </c>
      <c r="AU50" s="82">
        <f t="shared" si="14"/>
        <v>1.6853932584269662E-2</v>
      </c>
      <c r="AV50" s="82">
        <f t="shared" si="15"/>
        <v>0</v>
      </c>
      <c r="AW50" s="82">
        <f t="shared" si="16"/>
        <v>4.9499999999999995E-2</v>
      </c>
      <c r="AX50" s="82">
        <f t="shared" si="17"/>
        <v>3.2850000000000006E-3</v>
      </c>
      <c r="AY50" s="82">
        <f t="shared" si="18"/>
        <v>1.0476000000000003E-2</v>
      </c>
      <c r="AZ50" s="82">
        <f t="shared" si="19"/>
        <v>2.7719999999999995E-2</v>
      </c>
      <c r="BB50" s="82">
        <f t="shared" si="20"/>
        <v>0</v>
      </c>
      <c r="BC50" s="82">
        <f t="shared" si="21"/>
        <v>0</v>
      </c>
      <c r="BD50" s="82">
        <f t="shared" si="22"/>
        <v>1.7360537019278453E-2</v>
      </c>
      <c r="BE50" s="82">
        <f t="shared" si="23"/>
        <v>0</v>
      </c>
      <c r="BF50" s="82">
        <f t="shared" si="24"/>
        <v>5.0613496932515323E-2</v>
      </c>
      <c r="BG50" s="82">
        <f t="shared" si="25"/>
        <v>3.3761909166589595E-3</v>
      </c>
      <c r="BH50" s="82">
        <f t="shared" si="26"/>
        <v>1.0655849426622543E-2</v>
      </c>
      <c r="BI50" s="82">
        <f t="shared" si="27"/>
        <v>2.7990952419419991E-2</v>
      </c>
      <c r="BK50" s="82">
        <f t="shared" si="28"/>
        <v>0</v>
      </c>
      <c r="BL50" s="82">
        <f t="shared" si="29"/>
        <v>0</v>
      </c>
      <c r="BM50" s="82">
        <f t="shared" si="30"/>
        <v>6.9442148077113811E-2</v>
      </c>
      <c r="BN50" s="82">
        <f t="shared" si="31"/>
        <v>0</v>
      </c>
      <c r="BO50" s="82">
        <f t="shared" si="32"/>
        <v>0.20245398773006129</v>
      </c>
      <c r="BP50" s="82">
        <f t="shared" si="33"/>
        <v>1.3504763666635838E-2</v>
      </c>
      <c r="BQ50" s="82">
        <f t="shared" si="34"/>
        <v>4.2623397706490172E-2</v>
      </c>
      <c r="BR50" s="82">
        <f t="shared" si="35"/>
        <v>0.11196380967767997</v>
      </c>
    </row>
    <row r="51" spans="1:70" x14ac:dyDescent="0.2">
      <c r="A51" t="str">
        <f t="shared" ref="A51:C51" si="84">A11</f>
        <v>Brick in Cement (Flex Floor)</v>
      </c>
      <c r="B51" t="str">
        <f t="shared" si="84"/>
        <v>LC</v>
      </c>
      <c r="C51" t="str">
        <f t="shared" si="84"/>
        <v>LR</v>
      </c>
      <c r="D51">
        <f t="shared" si="75"/>
        <v>1</v>
      </c>
      <c r="E51" t="s">
        <v>19</v>
      </c>
      <c r="F51" s="33" t="str">
        <f t="shared" si="77"/>
        <v>BrCfl+LC+LR</v>
      </c>
      <c r="G51" s="33" t="str">
        <f>G47</f>
        <v>BrX+LC+LR+1s+Com</v>
      </c>
      <c r="H51" s="33"/>
      <c r="I51" s="48">
        <f>VLOOKUP(I$2,polygonCoarseDist!$A$2:$G$9,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6.7500000000000004E-2</v>
      </c>
      <c r="J51" s="48">
        <f>VLOOKUP(J$2,polygonCoarseDist!$A$2:$G$9,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K51" s="48">
        <f>VLOOKUP(K$2,polygonCoarseDist!$A$2:$G$9,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9.2897271268057788E-2</v>
      </c>
      <c r="L51" s="48">
        <f>VLOOKUP(L$2,polygonCoarseDist!$A$2:$G$9,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M51" s="48">
        <f>VLOOKUP(M$2,polygonCoarseDist!$A$2:$G$9,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N51" s="48">
        <f>VLOOKUP(N$2,polygonCoarseDist!$A$2:$G$9,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6.7500000000000004E-2</v>
      </c>
      <c r="O51" s="48">
        <f>VLOOKUP(O$2,polygonCoarseDist!$A$2:$G$9,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0.13750000000000001</v>
      </c>
      <c r="P51" s="48">
        <f>VLOOKUP(P$2,polygonCoarseDist!$A$2:$G$9,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Q51" s="33"/>
      <c r="R51" s="48">
        <f>VLOOKUP(R$2,polygonCoarseDist!$A$13:$D$20,IF(EXACT($E51,polygonCoarseDist!$B$12),2,IF(EXACT($E51,polygonCoarseDist!$C$12),3,4)))</f>
        <v>0</v>
      </c>
      <c r="S51" s="48">
        <f>VLOOKUP(S$2,polygonCoarseDist!$A$13:$D$20,IF(EXACT($E51,polygonCoarseDist!$B$12),2,IF(EXACT($E51,polygonCoarseDist!$C$12),3,4)))</f>
        <v>1</v>
      </c>
      <c r="T51" s="48">
        <f>VLOOKUP(T$2,polygonCoarseDist!$A$13:$D$20,IF(EXACT($E51,polygonCoarseDist!$B$12),2,IF(EXACT($E51,polygonCoarseDist!$C$12),3,4)))</f>
        <v>0.3</v>
      </c>
      <c r="U51" s="48">
        <f>VLOOKUP(U$2,polygonCoarseDist!$A$13:$D$20,IF(EXACT($E51,polygonCoarseDist!$B$12),2,IF(EXACT($E51,polygonCoarseDist!$C$12),3,4)))</f>
        <v>0</v>
      </c>
      <c r="V51" s="48">
        <f>VLOOKUP(V$2,polygonCoarseDist!$A$13:$D$20,IF(EXACT($E51,polygonCoarseDist!$B$12),2,IF(EXACT($E51,polygonCoarseDist!$C$12),3,4)))</f>
        <v>1</v>
      </c>
      <c r="W51" s="48">
        <f>VLOOKUP(W$2,polygonCoarseDist!$A$13:$D$20,IF(EXACT($E51,polygonCoarseDist!$B$12),2,IF(EXACT($E51,polygonCoarseDist!$C$12),3,4)))</f>
        <v>0.1</v>
      </c>
      <c r="X51" s="48">
        <f>VLOOKUP(X$2,polygonCoarseDist!$A$13:$D$20,IF(EXACT($E51,polygonCoarseDist!$B$12),2,IF(EXACT($E51,polygonCoarseDist!$C$12),3,4)))</f>
        <v>0.4</v>
      </c>
      <c r="Y51" s="48">
        <f>VLOOKUP(Y$2,polygonCoarseDist!$A$13:$D$20,IF(EXACT($E51,polygonCoarseDist!$B$12),2,IF(EXACT($E51,polygonCoarseDist!$C$12),3,4)))</f>
        <v>0.2</v>
      </c>
      <c r="AA51" s="48">
        <f>IF(EXACT($A51,polygonCoarseDist!$G$1),VLOOKUP(AA$2,polygonCoarseDist!$A$37:$C$44, $D51+1),         IF(EXACT($A51,polygonCoarseDist!$F$1),VLOOKUP(AA$2,polygonCoarseDist!$A$49:$I$56, $D51+1),       VLOOKUP(AA$2,polygonCoarseDist!$A$25:$E$32, $D51+1)      )        )</f>
        <v>0.15</v>
      </c>
      <c r="AB51" s="48">
        <f>IF(EXACT($A51,polygonCoarseDist!$G$1),VLOOKUP(AB$2,polygonCoarseDist!$A$37:$C$44, $D51+1),         IF(EXACT($A51,polygonCoarseDist!$F$1),VLOOKUP(AB$2,polygonCoarseDist!$A$49:$I$56, $D51+1),       VLOOKUP(AB$2,polygonCoarseDist!$A$25:$E$32, $D51+1)      )        )</f>
        <v>0.15</v>
      </c>
      <c r="AC51" s="48">
        <f>IF(EXACT($A51,polygonCoarseDist!$G$1),VLOOKUP(AC$2,polygonCoarseDist!$A$37:$C$44, $D51+1),         IF(EXACT($A51,polygonCoarseDist!$F$1),VLOOKUP(AC$2,polygonCoarseDist!$A$49:$I$56, $D51+1),       VLOOKUP(AC$2,polygonCoarseDist!$A$25:$E$32, $D51+1)      )        )</f>
        <v>0.05</v>
      </c>
      <c r="AD51" s="48">
        <f>IF(EXACT($A51,polygonCoarseDist!$G$1),VLOOKUP(AD$2,polygonCoarseDist!$A$37:$C$44, $D51+1),         IF(EXACT($A51,polygonCoarseDist!$F$1),VLOOKUP(AD$2,polygonCoarseDist!$A$49:$I$56, $D51+1),       VLOOKUP(AD$2,polygonCoarseDist!$A$25:$E$32, $D51+1)      )        )</f>
        <v>0.5</v>
      </c>
      <c r="AE51" s="48">
        <f>IF(EXACT($A51,polygonCoarseDist!$G$1),VLOOKUP(AE$2,polygonCoarseDist!$A$37:$C$44, $D51+1),         IF(EXACT($A51,polygonCoarseDist!$F$1),VLOOKUP(AE$2,polygonCoarseDist!$A$49:$I$56, $D51+1),       VLOOKUP(AE$2,polygonCoarseDist!$A$25:$E$32, $D51+1)      )        )</f>
        <v>0.05</v>
      </c>
      <c r="AF51" s="48">
        <f>IF(EXACT($A51,polygonCoarseDist!$G$1),VLOOKUP(AF$2,polygonCoarseDist!$A$37:$C$44, $D51+1),         IF(EXACT($A51,polygonCoarseDist!$F$1),VLOOKUP(AF$2,polygonCoarseDist!$A$49:$I$56, $D51+1),       VLOOKUP(AF$2,polygonCoarseDist!$A$25:$E$32, $D51+1)      )        )</f>
        <v>0.7</v>
      </c>
      <c r="AG51" s="48">
        <f>IF(EXACT($A51,polygonCoarseDist!$G$1),VLOOKUP(AG$2,polygonCoarseDist!$A$37:$C$44, $D51+1),         IF(EXACT($A51,polygonCoarseDist!$F$1),VLOOKUP(AG$2,polygonCoarseDist!$A$49:$I$56, $D51+1),       VLOOKUP(AG$2,polygonCoarseDist!$A$25:$E$32, $D51+1)      )        )</f>
        <v>0.5</v>
      </c>
      <c r="AH51" s="48">
        <f>IF(EXACT($A51,polygonCoarseDist!$G$1),VLOOKUP(AH$2,polygonCoarseDist!$A$37:$C$44, $D51+1),         IF(EXACT($A51,polygonCoarseDist!$F$1),VLOOKUP(AH$2,polygonCoarseDist!$A$49:$I$56, $D51+1),       VLOOKUP(AH$2,polygonCoarseDist!$A$25:$E$32, $D51+1)      )        )</f>
        <v>0.05</v>
      </c>
      <c r="AJ51" s="48">
        <f>IF(EXACT($A51,polygonCoarseDist!$F$1), VLOOKUP(AJ$2,polygonCoarseDist!$A$62:$D$69,  IF(EXACT($B51,polygonCoarseDist!$B$61), 2,  IF(EXACT($B51,polygonCoarseDist!$C$61), 3,   4   )   )  ),  1)</f>
        <v>1</v>
      </c>
      <c r="AK51" s="48">
        <f>IF(EXACT($A51,polygonCoarseDist!$F$1), VLOOKUP(AK$2,polygonCoarseDist!$A$62:$D$69,  IF(EXACT($B51,polygonCoarseDist!$B$61), 2,  IF(EXACT($B51,polygonCoarseDist!$C$61), 3,   4   )   )  ),  1)</f>
        <v>1</v>
      </c>
      <c r="AL51" s="48">
        <f>IF(EXACT($A51,polygonCoarseDist!$F$1), VLOOKUP(AL$2,polygonCoarseDist!$A$62:$D$69,  IF(EXACT($B51,polygonCoarseDist!$B$61), 2,  IF(EXACT($B51,polygonCoarseDist!$C$61), 3,   4   )   )  ),  1)</f>
        <v>1</v>
      </c>
      <c r="AM51" s="48">
        <f>IF(EXACT($A51,polygonCoarseDist!$F$1), VLOOKUP(AM$2,polygonCoarseDist!$A$62:$D$69,  IF(EXACT($B51,polygonCoarseDist!$B$61), 2,  IF(EXACT($B51,polygonCoarseDist!$C$61), 3,   4   )   )  ),  1)</f>
        <v>1</v>
      </c>
      <c r="AN51" s="48">
        <f>IF(EXACT($A51,polygonCoarseDist!$F$1), VLOOKUP(AN$2,polygonCoarseDist!$A$62:$D$69,  IF(EXACT($B51,polygonCoarseDist!$B$61), 2,  IF(EXACT($B51,polygonCoarseDist!$C$61), 3,   4   )   )  ),  1)</f>
        <v>1</v>
      </c>
      <c r="AO51" s="48">
        <f>IF(EXACT($A51,polygonCoarseDist!$F$1), VLOOKUP(AO$2,polygonCoarseDist!$A$62:$D$69,  IF(EXACT($B51,polygonCoarseDist!$B$61), 2,  IF(EXACT($B51,polygonCoarseDist!$C$61), 3,   4   )   )  ),  1)</f>
        <v>1</v>
      </c>
      <c r="AP51" s="48">
        <f>IF(EXACT($A51,polygonCoarseDist!$F$1), VLOOKUP(AP$2,polygonCoarseDist!$A$62:$D$69,  IF(EXACT($B51,polygonCoarseDist!$B$61), 2,  IF(EXACT($B51,polygonCoarseDist!$C$61), 3,   4   )   )  ),  1)</f>
        <v>1</v>
      </c>
      <c r="AQ51" s="48">
        <f>IF(EXACT($A51,polygonCoarseDist!$F$1), VLOOKUP(AQ$2,polygonCoarseDist!$A$62:$D$69,  IF(EXACT($B51,polygonCoarseDist!$B$61), 2,  IF(EXACT($B51,polygonCoarseDist!$C$61), 3,   4   )   )  ),  1)</f>
        <v>1</v>
      </c>
      <c r="AS51" s="82">
        <f t="shared" si="12"/>
        <v>0</v>
      </c>
      <c r="AT51" s="82">
        <f t="shared" si="13"/>
        <v>1.2E-2</v>
      </c>
      <c r="AU51" s="82">
        <f t="shared" si="14"/>
        <v>1.3934590690208668E-3</v>
      </c>
      <c r="AV51" s="82">
        <f t="shared" si="15"/>
        <v>0</v>
      </c>
      <c r="AW51" s="82">
        <f t="shared" si="16"/>
        <v>4.0000000000000001E-3</v>
      </c>
      <c r="AX51" s="82">
        <f t="shared" si="17"/>
        <v>4.725E-3</v>
      </c>
      <c r="AY51" s="82">
        <f t="shared" si="18"/>
        <v>2.7500000000000004E-2</v>
      </c>
      <c r="AZ51" s="82">
        <f t="shared" si="19"/>
        <v>8.0000000000000004E-4</v>
      </c>
      <c r="BB51" s="82">
        <f t="shared" si="20"/>
        <v>0</v>
      </c>
      <c r="BC51" s="82">
        <f t="shared" si="21"/>
        <v>1.2269938650306747E-2</v>
      </c>
      <c r="BD51" s="82">
        <f t="shared" si="22"/>
        <v>1.4353443999867723E-3</v>
      </c>
      <c r="BE51" s="82">
        <f t="shared" si="23"/>
        <v>0</v>
      </c>
      <c r="BF51" s="82">
        <f t="shared" si="24"/>
        <v>4.089979550102249E-3</v>
      </c>
      <c r="BG51" s="82">
        <f t="shared" si="25"/>
        <v>4.8561650171122014E-3</v>
      </c>
      <c r="BH51" s="82">
        <f t="shared" si="26"/>
        <v>2.7972113328762878E-2</v>
      </c>
      <c r="BI51" s="82">
        <f t="shared" si="27"/>
        <v>8.0781969464415577E-4</v>
      </c>
      <c r="BK51" s="82">
        <f t="shared" si="28"/>
        <v>0</v>
      </c>
      <c r="BL51" s="82">
        <f t="shared" si="29"/>
        <v>1.2269938650306747E-2</v>
      </c>
      <c r="BM51" s="82">
        <f t="shared" si="30"/>
        <v>1.4353443999867723E-3</v>
      </c>
      <c r="BN51" s="82">
        <f t="shared" si="31"/>
        <v>0</v>
      </c>
      <c r="BO51" s="82">
        <f t="shared" si="32"/>
        <v>4.089979550102249E-3</v>
      </c>
      <c r="BP51" s="82">
        <f t="shared" si="33"/>
        <v>4.8561650171122014E-3</v>
      </c>
      <c r="BQ51" s="82">
        <f t="shared" si="34"/>
        <v>2.7972113328762878E-2</v>
      </c>
      <c r="BR51" s="82">
        <f t="shared" si="35"/>
        <v>8.0781969464415577E-4</v>
      </c>
    </row>
    <row r="52" spans="1:70" x14ac:dyDescent="0.2">
      <c r="A52" t="str">
        <f t="shared" ref="A52:C52" si="85">A12</f>
        <v>Brick in Cement (Flex Floor)</v>
      </c>
      <c r="B52" t="str">
        <f t="shared" si="85"/>
        <v>LC</v>
      </c>
      <c r="C52" t="str">
        <f t="shared" si="85"/>
        <v>LR</v>
      </c>
      <c r="D52">
        <f t="shared" si="75"/>
        <v>2</v>
      </c>
      <c r="E52" t="s">
        <v>19</v>
      </c>
      <c r="F52" s="33" t="str">
        <f t="shared" si="77"/>
        <v>BrCfl+LC+LR</v>
      </c>
      <c r="G52" s="33" t="str">
        <f t="shared" ref="G52:G54" si="86">G48</f>
        <v>BrX+LC+LR+2s+Com</v>
      </c>
      <c r="H52" s="33"/>
      <c r="I52" s="48">
        <f>VLOOKUP(I$2,polygonCoarseDist!$A$2:$G$9,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6.7500000000000004E-2</v>
      </c>
      <c r="J52" s="48">
        <f>VLOOKUP(J$2,polygonCoarseDist!$A$2:$G$9,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K52" s="48">
        <f>VLOOKUP(K$2,polygonCoarseDist!$A$2:$G$9,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9.2897271268057788E-2</v>
      </c>
      <c r="L52" s="48">
        <f>VLOOKUP(L$2,polygonCoarseDist!$A$2:$G$9,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M52" s="48">
        <f>VLOOKUP(M$2,polygonCoarseDist!$A$2:$G$9,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N52" s="48">
        <f>VLOOKUP(N$2,polygonCoarseDist!$A$2:$G$9,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6.7500000000000004E-2</v>
      </c>
      <c r="O52" s="48">
        <f>VLOOKUP(O$2,polygonCoarseDist!$A$2:$G$9,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0.13750000000000001</v>
      </c>
      <c r="P52" s="48">
        <f>VLOOKUP(P$2,polygonCoarseDist!$A$2:$G$9,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Q52" s="33"/>
      <c r="R52" s="48">
        <f>VLOOKUP(R$2,polygonCoarseDist!$A$13:$D$20,IF(EXACT($E52,polygonCoarseDist!$B$12),2,IF(EXACT($E52,polygonCoarseDist!$C$12),3,4)))</f>
        <v>0</v>
      </c>
      <c r="S52" s="48">
        <f>VLOOKUP(S$2,polygonCoarseDist!$A$13:$D$20,IF(EXACT($E52,polygonCoarseDist!$B$12),2,IF(EXACT($E52,polygonCoarseDist!$C$12),3,4)))</f>
        <v>1</v>
      </c>
      <c r="T52" s="48">
        <f>VLOOKUP(T$2,polygonCoarseDist!$A$13:$D$20,IF(EXACT($E52,polygonCoarseDist!$B$12),2,IF(EXACT($E52,polygonCoarseDist!$C$12),3,4)))</f>
        <v>0.3</v>
      </c>
      <c r="U52" s="48">
        <f>VLOOKUP(U$2,polygonCoarseDist!$A$13:$D$20,IF(EXACT($E52,polygonCoarseDist!$B$12),2,IF(EXACT($E52,polygonCoarseDist!$C$12),3,4)))</f>
        <v>0</v>
      </c>
      <c r="V52" s="48">
        <f>VLOOKUP(V$2,polygonCoarseDist!$A$13:$D$20,IF(EXACT($E52,polygonCoarseDist!$B$12),2,IF(EXACT($E52,polygonCoarseDist!$C$12),3,4)))</f>
        <v>1</v>
      </c>
      <c r="W52" s="48">
        <f>VLOOKUP(W$2,polygonCoarseDist!$A$13:$D$20,IF(EXACT($E52,polygonCoarseDist!$B$12),2,IF(EXACT($E52,polygonCoarseDist!$C$12),3,4)))</f>
        <v>0.1</v>
      </c>
      <c r="X52" s="48">
        <f>VLOOKUP(X$2,polygonCoarseDist!$A$13:$D$20,IF(EXACT($E52,polygonCoarseDist!$B$12),2,IF(EXACT($E52,polygonCoarseDist!$C$12),3,4)))</f>
        <v>0.4</v>
      </c>
      <c r="Y52" s="48">
        <f>VLOOKUP(Y$2,polygonCoarseDist!$A$13:$D$20,IF(EXACT($E52,polygonCoarseDist!$B$12),2,IF(EXACT($E52,polygonCoarseDist!$C$12),3,4)))</f>
        <v>0.2</v>
      </c>
      <c r="AA52" s="48">
        <f>IF(EXACT($A52,polygonCoarseDist!$G$1),VLOOKUP(AA$2,polygonCoarseDist!$A$37:$C$44, $D52+1),         IF(EXACT($A52,polygonCoarseDist!$F$1),VLOOKUP(AA$2,polygonCoarseDist!$A$49:$I$56, $D52+1),       VLOOKUP(AA$2,polygonCoarseDist!$A$25:$E$32, $D52+1)      )        )</f>
        <v>0.8</v>
      </c>
      <c r="AB52" s="48">
        <f>IF(EXACT($A52,polygonCoarseDist!$G$1),VLOOKUP(AB$2,polygonCoarseDist!$A$37:$C$44, $D52+1),         IF(EXACT($A52,polygonCoarseDist!$F$1),VLOOKUP(AB$2,polygonCoarseDist!$A$49:$I$56, $D52+1),       VLOOKUP(AB$2,polygonCoarseDist!$A$25:$E$32, $D52+1)      )        )</f>
        <v>0.6</v>
      </c>
      <c r="AC52" s="48">
        <f>IF(EXACT($A52,polygonCoarseDist!$G$1),VLOOKUP(AC$2,polygonCoarseDist!$A$37:$C$44, $D52+1),         IF(EXACT($A52,polygonCoarseDist!$F$1),VLOOKUP(AC$2,polygonCoarseDist!$A$49:$I$56, $D52+1),       VLOOKUP(AC$2,polygonCoarseDist!$A$25:$E$32, $D52+1)      )        )</f>
        <v>0.1</v>
      </c>
      <c r="AD52" s="48">
        <f>IF(EXACT($A52,polygonCoarseDist!$G$1),VLOOKUP(AD$2,polygonCoarseDist!$A$37:$C$44, $D52+1),         IF(EXACT($A52,polygonCoarseDist!$F$1),VLOOKUP(AD$2,polygonCoarseDist!$A$49:$I$56, $D52+1),       VLOOKUP(AD$2,polygonCoarseDist!$A$25:$E$32, $D52+1)      )        )</f>
        <v>0.5</v>
      </c>
      <c r="AE52" s="48">
        <f>IF(EXACT($A52,polygonCoarseDist!$G$1),VLOOKUP(AE$2,polygonCoarseDist!$A$37:$C$44, $D52+1),         IF(EXACT($A52,polygonCoarseDist!$F$1),VLOOKUP(AE$2,polygonCoarseDist!$A$49:$I$56, $D52+1),       VLOOKUP(AE$2,polygonCoarseDist!$A$25:$E$32, $D52+1)      )        )</f>
        <v>0.1</v>
      </c>
      <c r="AF52" s="48">
        <f>IF(EXACT($A52,polygonCoarseDist!$G$1),VLOOKUP(AF$2,polygonCoarseDist!$A$37:$C$44, $D52+1),         IF(EXACT($A52,polygonCoarseDist!$F$1),VLOOKUP(AF$2,polygonCoarseDist!$A$49:$I$56, $D52+1),       VLOOKUP(AF$2,polygonCoarseDist!$A$25:$E$32, $D52+1)      )        )</f>
        <v>0.2</v>
      </c>
      <c r="AG52" s="48">
        <f>IF(EXACT($A52,polygonCoarseDist!$G$1),VLOOKUP(AG$2,polygonCoarseDist!$A$37:$C$44, $D52+1),         IF(EXACT($A52,polygonCoarseDist!$F$1),VLOOKUP(AG$2,polygonCoarseDist!$A$49:$I$56, $D52+1),       VLOOKUP(AG$2,polygonCoarseDist!$A$25:$E$32, $D52+1)      )        )</f>
        <v>0.3</v>
      </c>
      <c r="AH52" s="48">
        <f>IF(EXACT($A52,polygonCoarseDist!$G$1),VLOOKUP(AH$2,polygonCoarseDist!$A$37:$C$44, $D52+1),         IF(EXACT($A52,polygonCoarseDist!$F$1),VLOOKUP(AH$2,polygonCoarseDist!$A$49:$I$56, $D52+1),       VLOOKUP(AH$2,polygonCoarseDist!$A$25:$E$32, $D52+1)      )        )</f>
        <v>0.05</v>
      </c>
      <c r="AJ52" s="48">
        <f>IF(EXACT($A52,polygonCoarseDist!$F$1), VLOOKUP(AJ$2,polygonCoarseDist!$A$62:$D$69,  IF(EXACT($B52,polygonCoarseDist!$B$61), 2,  IF(EXACT($B52,polygonCoarseDist!$C$61), 3,   4   )   )  ),  1)</f>
        <v>1</v>
      </c>
      <c r="AK52" s="48">
        <f>IF(EXACT($A52,polygonCoarseDist!$F$1), VLOOKUP(AK$2,polygonCoarseDist!$A$62:$D$69,  IF(EXACT($B52,polygonCoarseDist!$B$61), 2,  IF(EXACT($B52,polygonCoarseDist!$C$61), 3,   4   )   )  ),  1)</f>
        <v>1</v>
      </c>
      <c r="AL52" s="48">
        <f>IF(EXACT($A52,polygonCoarseDist!$F$1), VLOOKUP(AL$2,polygonCoarseDist!$A$62:$D$69,  IF(EXACT($B52,polygonCoarseDist!$B$61), 2,  IF(EXACT($B52,polygonCoarseDist!$C$61), 3,   4   )   )  ),  1)</f>
        <v>1</v>
      </c>
      <c r="AM52" s="48">
        <f>IF(EXACT($A52,polygonCoarseDist!$F$1), VLOOKUP(AM$2,polygonCoarseDist!$A$62:$D$69,  IF(EXACT($B52,polygonCoarseDist!$B$61), 2,  IF(EXACT($B52,polygonCoarseDist!$C$61), 3,   4   )   )  ),  1)</f>
        <v>1</v>
      </c>
      <c r="AN52" s="48">
        <f>IF(EXACT($A52,polygonCoarseDist!$F$1), VLOOKUP(AN$2,polygonCoarseDist!$A$62:$D$69,  IF(EXACT($B52,polygonCoarseDist!$B$61), 2,  IF(EXACT($B52,polygonCoarseDist!$C$61), 3,   4   )   )  ),  1)</f>
        <v>1</v>
      </c>
      <c r="AO52" s="48">
        <f>IF(EXACT($A52,polygonCoarseDist!$F$1), VLOOKUP(AO$2,polygonCoarseDist!$A$62:$D$69,  IF(EXACT($B52,polygonCoarseDist!$B$61), 2,  IF(EXACT($B52,polygonCoarseDist!$C$61), 3,   4   )   )  ),  1)</f>
        <v>1</v>
      </c>
      <c r="AP52" s="48">
        <f>IF(EXACT($A52,polygonCoarseDist!$F$1), VLOOKUP(AP$2,polygonCoarseDist!$A$62:$D$69,  IF(EXACT($B52,polygonCoarseDist!$B$61), 2,  IF(EXACT($B52,polygonCoarseDist!$C$61), 3,   4   )   )  ),  1)</f>
        <v>1</v>
      </c>
      <c r="AQ52" s="48">
        <f>IF(EXACT($A52,polygonCoarseDist!$F$1), VLOOKUP(AQ$2,polygonCoarseDist!$A$62:$D$69,  IF(EXACT($B52,polygonCoarseDist!$B$61), 2,  IF(EXACT($B52,polygonCoarseDist!$C$61), 3,   4   )   )  ),  1)</f>
        <v>1</v>
      </c>
      <c r="AS52" s="82">
        <f t="shared" si="12"/>
        <v>0</v>
      </c>
      <c r="AT52" s="82">
        <f t="shared" si="13"/>
        <v>4.8000000000000001E-2</v>
      </c>
      <c r="AU52" s="82">
        <f t="shared" si="14"/>
        <v>2.7869181380417336E-3</v>
      </c>
      <c r="AV52" s="82">
        <f t="shared" si="15"/>
        <v>0</v>
      </c>
      <c r="AW52" s="82">
        <f t="shared" si="16"/>
        <v>8.0000000000000002E-3</v>
      </c>
      <c r="AX52" s="82">
        <f t="shared" si="17"/>
        <v>1.3500000000000003E-3</v>
      </c>
      <c r="AY52" s="82">
        <f t="shared" si="18"/>
        <v>1.6500000000000001E-2</v>
      </c>
      <c r="AZ52" s="82">
        <f t="shared" si="19"/>
        <v>8.0000000000000004E-4</v>
      </c>
      <c r="BB52" s="82">
        <f t="shared" si="20"/>
        <v>0</v>
      </c>
      <c r="BC52" s="82">
        <f t="shared" si="21"/>
        <v>4.9079754601226988E-2</v>
      </c>
      <c r="BD52" s="82">
        <f t="shared" si="22"/>
        <v>2.8706887999735446E-3</v>
      </c>
      <c r="BE52" s="82">
        <f t="shared" si="23"/>
        <v>0</v>
      </c>
      <c r="BF52" s="82">
        <f t="shared" si="24"/>
        <v>8.179959100204498E-3</v>
      </c>
      <c r="BG52" s="82">
        <f t="shared" si="25"/>
        <v>1.3874757191749149E-3</v>
      </c>
      <c r="BH52" s="82">
        <f t="shared" si="26"/>
        <v>1.6783267997257725E-2</v>
      </c>
      <c r="BI52" s="82">
        <f t="shared" si="27"/>
        <v>8.0781969464415577E-4</v>
      </c>
      <c r="BK52" s="82">
        <f t="shared" si="28"/>
        <v>0</v>
      </c>
      <c r="BL52" s="82">
        <f t="shared" si="29"/>
        <v>9.8159509202453976E-2</v>
      </c>
      <c r="BM52" s="82">
        <f t="shared" si="30"/>
        <v>5.7413775999470892E-3</v>
      </c>
      <c r="BN52" s="82">
        <f t="shared" si="31"/>
        <v>0</v>
      </c>
      <c r="BO52" s="82">
        <f t="shared" si="32"/>
        <v>1.6359918200408996E-2</v>
      </c>
      <c r="BP52" s="82">
        <f t="shared" si="33"/>
        <v>2.7749514383498299E-3</v>
      </c>
      <c r="BQ52" s="82">
        <f t="shared" si="34"/>
        <v>3.3566535994515451E-2</v>
      </c>
      <c r="BR52" s="82">
        <f t="shared" si="35"/>
        <v>1.6156393892883115E-3</v>
      </c>
    </row>
    <row r="53" spans="1:70" x14ac:dyDescent="0.2">
      <c r="A53" t="str">
        <f t="shared" ref="A53:C53" si="87">A13</f>
        <v>Brick in Cement (Flex Floor)</v>
      </c>
      <c r="B53" t="str">
        <f t="shared" si="87"/>
        <v>LC</v>
      </c>
      <c r="C53" t="str">
        <f t="shared" si="87"/>
        <v>LR</v>
      </c>
      <c r="D53">
        <f t="shared" si="75"/>
        <v>3</v>
      </c>
      <c r="E53" t="s">
        <v>19</v>
      </c>
      <c r="F53" s="33" t="str">
        <f t="shared" si="77"/>
        <v>BrCfl+LC+LR</v>
      </c>
      <c r="G53" s="33" t="str">
        <f t="shared" si="86"/>
        <v>BrX+LC+LR+3s+Com</v>
      </c>
      <c r="H53" s="33"/>
      <c r="I53" s="48">
        <f>VLOOKUP(I$2,polygonCoarseDist!$A$2:$G$9,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6.7500000000000004E-2</v>
      </c>
      <c r="J53" s="48">
        <f>VLOOKUP(J$2,polygonCoarseDist!$A$2:$G$9,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K53" s="48">
        <f>VLOOKUP(K$2,polygonCoarseDist!$A$2:$G$9,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9.2897271268057788E-2</v>
      </c>
      <c r="L53" s="48">
        <f>VLOOKUP(L$2,polygonCoarseDist!$A$2:$G$9,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M53" s="48">
        <f>VLOOKUP(M$2,polygonCoarseDist!$A$2:$G$9,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N53" s="48">
        <f>VLOOKUP(N$2,polygonCoarseDist!$A$2:$G$9,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6.7500000000000004E-2</v>
      </c>
      <c r="O53" s="48">
        <f>VLOOKUP(O$2,polygonCoarseDist!$A$2:$G$9,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0.13750000000000001</v>
      </c>
      <c r="P53" s="48">
        <f>VLOOKUP(P$2,polygonCoarseDist!$A$2:$G$9,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Q53" s="33"/>
      <c r="R53" s="48">
        <f>VLOOKUP(R$2,polygonCoarseDist!$A$13:$D$20,IF(EXACT($E53,polygonCoarseDist!$B$12),2,IF(EXACT($E53,polygonCoarseDist!$C$12),3,4)))</f>
        <v>0</v>
      </c>
      <c r="S53" s="48">
        <f>VLOOKUP(S$2,polygonCoarseDist!$A$13:$D$20,IF(EXACT($E53,polygonCoarseDist!$B$12),2,IF(EXACT($E53,polygonCoarseDist!$C$12),3,4)))</f>
        <v>1</v>
      </c>
      <c r="T53" s="48">
        <f>VLOOKUP(T$2,polygonCoarseDist!$A$13:$D$20,IF(EXACT($E53,polygonCoarseDist!$B$12),2,IF(EXACT($E53,polygonCoarseDist!$C$12),3,4)))</f>
        <v>0.3</v>
      </c>
      <c r="U53" s="48">
        <f>VLOOKUP(U$2,polygonCoarseDist!$A$13:$D$20,IF(EXACT($E53,polygonCoarseDist!$B$12),2,IF(EXACT($E53,polygonCoarseDist!$C$12),3,4)))</f>
        <v>0</v>
      </c>
      <c r="V53" s="48">
        <f>VLOOKUP(V$2,polygonCoarseDist!$A$13:$D$20,IF(EXACT($E53,polygonCoarseDist!$B$12),2,IF(EXACT($E53,polygonCoarseDist!$C$12),3,4)))</f>
        <v>1</v>
      </c>
      <c r="W53" s="48">
        <f>VLOOKUP(W$2,polygonCoarseDist!$A$13:$D$20,IF(EXACT($E53,polygonCoarseDist!$B$12),2,IF(EXACT($E53,polygonCoarseDist!$C$12),3,4)))</f>
        <v>0.1</v>
      </c>
      <c r="X53" s="48">
        <f>VLOOKUP(X$2,polygonCoarseDist!$A$13:$D$20,IF(EXACT($E53,polygonCoarseDist!$B$12),2,IF(EXACT($E53,polygonCoarseDist!$C$12),3,4)))</f>
        <v>0.4</v>
      </c>
      <c r="Y53" s="48">
        <f>VLOOKUP(Y$2,polygonCoarseDist!$A$13:$D$20,IF(EXACT($E53,polygonCoarseDist!$B$12),2,IF(EXACT($E53,polygonCoarseDist!$C$12),3,4)))</f>
        <v>0.2</v>
      </c>
      <c r="AA53" s="48">
        <f>IF(EXACT($A53,polygonCoarseDist!$G$1),VLOOKUP(AA$2,polygonCoarseDist!$A$37:$C$44, $D53+1),         IF(EXACT($A53,polygonCoarseDist!$F$1),VLOOKUP(AA$2,polygonCoarseDist!$A$49:$I$56, $D53+1),       VLOOKUP(AA$2,polygonCoarseDist!$A$25:$E$32, $D53+1)      )        )</f>
        <v>0.05</v>
      </c>
      <c r="AB53" s="48">
        <f>IF(EXACT($A53,polygonCoarseDist!$G$1),VLOOKUP(AB$2,polygonCoarseDist!$A$37:$C$44, $D53+1),         IF(EXACT($A53,polygonCoarseDist!$F$1),VLOOKUP(AB$2,polygonCoarseDist!$A$49:$I$56, $D53+1),       VLOOKUP(AB$2,polygonCoarseDist!$A$25:$E$32, $D53+1)      )        )</f>
        <v>0.25</v>
      </c>
      <c r="AC53" s="48">
        <f>IF(EXACT($A53,polygonCoarseDist!$G$1),VLOOKUP(AC$2,polygonCoarseDist!$A$37:$C$44, $D53+1),         IF(EXACT($A53,polygonCoarseDist!$F$1),VLOOKUP(AC$2,polygonCoarseDist!$A$49:$I$56, $D53+1),       VLOOKUP(AC$2,polygonCoarseDist!$A$25:$E$32, $D53+1)      )        )</f>
        <v>0.6</v>
      </c>
      <c r="AD53" s="48">
        <f>IF(EXACT($A53,polygonCoarseDist!$G$1),VLOOKUP(AD$2,polygonCoarseDist!$A$37:$C$44, $D53+1),         IF(EXACT($A53,polygonCoarseDist!$F$1),VLOOKUP(AD$2,polygonCoarseDist!$A$49:$I$56, $D53+1),       VLOOKUP(AD$2,polygonCoarseDist!$A$25:$E$32, $D53+1)      )        )</f>
        <v>0</v>
      </c>
      <c r="AE53" s="48">
        <f>IF(EXACT($A53,polygonCoarseDist!$G$1),VLOOKUP(AE$2,polygonCoarseDist!$A$37:$C$44, $D53+1),         IF(EXACT($A53,polygonCoarseDist!$F$1),VLOOKUP(AE$2,polygonCoarseDist!$A$49:$I$56, $D53+1),       VLOOKUP(AE$2,polygonCoarseDist!$A$25:$E$32, $D53+1)      )        )</f>
        <v>0.6</v>
      </c>
      <c r="AF53" s="48">
        <f>IF(EXACT($A53,polygonCoarseDist!$G$1),VLOOKUP(AF$2,polygonCoarseDist!$A$37:$C$44, $D53+1),         IF(EXACT($A53,polygonCoarseDist!$F$1),VLOOKUP(AF$2,polygonCoarseDist!$A$49:$I$56, $D53+1),       VLOOKUP(AF$2,polygonCoarseDist!$A$25:$E$32, $D53+1)      )        )</f>
        <v>0.05</v>
      </c>
      <c r="AG53" s="48">
        <f>IF(EXACT($A53,polygonCoarseDist!$G$1),VLOOKUP(AG$2,polygonCoarseDist!$A$37:$C$44, $D53+1),         IF(EXACT($A53,polygonCoarseDist!$F$1),VLOOKUP(AG$2,polygonCoarseDist!$A$49:$I$56, $D53+1),       VLOOKUP(AG$2,polygonCoarseDist!$A$25:$E$32, $D53+1)      )        )</f>
        <v>0.1</v>
      </c>
      <c r="AH53" s="48">
        <f>IF(EXACT($A53,polygonCoarseDist!$G$1),VLOOKUP(AH$2,polygonCoarseDist!$A$37:$C$44, $D53+1),         IF(EXACT($A53,polygonCoarseDist!$F$1),VLOOKUP(AH$2,polygonCoarseDist!$A$49:$I$56, $D53+1),       VLOOKUP(AH$2,polygonCoarseDist!$A$25:$E$32, $D53+1)      )        )</f>
        <v>0.2</v>
      </c>
      <c r="AJ53" s="48">
        <f>IF(EXACT($A53,polygonCoarseDist!$F$1), VLOOKUP(AJ$2,polygonCoarseDist!$A$62:$D$69,  IF(EXACT($B53,polygonCoarseDist!$B$61), 2,  IF(EXACT($B53,polygonCoarseDist!$C$61), 3,   4   )   )  ),  1)</f>
        <v>1</v>
      </c>
      <c r="AK53" s="48">
        <f>IF(EXACT($A53,polygonCoarseDist!$F$1), VLOOKUP(AK$2,polygonCoarseDist!$A$62:$D$69,  IF(EXACT($B53,polygonCoarseDist!$B$61), 2,  IF(EXACT($B53,polygonCoarseDist!$C$61), 3,   4   )   )  ),  1)</f>
        <v>1</v>
      </c>
      <c r="AL53" s="48">
        <f>IF(EXACT($A53,polygonCoarseDist!$F$1), VLOOKUP(AL$2,polygonCoarseDist!$A$62:$D$69,  IF(EXACT($B53,polygonCoarseDist!$B$61), 2,  IF(EXACT($B53,polygonCoarseDist!$C$61), 3,   4   )   )  ),  1)</f>
        <v>1</v>
      </c>
      <c r="AM53" s="48">
        <f>IF(EXACT($A53,polygonCoarseDist!$F$1), VLOOKUP(AM$2,polygonCoarseDist!$A$62:$D$69,  IF(EXACT($B53,polygonCoarseDist!$B$61), 2,  IF(EXACT($B53,polygonCoarseDist!$C$61), 3,   4   )   )  ),  1)</f>
        <v>1</v>
      </c>
      <c r="AN53" s="48">
        <f>IF(EXACT($A53,polygonCoarseDist!$F$1), VLOOKUP(AN$2,polygonCoarseDist!$A$62:$D$69,  IF(EXACT($B53,polygonCoarseDist!$B$61), 2,  IF(EXACT($B53,polygonCoarseDist!$C$61), 3,   4   )   )  ),  1)</f>
        <v>1</v>
      </c>
      <c r="AO53" s="48">
        <f>IF(EXACT($A53,polygonCoarseDist!$F$1), VLOOKUP(AO$2,polygonCoarseDist!$A$62:$D$69,  IF(EXACT($B53,polygonCoarseDist!$B$61), 2,  IF(EXACT($B53,polygonCoarseDist!$C$61), 3,   4   )   )  ),  1)</f>
        <v>1</v>
      </c>
      <c r="AP53" s="48">
        <f>IF(EXACT($A53,polygonCoarseDist!$F$1), VLOOKUP(AP$2,polygonCoarseDist!$A$62:$D$69,  IF(EXACT($B53,polygonCoarseDist!$B$61), 2,  IF(EXACT($B53,polygonCoarseDist!$C$61), 3,   4   )   )  ),  1)</f>
        <v>1</v>
      </c>
      <c r="AQ53" s="48">
        <f>IF(EXACT($A53,polygonCoarseDist!$F$1), VLOOKUP(AQ$2,polygonCoarseDist!$A$62:$D$69,  IF(EXACT($B53,polygonCoarseDist!$B$61), 2,  IF(EXACT($B53,polygonCoarseDist!$C$61), 3,   4   )   )  ),  1)</f>
        <v>1</v>
      </c>
      <c r="AS53" s="82">
        <f t="shared" si="12"/>
        <v>0</v>
      </c>
      <c r="AT53" s="82">
        <f t="shared" si="13"/>
        <v>0.02</v>
      </c>
      <c r="AU53" s="82">
        <f t="shared" si="14"/>
        <v>1.6721508828250402E-2</v>
      </c>
      <c r="AV53" s="82">
        <f t="shared" si="15"/>
        <v>0</v>
      </c>
      <c r="AW53" s="82">
        <f t="shared" si="16"/>
        <v>4.8000000000000001E-2</v>
      </c>
      <c r="AX53" s="82">
        <f t="shared" si="17"/>
        <v>3.3750000000000007E-4</v>
      </c>
      <c r="AY53" s="82">
        <f t="shared" si="18"/>
        <v>5.5000000000000014E-3</v>
      </c>
      <c r="AZ53" s="82">
        <f t="shared" si="19"/>
        <v>3.2000000000000002E-3</v>
      </c>
      <c r="BB53" s="82">
        <f t="shared" si="20"/>
        <v>0</v>
      </c>
      <c r="BC53" s="82">
        <f t="shared" si="21"/>
        <v>2.0449897750511245E-2</v>
      </c>
      <c r="BD53" s="82">
        <f t="shared" si="22"/>
        <v>1.7224132799841266E-2</v>
      </c>
      <c r="BE53" s="82">
        <f t="shared" si="23"/>
        <v>0</v>
      </c>
      <c r="BF53" s="82">
        <f t="shared" si="24"/>
        <v>4.9079754601226988E-2</v>
      </c>
      <c r="BG53" s="82">
        <f t="shared" si="25"/>
        <v>3.4686892979372873E-4</v>
      </c>
      <c r="BH53" s="82">
        <f t="shared" si="26"/>
        <v>5.5944226657525763E-3</v>
      </c>
      <c r="BI53" s="82">
        <f t="shared" si="27"/>
        <v>3.2312787785766231E-3</v>
      </c>
      <c r="BK53" s="82">
        <f t="shared" si="28"/>
        <v>0</v>
      </c>
      <c r="BL53" s="82">
        <f t="shared" si="29"/>
        <v>6.1349693251533735E-2</v>
      </c>
      <c r="BM53" s="82">
        <f t="shared" si="30"/>
        <v>5.1672398399523797E-2</v>
      </c>
      <c r="BN53" s="82">
        <f t="shared" si="31"/>
        <v>0</v>
      </c>
      <c r="BO53" s="82">
        <f t="shared" si="32"/>
        <v>0.14723926380368096</v>
      </c>
      <c r="BP53" s="82">
        <f t="shared" si="33"/>
        <v>1.0406067893811862E-3</v>
      </c>
      <c r="BQ53" s="82">
        <f t="shared" si="34"/>
        <v>1.6783267997257729E-2</v>
      </c>
      <c r="BR53" s="82">
        <f t="shared" si="35"/>
        <v>9.6938363357298683E-3</v>
      </c>
    </row>
    <row r="54" spans="1:70" x14ac:dyDescent="0.2">
      <c r="A54" t="str">
        <f t="shared" ref="A54:C54" si="88">A14</f>
        <v>Brick in Cement (Flex Floor)</v>
      </c>
      <c r="B54" t="str">
        <f t="shared" si="88"/>
        <v>LC</v>
      </c>
      <c r="C54" t="str">
        <f t="shared" si="88"/>
        <v>LR</v>
      </c>
      <c r="D54">
        <f t="shared" si="75"/>
        <v>4</v>
      </c>
      <c r="E54" t="s">
        <v>19</v>
      </c>
      <c r="F54" s="33" t="str">
        <f t="shared" si="77"/>
        <v>BrCfl+LC+LR</v>
      </c>
      <c r="G54" s="33" t="str">
        <f t="shared" si="86"/>
        <v>BrX+LC+LR+4s+Com</v>
      </c>
      <c r="H54" s="33"/>
      <c r="I54" s="48">
        <f>VLOOKUP(I$2,polygonCoarseDist!$A$2:$G$9,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6.7500000000000004E-2</v>
      </c>
      <c r="J54" s="48">
        <f>VLOOKUP(J$2,polygonCoarseDist!$A$2:$G$9,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K54" s="48">
        <f>VLOOKUP(K$2,polygonCoarseDist!$A$2:$G$9,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9.2897271268057788E-2</v>
      </c>
      <c r="L54" s="48">
        <f>VLOOKUP(L$2,polygonCoarseDist!$A$2:$G$9,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M54" s="48">
        <f>VLOOKUP(M$2,polygonCoarseDist!$A$2:$G$9,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N54" s="48">
        <f>VLOOKUP(N$2,polygonCoarseDist!$A$2:$G$9,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6.7500000000000004E-2</v>
      </c>
      <c r="O54" s="48">
        <f>VLOOKUP(O$2,polygonCoarseDist!$A$2:$G$9,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0.13750000000000001</v>
      </c>
      <c r="P54" s="48">
        <f>VLOOKUP(P$2,polygonCoarseDist!$A$2:$G$9,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Q54" s="33"/>
      <c r="R54" s="48">
        <f>VLOOKUP(R$2,polygonCoarseDist!$A$13:$D$20,IF(EXACT($E54,polygonCoarseDist!$B$12),2,IF(EXACT($E54,polygonCoarseDist!$C$12),3,4)))</f>
        <v>0</v>
      </c>
      <c r="S54" s="48">
        <f>VLOOKUP(S$2,polygonCoarseDist!$A$13:$D$20,IF(EXACT($E54,polygonCoarseDist!$B$12),2,IF(EXACT($E54,polygonCoarseDist!$C$12),3,4)))</f>
        <v>1</v>
      </c>
      <c r="T54" s="48">
        <f>VLOOKUP(T$2,polygonCoarseDist!$A$13:$D$20,IF(EXACT($E54,polygonCoarseDist!$B$12),2,IF(EXACT($E54,polygonCoarseDist!$C$12),3,4)))</f>
        <v>0.3</v>
      </c>
      <c r="U54" s="48">
        <f>VLOOKUP(U$2,polygonCoarseDist!$A$13:$D$20,IF(EXACT($E54,polygonCoarseDist!$B$12),2,IF(EXACT($E54,polygonCoarseDist!$C$12),3,4)))</f>
        <v>0</v>
      </c>
      <c r="V54" s="48">
        <f>VLOOKUP(V$2,polygonCoarseDist!$A$13:$D$20,IF(EXACT($E54,polygonCoarseDist!$B$12),2,IF(EXACT($E54,polygonCoarseDist!$C$12),3,4)))</f>
        <v>1</v>
      </c>
      <c r="W54" s="48">
        <f>VLOOKUP(W$2,polygonCoarseDist!$A$13:$D$20,IF(EXACT($E54,polygonCoarseDist!$B$12),2,IF(EXACT($E54,polygonCoarseDist!$C$12),3,4)))</f>
        <v>0.1</v>
      </c>
      <c r="X54" s="48">
        <f>VLOOKUP(X$2,polygonCoarseDist!$A$13:$D$20,IF(EXACT($E54,polygonCoarseDist!$B$12),2,IF(EXACT($E54,polygonCoarseDist!$C$12),3,4)))</f>
        <v>0.4</v>
      </c>
      <c r="Y54" s="48">
        <f>VLOOKUP(Y$2,polygonCoarseDist!$A$13:$D$20,IF(EXACT($E54,polygonCoarseDist!$B$12),2,IF(EXACT($E54,polygonCoarseDist!$C$12),3,4)))</f>
        <v>0.2</v>
      </c>
      <c r="AA54" s="48">
        <f>IF(EXACT($A54,polygonCoarseDist!$G$1),VLOOKUP(AA$2,polygonCoarseDist!$A$37:$C$44, $D54+1),         IF(EXACT($A54,polygonCoarseDist!$F$1),VLOOKUP(AA$2,polygonCoarseDist!$A$49:$I$56, $D54+1),       VLOOKUP(AA$2,polygonCoarseDist!$A$25:$E$32, $D54+1)      )        )</f>
        <v>0</v>
      </c>
      <c r="AB54" s="48">
        <f>IF(EXACT($A54,polygonCoarseDist!$G$1),VLOOKUP(AB$2,polygonCoarseDist!$A$37:$C$44, $D54+1),         IF(EXACT($A54,polygonCoarseDist!$F$1),VLOOKUP(AB$2,polygonCoarseDist!$A$49:$I$56, $D54+1),       VLOOKUP(AB$2,polygonCoarseDist!$A$25:$E$32, $D54+1)      )        )</f>
        <v>0</v>
      </c>
      <c r="AC54" s="48">
        <f>IF(EXACT($A54,polygonCoarseDist!$G$1),VLOOKUP(AC$2,polygonCoarseDist!$A$37:$C$44, $D54+1),         IF(EXACT($A54,polygonCoarseDist!$F$1),VLOOKUP(AC$2,polygonCoarseDist!$A$49:$I$56, $D54+1),       VLOOKUP(AC$2,polygonCoarseDist!$A$25:$E$32, $D54+1)      )        )</f>
        <v>0.25</v>
      </c>
      <c r="AD54" s="48">
        <f>IF(EXACT($A54,polygonCoarseDist!$G$1),VLOOKUP(AD$2,polygonCoarseDist!$A$37:$C$44, $D54+1),         IF(EXACT($A54,polygonCoarseDist!$F$1),VLOOKUP(AD$2,polygonCoarseDist!$A$49:$I$56, $D54+1),       VLOOKUP(AD$2,polygonCoarseDist!$A$25:$E$32, $D54+1)      )        )</f>
        <v>0</v>
      </c>
      <c r="AE54" s="48">
        <f>IF(EXACT($A54,polygonCoarseDist!$G$1),VLOOKUP(AE$2,polygonCoarseDist!$A$37:$C$44, $D54+1),         IF(EXACT($A54,polygonCoarseDist!$F$1),VLOOKUP(AE$2,polygonCoarseDist!$A$49:$I$56, $D54+1),       VLOOKUP(AE$2,polygonCoarseDist!$A$25:$E$32, $D54+1)      )        )</f>
        <v>0.25</v>
      </c>
      <c r="AF54" s="48">
        <f>IF(EXACT($A54,polygonCoarseDist!$G$1),VLOOKUP(AF$2,polygonCoarseDist!$A$37:$C$44, $D54+1),         IF(EXACT($A54,polygonCoarseDist!$F$1),VLOOKUP(AF$2,polygonCoarseDist!$A$49:$I$56, $D54+1),       VLOOKUP(AF$2,polygonCoarseDist!$A$25:$E$32, $D54+1)      )        )</f>
        <v>0.05</v>
      </c>
      <c r="AG54" s="48">
        <f>IF(EXACT($A54,polygonCoarseDist!$G$1),VLOOKUP(AG$2,polygonCoarseDist!$A$37:$C$44, $D54+1),         IF(EXACT($A54,polygonCoarseDist!$F$1),VLOOKUP(AG$2,polygonCoarseDist!$A$49:$I$56, $D54+1),       VLOOKUP(AG$2,polygonCoarseDist!$A$25:$E$32, $D54+1)      )        )</f>
        <v>0.1</v>
      </c>
      <c r="AH54" s="48">
        <f>IF(EXACT($A54,polygonCoarseDist!$G$1),VLOOKUP(AH$2,polygonCoarseDist!$A$37:$C$44, $D54+1),         IF(EXACT($A54,polygonCoarseDist!$F$1),VLOOKUP(AH$2,polygonCoarseDist!$A$49:$I$56, $D54+1),       VLOOKUP(AH$2,polygonCoarseDist!$A$25:$E$32, $D54+1)      )        )</f>
        <v>0.7</v>
      </c>
      <c r="AJ54" s="48">
        <f>IF(EXACT($A54,polygonCoarseDist!$F$1), VLOOKUP(AJ$2,polygonCoarseDist!$A$62:$D$69,  IF(EXACT($B54,polygonCoarseDist!$B$61), 2,  IF(EXACT($B54,polygonCoarseDist!$C$61), 3,   4   )   )  ),  1)</f>
        <v>1</v>
      </c>
      <c r="AK54" s="48">
        <f>IF(EXACT($A54,polygonCoarseDist!$F$1), VLOOKUP(AK$2,polygonCoarseDist!$A$62:$D$69,  IF(EXACT($B54,polygonCoarseDist!$B$61), 2,  IF(EXACT($B54,polygonCoarseDist!$C$61), 3,   4   )   )  ),  1)</f>
        <v>1</v>
      </c>
      <c r="AL54" s="48">
        <f>IF(EXACT($A54,polygonCoarseDist!$F$1), VLOOKUP(AL$2,polygonCoarseDist!$A$62:$D$69,  IF(EXACT($B54,polygonCoarseDist!$B$61), 2,  IF(EXACT($B54,polygonCoarseDist!$C$61), 3,   4   )   )  ),  1)</f>
        <v>1</v>
      </c>
      <c r="AM54" s="48">
        <f>IF(EXACT($A54,polygonCoarseDist!$F$1), VLOOKUP(AM$2,polygonCoarseDist!$A$62:$D$69,  IF(EXACT($B54,polygonCoarseDist!$B$61), 2,  IF(EXACT($B54,polygonCoarseDist!$C$61), 3,   4   )   )  ),  1)</f>
        <v>1</v>
      </c>
      <c r="AN54" s="48">
        <f>IF(EXACT($A54,polygonCoarseDist!$F$1), VLOOKUP(AN$2,polygonCoarseDist!$A$62:$D$69,  IF(EXACT($B54,polygonCoarseDist!$B$61), 2,  IF(EXACT($B54,polygonCoarseDist!$C$61), 3,   4   )   )  ),  1)</f>
        <v>1</v>
      </c>
      <c r="AO54" s="48">
        <f>IF(EXACT($A54,polygonCoarseDist!$F$1), VLOOKUP(AO$2,polygonCoarseDist!$A$62:$D$69,  IF(EXACT($B54,polygonCoarseDist!$B$61), 2,  IF(EXACT($B54,polygonCoarseDist!$C$61), 3,   4   )   )  ),  1)</f>
        <v>1</v>
      </c>
      <c r="AP54" s="48">
        <f>IF(EXACT($A54,polygonCoarseDist!$F$1), VLOOKUP(AP$2,polygonCoarseDist!$A$62:$D$69,  IF(EXACT($B54,polygonCoarseDist!$B$61), 2,  IF(EXACT($B54,polygonCoarseDist!$C$61), 3,   4   )   )  ),  1)</f>
        <v>1</v>
      </c>
      <c r="AQ54" s="48">
        <f>IF(EXACT($A54,polygonCoarseDist!$F$1), VLOOKUP(AQ$2,polygonCoarseDist!$A$62:$D$69,  IF(EXACT($B54,polygonCoarseDist!$B$61), 2,  IF(EXACT($B54,polygonCoarseDist!$C$61), 3,   4   )   )  ),  1)</f>
        <v>1</v>
      </c>
      <c r="AS54" s="82">
        <f t="shared" si="12"/>
        <v>0</v>
      </c>
      <c r="AT54" s="82">
        <f t="shared" si="13"/>
        <v>0</v>
      </c>
      <c r="AU54" s="82">
        <f t="shared" si="14"/>
        <v>6.9672953451043341E-3</v>
      </c>
      <c r="AV54" s="82">
        <f t="shared" si="15"/>
        <v>0</v>
      </c>
      <c r="AW54" s="82">
        <f t="shared" si="16"/>
        <v>0.02</v>
      </c>
      <c r="AX54" s="82">
        <f t="shared" si="17"/>
        <v>3.3750000000000007E-4</v>
      </c>
      <c r="AY54" s="82">
        <f t="shared" si="18"/>
        <v>5.5000000000000014E-3</v>
      </c>
      <c r="AZ54" s="82">
        <f t="shared" si="19"/>
        <v>1.12E-2</v>
      </c>
      <c r="BB54" s="82">
        <f t="shared" si="20"/>
        <v>0</v>
      </c>
      <c r="BC54" s="82">
        <f t="shared" si="21"/>
        <v>0</v>
      </c>
      <c r="BD54" s="82">
        <f t="shared" si="22"/>
        <v>7.176721999933861E-3</v>
      </c>
      <c r="BE54" s="82">
        <f t="shared" si="23"/>
        <v>0</v>
      </c>
      <c r="BF54" s="82">
        <f t="shared" si="24"/>
        <v>2.0449897750511245E-2</v>
      </c>
      <c r="BG54" s="82">
        <f t="shared" si="25"/>
        <v>3.4686892979372873E-4</v>
      </c>
      <c r="BH54" s="82">
        <f t="shared" si="26"/>
        <v>5.5944226657525763E-3</v>
      </c>
      <c r="BI54" s="82">
        <f t="shared" si="27"/>
        <v>1.130947572501818E-2</v>
      </c>
      <c r="BK54" s="82">
        <f t="shared" si="28"/>
        <v>0</v>
      </c>
      <c r="BL54" s="82">
        <f t="shared" si="29"/>
        <v>0</v>
      </c>
      <c r="BM54" s="82">
        <f t="shared" si="30"/>
        <v>2.8706887999735444E-2</v>
      </c>
      <c r="BN54" s="82">
        <f t="shared" si="31"/>
        <v>0</v>
      </c>
      <c r="BO54" s="82">
        <f t="shared" si="32"/>
        <v>8.179959100204498E-2</v>
      </c>
      <c r="BP54" s="82">
        <f t="shared" si="33"/>
        <v>1.3874757191749149E-3</v>
      </c>
      <c r="BQ54" s="82">
        <f t="shared" si="34"/>
        <v>2.2377690663010305E-2</v>
      </c>
      <c r="BR54" s="82">
        <f t="shared" si="35"/>
        <v>4.5237902900072721E-2</v>
      </c>
    </row>
    <row r="55" spans="1:70" x14ac:dyDescent="0.2">
      <c r="A55" t="str">
        <f t="shared" ref="A55:C55" si="89">A15</f>
        <v>Brick in Cement (Rigid Floor)</v>
      </c>
      <c r="B55" t="str">
        <f t="shared" si="89"/>
        <v>LC</v>
      </c>
      <c r="C55" t="str">
        <f t="shared" si="89"/>
        <v>LR</v>
      </c>
      <c r="D55">
        <f t="shared" si="75"/>
        <v>1</v>
      </c>
      <c r="E55" t="s">
        <v>19</v>
      </c>
      <c r="F55" s="33" t="str">
        <f t="shared" si="77"/>
        <v>BrCri+LC+LR</v>
      </c>
      <c r="G55" s="33" t="str">
        <f>G47</f>
        <v>BrX+LC+LR+1s+Com</v>
      </c>
      <c r="H55" s="33"/>
      <c r="I55" s="48">
        <f>VLOOKUP(I$2,polygonCoarseDist!$A$2:$G$9,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6.7500000000000004E-2</v>
      </c>
      <c r="J55" s="48">
        <f>VLOOKUP(J$2,polygonCoarseDist!$A$2:$G$9,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K55" s="48">
        <f>VLOOKUP(K$2,polygonCoarseDist!$A$2:$G$9,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9.2897271268057788E-2</v>
      </c>
      <c r="L55" s="48">
        <f>VLOOKUP(L$2,polygonCoarseDist!$A$2:$G$9,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M55" s="48">
        <f>VLOOKUP(M$2,polygonCoarseDist!$A$2:$G$9,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N55" s="48">
        <f>VLOOKUP(N$2,polygonCoarseDist!$A$2:$G$9,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6.7500000000000004E-2</v>
      </c>
      <c r="O55" s="48">
        <f>VLOOKUP(O$2,polygonCoarseDist!$A$2:$G$9,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0.13750000000000001</v>
      </c>
      <c r="P55" s="48">
        <f>VLOOKUP(P$2,polygonCoarseDist!$A$2:$G$9,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Q55" s="33"/>
      <c r="R55" s="48">
        <f>VLOOKUP(R$2,polygonCoarseDist!$A$13:$D$20,IF(EXACT($E55,polygonCoarseDist!$B$12),2,IF(EXACT($E55,polygonCoarseDist!$C$12),3,4)))</f>
        <v>0</v>
      </c>
      <c r="S55" s="48">
        <f>VLOOKUP(S$2,polygonCoarseDist!$A$13:$D$20,IF(EXACT($E55,polygonCoarseDist!$B$12),2,IF(EXACT($E55,polygonCoarseDist!$C$12),3,4)))</f>
        <v>1</v>
      </c>
      <c r="T55" s="48">
        <f>VLOOKUP(T$2,polygonCoarseDist!$A$13:$D$20,IF(EXACT($E55,polygonCoarseDist!$B$12),2,IF(EXACT($E55,polygonCoarseDist!$C$12),3,4)))</f>
        <v>0.3</v>
      </c>
      <c r="U55" s="48">
        <f>VLOOKUP(U$2,polygonCoarseDist!$A$13:$D$20,IF(EXACT($E55,polygonCoarseDist!$B$12),2,IF(EXACT($E55,polygonCoarseDist!$C$12),3,4)))</f>
        <v>0</v>
      </c>
      <c r="V55" s="48">
        <f>VLOOKUP(V$2,polygonCoarseDist!$A$13:$D$20,IF(EXACT($E55,polygonCoarseDist!$B$12),2,IF(EXACT($E55,polygonCoarseDist!$C$12),3,4)))</f>
        <v>1</v>
      </c>
      <c r="W55" s="48">
        <f>VLOOKUP(W$2,polygonCoarseDist!$A$13:$D$20,IF(EXACT($E55,polygonCoarseDist!$B$12),2,IF(EXACT($E55,polygonCoarseDist!$C$12),3,4)))</f>
        <v>0.1</v>
      </c>
      <c r="X55" s="48">
        <f>VLOOKUP(X$2,polygonCoarseDist!$A$13:$D$20,IF(EXACT($E55,polygonCoarseDist!$B$12),2,IF(EXACT($E55,polygonCoarseDist!$C$12),3,4)))</f>
        <v>0.4</v>
      </c>
      <c r="Y55" s="48">
        <f>VLOOKUP(Y$2,polygonCoarseDist!$A$13:$D$20,IF(EXACT($E55,polygonCoarseDist!$B$12),2,IF(EXACT($E55,polygonCoarseDist!$C$12),3,4)))</f>
        <v>0.2</v>
      </c>
      <c r="AA55" s="48">
        <f>IF(EXACT($A55,polygonCoarseDist!$G$1),VLOOKUP(AA$2,polygonCoarseDist!$A$37:$C$44, $D55+1),         IF(EXACT($A55,polygonCoarseDist!$F$1),VLOOKUP(AA$2,polygonCoarseDist!$A$49:$I$56, $D55+1),       VLOOKUP(AA$2,polygonCoarseDist!$A$25:$E$32, $D55+1)      )        )</f>
        <v>0.15</v>
      </c>
      <c r="AB55" s="48">
        <f>IF(EXACT($A55,polygonCoarseDist!$G$1),VLOOKUP(AB$2,polygonCoarseDist!$A$37:$C$44, $D55+1),         IF(EXACT($A55,polygonCoarseDist!$F$1),VLOOKUP(AB$2,polygonCoarseDist!$A$49:$I$56, $D55+1),       VLOOKUP(AB$2,polygonCoarseDist!$A$25:$E$32, $D55+1)      )        )</f>
        <v>0.15</v>
      </c>
      <c r="AC55" s="48">
        <f>IF(EXACT($A55,polygonCoarseDist!$G$1),VLOOKUP(AC$2,polygonCoarseDist!$A$37:$C$44, $D55+1),         IF(EXACT($A55,polygonCoarseDist!$F$1),VLOOKUP(AC$2,polygonCoarseDist!$A$49:$I$56, $D55+1),       VLOOKUP(AC$2,polygonCoarseDist!$A$25:$E$32, $D55+1)      )        )</f>
        <v>0.05</v>
      </c>
      <c r="AD55" s="48">
        <f>IF(EXACT($A55,polygonCoarseDist!$G$1),VLOOKUP(AD$2,polygonCoarseDist!$A$37:$C$44, $D55+1),         IF(EXACT($A55,polygonCoarseDist!$F$1),VLOOKUP(AD$2,polygonCoarseDist!$A$49:$I$56, $D55+1),       VLOOKUP(AD$2,polygonCoarseDist!$A$25:$E$32, $D55+1)      )        )</f>
        <v>0.5</v>
      </c>
      <c r="AE55" s="48">
        <f>IF(EXACT($A55,polygonCoarseDist!$G$1),VLOOKUP(AE$2,polygonCoarseDist!$A$37:$C$44, $D55+1),         IF(EXACT($A55,polygonCoarseDist!$F$1),VLOOKUP(AE$2,polygonCoarseDist!$A$49:$I$56, $D55+1),       VLOOKUP(AE$2,polygonCoarseDist!$A$25:$E$32, $D55+1)      )        )</f>
        <v>0.05</v>
      </c>
      <c r="AF55" s="48">
        <f>IF(EXACT($A55,polygonCoarseDist!$G$1),VLOOKUP(AF$2,polygonCoarseDist!$A$37:$C$44, $D55+1),         IF(EXACT($A55,polygonCoarseDist!$F$1),VLOOKUP(AF$2,polygonCoarseDist!$A$49:$I$56, $D55+1),       VLOOKUP(AF$2,polygonCoarseDist!$A$25:$E$32, $D55+1)      )        )</f>
        <v>0.7</v>
      </c>
      <c r="AG55" s="48">
        <f>IF(EXACT($A55,polygonCoarseDist!$G$1),VLOOKUP(AG$2,polygonCoarseDist!$A$37:$C$44, $D55+1),         IF(EXACT($A55,polygonCoarseDist!$F$1),VLOOKUP(AG$2,polygonCoarseDist!$A$49:$I$56, $D55+1),       VLOOKUP(AG$2,polygonCoarseDist!$A$25:$E$32, $D55+1)      )        )</f>
        <v>0.5</v>
      </c>
      <c r="AH55" s="48">
        <f>IF(EXACT($A55,polygonCoarseDist!$G$1),VLOOKUP(AH$2,polygonCoarseDist!$A$37:$C$44, $D55+1),         IF(EXACT($A55,polygonCoarseDist!$F$1),VLOOKUP(AH$2,polygonCoarseDist!$A$49:$I$56, $D55+1),       VLOOKUP(AH$2,polygonCoarseDist!$A$25:$E$32, $D55+1)      )        )</f>
        <v>0.05</v>
      </c>
      <c r="AJ55" s="48">
        <f>IF(EXACT($A55,polygonCoarseDist!$F$1), VLOOKUP(AJ$2,polygonCoarseDist!$A$62:$D$69,  IF(EXACT($B55,polygonCoarseDist!$B$61), 2,  IF(EXACT($B55,polygonCoarseDist!$C$61), 3,   4   )   )  ),  1)</f>
        <v>1</v>
      </c>
      <c r="AK55" s="48">
        <f>IF(EXACT($A55,polygonCoarseDist!$F$1), VLOOKUP(AK$2,polygonCoarseDist!$A$62:$D$69,  IF(EXACT($B55,polygonCoarseDist!$B$61), 2,  IF(EXACT($B55,polygonCoarseDist!$C$61), 3,   4   )   )  ),  1)</f>
        <v>1</v>
      </c>
      <c r="AL55" s="48">
        <f>IF(EXACT($A55,polygonCoarseDist!$F$1), VLOOKUP(AL$2,polygonCoarseDist!$A$62:$D$69,  IF(EXACT($B55,polygonCoarseDist!$B$61), 2,  IF(EXACT($B55,polygonCoarseDist!$C$61), 3,   4   )   )  ),  1)</f>
        <v>1</v>
      </c>
      <c r="AM55" s="48">
        <f>IF(EXACT($A55,polygonCoarseDist!$F$1), VLOOKUP(AM$2,polygonCoarseDist!$A$62:$D$69,  IF(EXACT($B55,polygonCoarseDist!$B$61), 2,  IF(EXACT($B55,polygonCoarseDist!$C$61), 3,   4   )   )  ),  1)</f>
        <v>1</v>
      </c>
      <c r="AN55" s="48">
        <f>IF(EXACT($A55,polygonCoarseDist!$F$1), VLOOKUP(AN$2,polygonCoarseDist!$A$62:$D$69,  IF(EXACT($B55,polygonCoarseDist!$B$61), 2,  IF(EXACT($B55,polygonCoarseDist!$C$61), 3,   4   )   )  ),  1)</f>
        <v>1</v>
      </c>
      <c r="AO55" s="48">
        <f>IF(EXACT($A55,polygonCoarseDist!$F$1), VLOOKUP(AO$2,polygonCoarseDist!$A$62:$D$69,  IF(EXACT($B55,polygonCoarseDist!$B$61), 2,  IF(EXACT($B55,polygonCoarseDist!$C$61), 3,   4   )   )  ),  1)</f>
        <v>1</v>
      </c>
      <c r="AP55" s="48">
        <f>IF(EXACT($A55,polygonCoarseDist!$F$1), VLOOKUP(AP$2,polygonCoarseDist!$A$62:$D$69,  IF(EXACT($B55,polygonCoarseDist!$B$61), 2,  IF(EXACT($B55,polygonCoarseDist!$C$61), 3,   4   )   )  ),  1)</f>
        <v>1</v>
      </c>
      <c r="AQ55" s="48">
        <f>IF(EXACT($A55,polygonCoarseDist!$F$1), VLOOKUP(AQ$2,polygonCoarseDist!$A$62:$D$69,  IF(EXACT($B55,polygonCoarseDist!$B$61), 2,  IF(EXACT($B55,polygonCoarseDist!$C$61), 3,   4   )   )  ),  1)</f>
        <v>1</v>
      </c>
      <c r="AS55" s="82">
        <f t="shared" si="12"/>
        <v>0</v>
      </c>
      <c r="AT55" s="82">
        <f t="shared" si="13"/>
        <v>1.2E-2</v>
      </c>
      <c r="AU55" s="82">
        <f t="shared" si="14"/>
        <v>1.3934590690208668E-3</v>
      </c>
      <c r="AV55" s="82">
        <f t="shared" si="15"/>
        <v>0</v>
      </c>
      <c r="AW55" s="82">
        <f t="shared" si="16"/>
        <v>4.0000000000000001E-3</v>
      </c>
      <c r="AX55" s="82">
        <f t="shared" si="17"/>
        <v>4.725E-3</v>
      </c>
      <c r="AY55" s="82">
        <f t="shared" si="18"/>
        <v>2.7500000000000004E-2</v>
      </c>
      <c r="AZ55" s="82">
        <f t="shared" si="19"/>
        <v>8.0000000000000004E-4</v>
      </c>
      <c r="BB55" s="82">
        <f t="shared" si="20"/>
        <v>0</v>
      </c>
      <c r="BC55" s="82">
        <f t="shared" si="21"/>
        <v>1.2269938650306747E-2</v>
      </c>
      <c r="BD55" s="82">
        <f t="shared" si="22"/>
        <v>1.4353443999867723E-3</v>
      </c>
      <c r="BE55" s="82">
        <f t="shared" si="23"/>
        <v>0</v>
      </c>
      <c r="BF55" s="82">
        <f t="shared" si="24"/>
        <v>4.089979550102249E-3</v>
      </c>
      <c r="BG55" s="82">
        <f t="shared" si="25"/>
        <v>4.8561650171122014E-3</v>
      </c>
      <c r="BH55" s="82">
        <f t="shared" si="26"/>
        <v>2.7972113328762878E-2</v>
      </c>
      <c r="BI55" s="82">
        <f t="shared" si="27"/>
        <v>8.0781969464415577E-4</v>
      </c>
      <c r="BK55" s="82">
        <f t="shared" si="28"/>
        <v>0</v>
      </c>
      <c r="BL55" s="82">
        <f t="shared" si="29"/>
        <v>1.2269938650306747E-2</v>
      </c>
      <c r="BM55" s="82">
        <f t="shared" si="30"/>
        <v>1.4353443999867723E-3</v>
      </c>
      <c r="BN55" s="82">
        <f t="shared" si="31"/>
        <v>0</v>
      </c>
      <c r="BO55" s="82">
        <f t="shared" si="32"/>
        <v>4.089979550102249E-3</v>
      </c>
      <c r="BP55" s="82">
        <f t="shared" si="33"/>
        <v>4.8561650171122014E-3</v>
      </c>
      <c r="BQ55" s="82">
        <f t="shared" si="34"/>
        <v>2.7972113328762878E-2</v>
      </c>
      <c r="BR55" s="82">
        <f t="shared" si="35"/>
        <v>8.0781969464415577E-4</v>
      </c>
    </row>
    <row r="56" spans="1:70" x14ac:dyDescent="0.2">
      <c r="A56" t="str">
        <f t="shared" ref="A56:C56" si="90">A16</f>
        <v>Brick in Cement (Rigid Floor)</v>
      </c>
      <c r="B56" t="str">
        <f t="shared" si="90"/>
        <v>LC</v>
      </c>
      <c r="C56" t="str">
        <f t="shared" si="90"/>
        <v>LR</v>
      </c>
      <c r="D56">
        <f t="shared" si="75"/>
        <v>2</v>
      </c>
      <c r="E56" t="s">
        <v>19</v>
      </c>
      <c r="F56" s="33" t="str">
        <f t="shared" si="77"/>
        <v>BrCri+LC+LR</v>
      </c>
      <c r="G56" s="33" t="str">
        <f t="shared" ref="G56:G58" si="91">G48</f>
        <v>BrX+LC+LR+2s+Com</v>
      </c>
      <c r="H56" s="33"/>
      <c r="I56" s="48">
        <f>VLOOKUP(I$2,polygonCoarseDist!$A$2:$G$9,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6.7500000000000004E-2</v>
      </c>
      <c r="J56" s="48">
        <f>VLOOKUP(J$2,polygonCoarseDist!$A$2:$G$9,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K56" s="48">
        <f>VLOOKUP(K$2,polygonCoarseDist!$A$2:$G$9,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9.2897271268057788E-2</v>
      </c>
      <c r="L56" s="48">
        <f>VLOOKUP(L$2,polygonCoarseDist!$A$2:$G$9,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M56" s="48">
        <f>VLOOKUP(M$2,polygonCoarseDist!$A$2:$G$9,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N56" s="48">
        <f>VLOOKUP(N$2,polygonCoarseDist!$A$2:$G$9,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6.7500000000000004E-2</v>
      </c>
      <c r="O56" s="48">
        <f>VLOOKUP(O$2,polygonCoarseDist!$A$2:$G$9,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0.13750000000000001</v>
      </c>
      <c r="P56" s="48">
        <f>VLOOKUP(P$2,polygonCoarseDist!$A$2:$G$9,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Q56" s="33"/>
      <c r="R56" s="48">
        <f>VLOOKUP(R$2,polygonCoarseDist!$A$13:$D$20,IF(EXACT($E56,polygonCoarseDist!$B$12),2,IF(EXACT($E56,polygonCoarseDist!$C$12),3,4)))</f>
        <v>0</v>
      </c>
      <c r="S56" s="48">
        <f>VLOOKUP(S$2,polygonCoarseDist!$A$13:$D$20,IF(EXACT($E56,polygonCoarseDist!$B$12),2,IF(EXACT($E56,polygonCoarseDist!$C$12),3,4)))</f>
        <v>1</v>
      </c>
      <c r="T56" s="48">
        <f>VLOOKUP(T$2,polygonCoarseDist!$A$13:$D$20,IF(EXACT($E56,polygonCoarseDist!$B$12),2,IF(EXACT($E56,polygonCoarseDist!$C$12),3,4)))</f>
        <v>0.3</v>
      </c>
      <c r="U56" s="48">
        <f>VLOOKUP(U$2,polygonCoarseDist!$A$13:$D$20,IF(EXACT($E56,polygonCoarseDist!$B$12),2,IF(EXACT($E56,polygonCoarseDist!$C$12),3,4)))</f>
        <v>0</v>
      </c>
      <c r="V56" s="48">
        <f>VLOOKUP(V$2,polygonCoarseDist!$A$13:$D$20,IF(EXACT($E56,polygonCoarseDist!$B$12),2,IF(EXACT($E56,polygonCoarseDist!$C$12),3,4)))</f>
        <v>1</v>
      </c>
      <c r="W56" s="48">
        <f>VLOOKUP(W$2,polygonCoarseDist!$A$13:$D$20,IF(EXACT($E56,polygonCoarseDist!$B$12),2,IF(EXACT($E56,polygonCoarseDist!$C$12),3,4)))</f>
        <v>0.1</v>
      </c>
      <c r="X56" s="48">
        <f>VLOOKUP(X$2,polygonCoarseDist!$A$13:$D$20,IF(EXACT($E56,polygonCoarseDist!$B$12),2,IF(EXACT($E56,polygonCoarseDist!$C$12),3,4)))</f>
        <v>0.4</v>
      </c>
      <c r="Y56" s="48">
        <f>VLOOKUP(Y$2,polygonCoarseDist!$A$13:$D$20,IF(EXACT($E56,polygonCoarseDist!$B$12),2,IF(EXACT($E56,polygonCoarseDist!$C$12),3,4)))</f>
        <v>0.2</v>
      </c>
      <c r="AA56" s="48">
        <f>IF(EXACT($A56,polygonCoarseDist!$G$1),VLOOKUP(AA$2,polygonCoarseDist!$A$37:$C$44, $D56+1),         IF(EXACT($A56,polygonCoarseDist!$F$1),VLOOKUP(AA$2,polygonCoarseDist!$A$49:$I$56, $D56+1),       VLOOKUP(AA$2,polygonCoarseDist!$A$25:$E$32, $D56+1)      )        )</f>
        <v>0.8</v>
      </c>
      <c r="AB56" s="48">
        <f>IF(EXACT($A56,polygonCoarseDist!$G$1),VLOOKUP(AB$2,polygonCoarseDist!$A$37:$C$44, $D56+1),         IF(EXACT($A56,polygonCoarseDist!$F$1),VLOOKUP(AB$2,polygonCoarseDist!$A$49:$I$56, $D56+1),       VLOOKUP(AB$2,polygonCoarseDist!$A$25:$E$32, $D56+1)      )        )</f>
        <v>0.6</v>
      </c>
      <c r="AC56" s="48">
        <f>IF(EXACT($A56,polygonCoarseDist!$G$1),VLOOKUP(AC$2,polygonCoarseDist!$A$37:$C$44, $D56+1),         IF(EXACT($A56,polygonCoarseDist!$F$1),VLOOKUP(AC$2,polygonCoarseDist!$A$49:$I$56, $D56+1),       VLOOKUP(AC$2,polygonCoarseDist!$A$25:$E$32, $D56+1)      )        )</f>
        <v>0.1</v>
      </c>
      <c r="AD56" s="48">
        <f>IF(EXACT($A56,polygonCoarseDist!$G$1),VLOOKUP(AD$2,polygonCoarseDist!$A$37:$C$44, $D56+1),         IF(EXACT($A56,polygonCoarseDist!$F$1),VLOOKUP(AD$2,polygonCoarseDist!$A$49:$I$56, $D56+1),       VLOOKUP(AD$2,polygonCoarseDist!$A$25:$E$32, $D56+1)      )        )</f>
        <v>0.5</v>
      </c>
      <c r="AE56" s="48">
        <f>IF(EXACT($A56,polygonCoarseDist!$G$1),VLOOKUP(AE$2,polygonCoarseDist!$A$37:$C$44, $D56+1),         IF(EXACT($A56,polygonCoarseDist!$F$1),VLOOKUP(AE$2,polygonCoarseDist!$A$49:$I$56, $D56+1),       VLOOKUP(AE$2,polygonCoarseDist!$A$25:$E$32, $D56+1)      )        )</f>
        <v>0.1</v>
      </c>
      <c r="AF56" s="48">
        <f>IF(EXACT($A56,polygonCoarseDist!$G$1),VLOOKUP(AF$2,polygonCoarseDist!$A$37:$C$44, $D56+1),         IF(EXACT($A56,polygonCoarseDist!$F$1),VLOOKUP(AF$2,polygonCoarseDist!$A$49:$I$56, $D56+1),       VLOOKUP(AF$2,polygonCoarseDist!$A$25:$E$32, $D56+1)      )        )</f>
        <v>0.2</v>
      </c>
      <c r="AG56" s="48">
        <f>IF(EXACT($A56,polygonCoarseDist!$G$1),VLOOKUP(AG$2,polygonCoarseDist!$A$37:$C$44, $D56+1),         IF(EXACT($A56,polygonCoarseDist!$F$1),VLOOKUP(AG$2,polygonCoarseDist!$A$49:$I$56, $D56+1),       VLOOKUP(AG$2,polygonCoarseDist!$A$25:$E$32, $D56+1)      )        )</f>
        <v>0.3</v>
      </c>
      <c r="AH56" s="48">
        <f>IF(EXACT($A56,polygonCoarseDist!$G$1),VLOOKUP(AH$2,polygonCoarseDist!$A$37:$C$44, $D56+1),         IF(EXACT($A56,polygonCoarseDist!$F$1),VLOOKUP(AH$2,polygonCoarseDist!$A$49:$I$56, $D56+1),       VLOOKUP(AH$2,polygonCoarseDist!$A$25:$E$32, $D56+1)      )        )</f>
        <v>0.05</v>
      </c>
      <c r="AJ56" s="48">
        <f>IF(EXACT($A56,polygonCoarseDist!$F$1), VLOOKUP(AJ$2,polygonCoarseDist!$A$62:$D$69,  IF(EXACT($B56,polygonCoarseDist!$B$61), 2,  IF(EXACT($B56,polygonCoarseDist!$C$61), 3,   4   )   )  ),  1)</f>
        <v>1</v>
      </c>
      <c r="AK56" s="48">
        <f>IF(EXACT($A56,polygonCoarseDist!$F$1), VLOOKUP(AK$2,polygonCoarseDist!$A$62:$D$69,  IF(EXACT($B56,polygonCoarseDist!$B$61), 2,  IF(EXACT($B56,polygonCoarseDist!$C$61), 3,   4   )   )  ),  1)</f>
        <v>1</v>
      </c>
      <c r="AL56" s="48">
        <f>IF(EXACT($A56,polygonCoarseDist!$F$1), VLOOKUP(AL$2,polygonCoarseDist!$A$62:$D$69,  IF(EXACT($B56,polygonCoarseDist!$B$61), 2,  IF(EXACT($B56,polygonCoarseDist!$C$61), 3,   4   )   )  ),  1)</f>
        <v>1</v>
      </c>
      <c r="AM56" s="48">
        <f>IF(EXACT($A56,polygonCoarseDist!$F$1), VLOOKUP(AM$2,polygonCoarseDist!$A$62:$D$69,  IF(EXACT($B56,polygonCoarseDist!$B$61), 2,  IF(EXACT($B56,polygonCoarseDist!$C$61), 3,   4   )   )  ),  1)</f>
        <v>1</v>
      </c>
      <c r="AN56" s="48">
        <f>IF(EXACT($A56,polygonCoarseDist!$F$1), VLOOKUP(AN$2,polygonCoarseDist!$A$62:$D$69,  IF(EXACT($B56,polygonCoarseDist!$B$61), 2,  IF(EXACT($B56,polygonCoarseDist!$C$61), 3,   4   )   )  ),  1)</f>
        <v>1</v>
      </c>
      <c r="AO56" s="48">
        <f>IF(EXACT($A56,polygonCoarseDist!$F$1), VLOOKUP(AO$2,polygonCoarseDist!$A$62:$D$69,  IF(EXACT($B56,polygonCoarseDist!$B$61), 2,  IF(EXACT($B56,polygonCoarseDist!$C$61), 3,   4   )   )  ),  1)</f>
        <v>1</v>
      </c>
      <c r="AP56" s="48">
        <f>IF(EXACT($A56,polygonCoarseDist!$F$1), VLOOKUP(AP$2,polygonCoarseDist!$A$62:$D$69,  IF(EXACT($B56,polygonCoarseDist!$B$61), 2,  IF(EXACT($B56,polygonCoarseDist!$C$61), 3,   4   )   )  ),  1)</f>
        <v>1</v>
      </c>
      <c r="AQ56" s="48">
        <f>IF(EXACT($A56,polygonCoarseDist!$F$1), VLOOKUP(AQ$2,polygonCoarseDist!$A$62:$D$69,  IF(EXACT($B56,polygonCoarseDist!$B$61), 2,  IF(EXACT($B56,polygonCoarseDist!$C$61), 3,   4   )   )  ),  1)</f>
        <v>1</v>
      </c>
      <c r="AS56" s="82">
        <f t="shared" si="12"/>
        <v>0</v>
      </c>
      <c r="AT56" s="82">
        <f t="shared" si="13"/>
        <v>4.8000000000000001E-2</v>
      </c>
      <c r="AU56" s="82">
        <f t="shared" si="14"/>
        <v>2.7869181380417336E-3</v>
      </c>
      <c r="AV56" s="82">
        <f t="shared" si="15"/>
        <v>0</v>
      </c>
      <c r="AW56" s="82">
        <f t="shared" si="16"/>
        <v>8.0000000000000002E-3</v>
      </c>
      <c r="AX56" s="82">
        <f t="shared" si="17"/>
        <v>1.3500000000000003E-3</v>
      </c>
      <c r="AY56" s="82">
        <f t="shared" si="18"/>
        <v>1.6500000000000001E-2</v>
      </c>
      <c r="AZ56" s="82">
        <f t="shared" si="19"/>
        <v>8.0000000000000004E-4</v>
      </c>
      <c r="BB56" s="82">
        <f t="shared" si="20"/>
        <v>0</v>
      </c>
      <c r="BC56" s="82">
        <f t="shared" si="21"/>
        <v>4.9079754601226988E-2</v>
      </c>
      <c r="BD56" s="82">
        <f t="shared" si="22"/>
        <v>2.8706887999735446E-3</v>
      </c>
      <c r="BE56" s="82">
        <f t="shared" si="23"/>
        <v>0</v>
      </c>
      <c r="BF56" s="82">
        <f t="shared" si="24"/>
        <v>8.179959100204498E-3</v>
      </c>
      <c r="BG56" s="82">
        <f t="shared" si="25"/>
        <v>1.3874757191749149E-3</v>
      </c>
      <c r="BH56" s="82">
        <f t="shared" si="26"/>
        <v>1.6783267997257725E-2</v>
      </c>
      <c r="BI56" s="82">
        <f t="shared" si="27"/>
        <v>8.0781969464415577E-4</v>
      </c>
      <c r="BK56" s="82">
        <f t="shared" si="28"/>
        <v>0</v>
      </c>
      <c r="BL56" s="82">
        <f t="shared" si="29"/>
        <v>9.8159509202453976E-2</v>
      </c>
      <c r="BM56" s="82">
        <f t="shared" si="30"/>
        <v>5.7413775999470892E-3</v>
      </c>
      <c r="BN56" s="82">
        <f t="shared" si="31"/>
        <v>0</v>
      </c>
      <c r="BO56" s="82">
        <f t="shared" si="32"/>
        <v>1.6359918200408996E-2</v>
      </c>
      <c r="BP56" s="82">
        <f t="shared" si="33"/>
        <v>2.7749514383498299E-3</v>
      </c>
      <c r="BQ56" s="82">
        <f t="shared" si="34"/>
        <v>3.3566535994515451E-2</v>
      </c>
      <c r="BR56" s="82">
        <f t="shared" si="35"/>
        <v>1.6156393892883115E-3</v>
      </c>
    </row>
    <row r="57" spans="1:70" x14ac:dyDescent="0.2">
      <c r="A57" t="str">
        <f t="shared" ref="A57:C57" si="92">A17</f>
        <v>Brick in Cement (Rigid Floor)</v>
      </c>
      <c r="B57" t="str">
        <f t="shared" si="92"/>
        <v>LC</v>
      </c>
      <c r="C57" t="str">
        <f t="shared" si="92"/>
        <v>LR</v>
      </c>
      <c r="D57">
        <f t="shared" si="75"/>
        <v>3</v>
      </c>
      <c r="E57" t="s">
        <v>19</v>
      </c>
      <c r="F57" s="33" t="str">
        <f t="shared" si="77"/>
        <v>BrCri+LC+LR</v>
      </c>
      <c r="G57" s="33" t="str">
        <f t="shared" si="91"/>
        <v>BrX+LC+LR+3s+Com</v>
      </c>
      <c r="H57" s="33"/>
      <c r="I57" s="48">
        <f>VLOOKUP(I$2,polygonCoarseDist!$A$2:$G$9,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6.7500000000000004E-2</v>
      </c>
      <c r="J57" s="48">
        <f>VLOOKUP(J$2,polygonCoarseDist!$A$2:$G$9,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K57" s="48">
        <f>VLOOKUP(K$2,polygonCoarseDist!$A$2:$G$9,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9.2897271268057788E-2</v>
      </c>
      <c r="L57" s="48">
        <f>VLOOKUP(L$2,polygonCoarseDist!$A$2:$G$9,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M57" s="48">
        <f>VLOOKUP(M$2,polygonCoarseDist!$A$2:$G$9,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N57" s="48">
        <f>VLOOKUP(N$2,polygonCoarseDist!$A$2:$G$9,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6.7500000000000004E-2</v>
      </c>
      <c r="O57" s="48">
        <f>VLOOKUP(O$2,polygonCoarseDist!$A$2:$G$9,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0.13750000000000001</v>
      </c>
      <c r="P57" s="48">
        <f>VLOOKUP(P$2,polygonCoarseDist!$A$2:$G$9,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Q57" s="33"/>
      <c r="R57" s="48">
        <f>VLOOKUP(R$2,polygonCoarseDist!$A$13:$D$20,IF(EXACT($E57,polygonCoarseDist!$B$12),2,IF(EXACT($E57,polygonCoarseDist!$C$12),3,4)))</f>
        <v>0</v>
      </c>
      <c r="S57" s="48">
        <f>VLOOKUP(S$2,polygonCoarseDist!$A$13:$D$20,IF(EXACT($E57,polygonCoarseDist!$B$12),2,IF(EXACT($E57,polygonCoarseDist!$C$12),3,4)))</f>
        <v>1</v>
      </c>
      <c r="T57" s="48">
        <f>VLOOKUP(T$2,polygonCoarseDist!$A$13:$D$20,IF(EXACT($E57,polygonCoarseDist!$B$12),2,IF(EXACT($E57,polygonCoarseDist!$C$12),3,4)))</f>
        <v>0.3</v>
      </c>
      <c r="U57" s="48">
        <f>VLOOKUP(U$2,polygonCoarseDist!$A$13:$D$20,IF(EXACT($E57,polygonCoarseDist!$B$12),2,IF(EXACT($E57,polygonCoarseDist!$C$12),3,4)))</f>
        <v>0</v>
      </c>
      <c r="V57" s="48">
        <f>VLOOKUP(V$2,polygonCoarseDist!$A$13:$D$20,IF(EXACT($E57,polygonCoarseDist!$B$12),2,IF(EXACT($E57,polygonCoarseDist!$C$12),3,4)))</f>
        <v>1</v>
      </c>
      <c r="W57" s="48">
        <f>VLOOKUP(W$2,polygonCoarseDist!$A$13:$D$20,IF(EXACT($E57,polygonCoarseDist!$B$12),2,IF(EXACT($E57,polygonCoarseDist!$C$12),3,4)))</f>
        <v>0.1</v>
      </c>
      <c r="X57" s="48">
        <f>VLOOKUP(X$2,polygonCoarseDist!$A$13:$D$20,IF(EXACT($E57,polygonCoarseDist!$B$12),2,IF(EXACT($E57,polygonCoarseDist!$C$12),3,4)))</f>
        <v>0.4</v>
      </c>
      <c r="Y57" s="48">
        <f>VLOOKUP(Y$2,polygonCoarseDist!$A$13:$D$20,IF(EXACT($E57,polygonCoarseDist!$B$12),2,IF(EXACT($E57,polygonCoarseDist!$C$12),3,4)))</f>
        <v>0.2</v>
      </c>
      <c r="AA57" s="48">
        <f>IF(EXACT($A57,polygonCoarseDist!$G$1),VLOOKUP(AA$2,polygonCoarseDist!$A$37:$C$44, $D57+1),         IF(EXACT($A57,polygonCoarseDist!$F$1),VLOOKUP(AA$2,polygonCoarseDist!$A$49:$I$56, $D57+1),       VLOOKUP(AA$2,polygonCoarseDist!$A$25:$E$32, $D57+1)      )        )</f>
        <v>0.05</v>
      </c>
      <c r="AB57" s="48">
        <f>IF(EXACT($A57,polygonCoarseDist!$G$1),VLOOKUP(AB$2,polygonCoarseDist!$A$37:$C$44, $D57+1),         IF(EXACT($A57,polygonCoarseDist!$F$1),VLOOKUP(AB$2,polygonCoarseDist!$A$49:$I$56, $D57+1),       VLOOKUP(AB$2,polygonCoarseDist!$A$25:$E$32, $D57+1)      )        )</f>
        <v>0.25</v>
      </c>
      <c r="AC57" s="48">
        <f>IF(EXACT($A57,polygonCoarseDist!$G$1),VLOOKUP(AC$2,polygonCoarseDist!$A$37:$C$44, $D57+1),         IF(EXACT($A57,polygonCoarseDist!$F$1),VLOOKUP(AC$2,polygonCoarseDist!$A$49:$I$56, $D57+1),       VLOOKUP(AC$2,polygonCoarseDist!$A$25:$E$32, $D57+1)      )        )</f>
        <v>0.6</v>
      </c>
      <c r="AD57" s="48">
        <f>IF(EXACT($A57,polygonCoarseDist!$G$1),VLOOKUP(AD$2,polygonCoarseDist!$A$37:$C$44, $D57+1),         IF(EXACT($A57,polygonCoarseDist!$F$1),VLOOKUP(AD$2,polygonCoarseDist!$A$49:$I$56, $D57+1),       VLOOKUP(AD$2,polygonCoarseDist!$A$25:$E$32, $D57+1)      )        )</f>
        <v>0</v>
      </c>
      <c r="AE57" s="48">
        <f>IF(EXACT($A57,polygonCoarseDist!$G$1),VLOOKUP(AE$2,polygonCoarseDist!$A$37:$C$44, $D57+1),         IF(EXACT($A57,polygonCoarseDist!$F$1),VLOOKUP(AE$2,polygonCoarseDist!$A$49:$I$56, $D57+1),       VLOOKUP(AE$2,polygonCoarseDist!$A$25:$E$32, $D57+1)      )        )</f>
        <v>0.6</v>
      </c>
      <c r="AF57" s="48">
        <f>IF(EXACT($A57,polygonCoarseDist!$G$1),VLOOKUP(AF$2,polygonCoarseDist!$A$37:$C$44, $D57+1),         IF(EXACT($A57,polygonCoarseDist!$F$1),VLOOKUP(AF$2,polygonCoarseDist!$A$49:$I$56, $D57+1),       VLOOKUP(AF$2,polygonCoarseDist!$A$25:$E$32, $D57+1)      )        )</f>
        <v>0.05</v>
      </c>
      <c r="AG57" s="48">
        <f>IF(EXACT($A57,polygonCoarseDist!$G$1),VLOOKUP(AG$2,polygonCoarseDist!$A$37:$C$44, $D57+1),         IF(EXACT($A57,polygonCoarseDist!$F$1),VLOOKUP(AG$2,polygonCoarseDist!$A$49:$I$56, $D57+1),       VLOOKUP(AG$2,polygonCoarseDist!$A$25:$E$32, $D57+1)      )        )</f>
        <v>0.1</v>
      </c>
      <c r="AH57" s="48">
        <f>IF(EXACT($A57,polygonCoarseDist!$G$1),VLOOKUP(AH$2,polygonCoarseDist!$A$37:$C$44, $D57+1),         IF(EXACT($A57,polygonCoarseDist!$F$1),VLOOKUP(AH$2,polygonCoarseDist!$A$49:$I$56, $D57+1),       VLOOKUP(AH$2,polygonCoarseDist!$A$25:$E$32, $D57+1)      )        )</f>
        <v>0.2</v>
      </c>
      <c r="AJ57" s="48">
        <f>IF(EXACT($A57,polygonCoarseDist!$F$1), VLOOKUP(AJ$2,polygonCoarseDist!$A$62:$D$69,  IF(EXACT($B57,polygonCoarseDist!$B$61), 2,  IF(EXACT($B57,polygonCoarseDist!$C$61), 3,   4   )   )  ),  1)</f>
        <v>1</v>
      </c>
      <c r="AK57" s="48">
        <f>IF(EXACT($A57,polygonCoarseDist!$F$1), VLOOKUP(AK$2,polygonCoarseDist!$A$62:$D$69,  IF(EXACT($B57,polygonCoarseDist!$B$61), 2,  IF(EXACT($B57,polygonCoarseDist!$C$61), 3,   4   )   )  ),  1)</f>
        <v>1</v>
      </c>
      <c r="AL57" s="48">
        <f>IF(EXACT($A57,polygonCoarseDist!$F$1), VLOOKUP(AL$2,polygonCoarseDist!$A$62:$D$69,  IF(EXACT($B57,polygonCoarseDist!$B$61), 2,  IF(EXACT($B57,polygonCoarseDist!$C$61), 3,   4   )   )  ),  1)</f>
        <v>1</v>
      </c>
      <c r="AM57" s="48">
        <f>IF(EXACT($A57,polygonCoarseDist!$F$1), VLOOKUP(AM$2,polygonCoarseDist!$A$62:$D$69,  IF(EXACT($B57,polygonCoarseDist!$B$61), 2,  IF(EXACT($B57,polygonCoarseDist!$C$61), 3,   4   )   )  ),  1)</f>
        <v>1</v>
      </c>
      <c r="AN57" s="48">
        <f>IF(EXACT($A57,polygonCoarseDist!$F$1), VLOOKUP(AN$2,polygonCoarseDist!$A$62:$D$69,  IF(EXACT($B57,polygonCoarseDist!$B$61), 2,  IF(EXACT($B57,polygonCoarseDist!$C$61), 3,   4   )   )  ),  1)</f>
        <v>1</v>
      </c>
      <c r="AO57" s="48">
        <f>IF(EXACT($A57,polygonCoarseDist!$F$1), VLOOKUP(AO$2,polygonCoarseDist!$A$62:$D$69,  IF(EXACT($B57,polygonCoarseDist!$B$61), 2,  IF(EXACT($B57,polygonCoarseDist!$C$61), 3,   4   )   )  ),  1)</f>
        <v>1</v>
      </c>
      <c r="AP57" s="48">
        <f>IF(EXACT($A57,polygonCoarseDist!$F$1), VLOOKUP(AP$2,polygonCoarseDist!$A$62:$D$69,  IF(EXACT($B57,polygonCoarseDist!$B$61), 2,  IF(EXACT($B57,polygonCoarseDist!$C$61), 3,   4   )   )  ),  1)</f>
        <v>1</v>
      </c>
      <c r="AQ57" s="48">
        <f>IF(EXACT($A57,polygonCoarseDist!$F$1), VLOOKUP(AQ$2,polygonCoarseDist!$A$62:$D$69,  IF(EXACT($B57,polygonCoarseDist!$B$61), 2,  IF(EXACT($B57,polygonCoarseDist!$C$61), 3,   4   )   )  ),  1)</f>
        <v>1</v>
      </c>
      <c r="AS57" s="82">
        <f t="shared" si="12"/>
        <v>0</v>
      </c>
      <c r="AT57" s="82">
        <f t="shared" si="13"/>
        <v>0.02</v>
      </c>
      <c r="AU57" s="82">
        <f t="shared" si="14"/>
        <v>1.6721508828250402E-2</v>
      </c>
      <c r="AV57" s="82">
        <f t="shared" si="15"/>
        <v>0</v>
      </c>
      <c r="AW57" s="82">
        <f t="shared" si="16"/>
        <v>4.8000000000000001E-2</v>
      </c>
      <c r="AX57" s="82">
        <f t="shared" si="17"/>
        <v>3.3750000000000007E-4</v>
      </c>
      <c r="AY57" s="82">
        <f t="shared" si="18"/>
        <v>5.5000000000000014E-3</v>
      </c>
      <c r="AZ57" s="82">
        <f t="shared" si="19"/>
        <v>3.2000000000000002E-3</v>
      </c>
      <c r="BB57" s="82">
        <f t="shared" si="20"/>
        <v>0</v>
      </c>
      <c r="BC57" s="82">
        <f t="shared" si="21"/>
        <v>2.0449897750511245E-2</v>
      </c>
      <c r="BD57" s="82">
        <f t="shared" si="22"/>
        <v>1.7224132799841266E-2</v>
      </c>
      <c r="BE57" s="82">
        <f t="shared" si="23"/>
        <v>0</v>
      </c>
      <c r="BF57" s="82">
        <f t="shared" si="24"/>
        <v>4.9079754601226988E-2</v>
      </c>
      <c r="BG57" s="82">
        <f t="shared" si="25"/>
        <v>3.4686892979372873E-4</v>
      </c>
      <c r="BH57" s="82">
        <f t="shared" si="26"/>
        <v>5.5944226657525763E-3</v>
      </c>
      <c r="BI57" s="82">
        <f t="shared" si="27"/>
        <v>3.2312787785766231E-3</v>
      </c>
      <c r="BK57" s="82">
        <f t="shared" si="28"/>
        <v>0</v>
      </c>
      <c r="BL57" s="82">
        <f t="shared" si="29"/>
        <v>6.1349693251533735E-2</v>
      </c>
      <c r="BM57" s="82">
        <f t="shared" si="30"/>
        <v>5.1672398399523797E-2</v>
      </c>
      <c r="BN57" s="82">
        <f t="shared" si="31"/>
        <v>0</v>
      </c>
      <c r="BO57" s="82">
        <f t="shared" si="32"/>
        <v>0.14723926380368096</v>
      </c>
      <c r="BP57" s="82">
        <f t="shared" si="33"/>
        <v>1.0406067893811862E-3</v>
      </c>
      <c r="BQ57" s="82">
        <f t="shared" si="34"/>
        <v>1.6783267997257729E-2</v>
      </c>
      <c r="BR57" s="82">
        <f t="shared" si="35"/>
        <v>9.6938363357298683E-3</v>
      </c>
    </row>
    <row r="58" spans="1:70" x14ac:dyDescent="0.2">
      <c r="A58" t="str">
        <f t="shared" ref="A58:C58" si="93">A18</f>
        <v>Brick in Cement (Rigid Floor)</v>
      </c>
      <c r="B58" t="str">
        <f t="shared" si="93"/>
        <v>LC</v>
      </c>
      <c r="C58" t="str">
        <f t="shared" si="93"/>
        <v>LR</v>
      </c>
      <c r="D58">
        <f t="shared" si="75"/>
        <v>4</v>
      </c>
      <c r="E58" t="s">
        <v>19</v>
      </c>
      <c r="F58" s="33" t="str">
        <f t="shared" si="77"/>
        <v>BrCri+LC+LR</v>
      </c>
      <c r="G58" s="33" t="str">
        <f t="shared" si="91"/>
        <v>BrX+LC+LR+4s+Com</v>
      </c>
      <c r="H58" s="33"/>
      <c r="I58" s="48">
        <f>VLOOKUP(I$2,polygonCoarseDist!$A$2:$G$9,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6.7500000000000004E-2</v>
      </c>
      <c r="J58" s="48">
        <f>VLOOKUP(J$2,polygonCoarseDist!$A$2:$G$9,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K58" s="48">
        <f>VLOOKUP(K$2,polygonCoarseDist!$A$2:$G$9,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9.2897271268057788E-2</v>
      </c>
      <c r="L58" s="48">
        <f>VLOOKUP(L$2,polygonCoarseDist!$A$2:$G$9,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M58" s="48">
        <f>VLOOKUP(M$2,polygonCoarseDist!$A$2:$G$9,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N58" s="48">
        <f>VLOOKUP(N$2,polygonCoarseDist!$A$2:$G$9,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6.7500000000000004E-2</v>
      </c>
      <c r="O58" s="48">
        <f>VLOOKUP(O$2,polygonCoarseDist!$A$2:$G$9,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0.13750000000000001</v>
      </c>
      <c r="P58" s="48">
        <f>VLOOKUP(P$2,polygonCoarseDist!$A$2:$G$9,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Q58" s="33"/>
      <c r="R58" s="48">
        <f>VLOOKUP(R$2,polygonCoarseDist!$A$13:$D$20,IF(EXACT($E58,polygonCoarseDist!$B$12),2,IF(EXACT($E58,polygonCoarseDist!$C$12),3,4)))</f>
        <v>0</v>
      </c>
      <c r="S58" s="48">
        <f>VLOOKUP(S$2,polygonCoarseDist!$A$13:$D$20,IF(EXACT($E58,polygonCoarseDist!$B$12),2,IF(EXACT($E58,polygonCoarseDist!$C$12),3,4)))</f>
        <v>1</v>
      </c>
      <c r="T58" s="48">
        <f>VLOOKUP(T$2,polygonCoarseDist!$A$13:$D$20,IF(EXACT($E58,polygonCoarseDist!$B$12),2,IF(EXACT($E58,polygonCoarseDist!$C$12),3,4)))</f>
        <v>0.3</v>
      </c>
      <c r="U58" s="48">
        <f>VLOOKUP(U$2,polygonCoarseDist!$A$13:$D$20,IF(EXACT($E58,polygonCoarseDist!$B$12),2,IF(EXACT($E58,polygonCoarseDist!$C$12),3,4)))</f>
        <v>0</v>
      </c>
      <c r="V58" s="48">
        <f>VLOOKUP(V$2,polygonCoarseDist!$A$13:$D$20,IF(EXACT($E58,polygonCoarseDist!$B$12),2,IF(EXACT($E58,polygonCoarseDist!$C$12),3,4)))</f>
        <v>1</v>
      </c>
      <c r="W58" s="48">
        <f>VLOOKUP(W$2,polygonCoarseDist!$A$13:$D$20,IF(EXACT($E58,polygonCoarseDist!$B$12),2,IF(EXACT($E58,polygonCoarseDist!$C$12),3,4)))</f>
        <v>0.1</v>
      </c>
      <c r="X58" s="48">
        <f>VLOOKUP(X$2,polygonCoarseDist!$A$13:$D$20,IF(EXACT($E58,polygonCoarseDist!$B$12),2,IF(EXACT($E58,polygonCoarseDist!$C$12),3,4)))</f>
        <v>0.4</v>
      </c>
      <c r="Y58" s="48">
        <f>VLOOKUP(Y$2,polygonCoarseDist!$A$13:$D$20,IF(EXACT($E58,polygonCoarseDist!$B$12),2,IF(EXACT($E58,polygonCoarseDist!$C$12),3,4)))</f>
        <v>0.2</v>
      </c>
      <c r="AA58" s="48">
        <f>IF(EXACT($A58,polygonCoarseDist!$G$1),VLOOKUP(AA$2,polygonCoarseDist!$A$37:$C$44, $D58+1),         IF(EXACT($A58,polygonCoarseDist!$F$1),VLOOKUP(AA$2,polygonCoarseDist!$A$49:$I$56, $D58+1),       VLOOKUP(AA$2,polygonCoarseDist!$A$25:$E$32, $D58+1)      )        )</f>
        <v>0</v>
      </c>
      <c r="AB58" s="48">
        <f>IF(EXACT($A58,polygonCoarseDist!$G$1),VLOOKUP(AB$2,polygonCoarseDist!$A$37:$C$44, $D58+1),         IF(EXACT($A58,polygonCoarseDist!$F$1),VLOOKUP(AB$2,polygonCoarseDist!$A$49:$I$56, $D58+1),       VLOOKUP(AB$2,polygonCoarseDist!$A$25:$E$32, $D58+1)      )        )</f>
        <v>0</v>
      </c>
      <c r="AC58" s="48">
        <f>IF(EXACT($A58,polygonCoarseDist!$G$1),VLOOKUP(AC$2,polygonCoarseDist!$A$37:$C$44, $D58+1),         IF(EXACT($A58,polygonCoarseDist!$F$1),VLOOKUP(AC$2,polygonCoarseDist!$A$49:$I$56, $D58+1),       VLOOKUP(AC$2,polygonCoarseDist!$A$25:$E$32, $D58+1)      )        )</f>
        <v>0.25</v>
      </c>
      <c r="AD58" s="48">
        <f>IF(EXACT($A58,polygonCoarseDist!$G$1),VLOOKUP(AD$2,polygonCoarseDist!$A$37:$C$44, $D58+1),         IF(EXACT($A58,polygonCoarseDist!$F$1),VLOOKUP(AD$2,polygonCoarseDist!$A$49:$I$56, $D58+1),       VLOOKUP(AD$2,polygonCoarseDist!$A$25:$E$32, $D58+1)      )        )</f>
        <v>0</v>
      </c>
      <c r="AE58" s="48">
        <f>IF(EXACT($A58,polygonCoarseDist!$G$1),VLOOKUP(AE$2,polygonCoarseDist!$A$37:$C$44, $D58+1),         IF(EXACT($A58,polygonCoarseDist!$F$1),VLOOKUP(AE$2,polygonCoarseDist!$A$49:$I$56, $D58+1),       VLOOKUP(AE$2,polygonCoarseDist!$A$25:$E$32, $D58+1)      )        )</f>
        <v>0.25</v>
      </c>
      <c r="AF58" s="48">
        <f>IF(EXACT($A58,polygonCoarseDist!$G$1),VLOOKUP(AF$2,polygonCoarseDist!$A$37:$C$44, $D58+1),         IF(EXACT($A58,polygonCoarseDist!$F$1),VLOOKUP(AF$2,polygonCoarseDist!$A$49:$I$56, $D58+1),       VLOOKUP(AF$2,polygonCoarseDist!$A$25:$E$32, $D58+1)      )        )</f>
        <v>0.05</v>
      </c>
      <c r="AG58" s="48">
        <f>IF(EXACT($A58,polygonCoarseDist!$G$1),VLOOKUP(AG$2,polygonCoarseDist!$A$37:$C$44, $D58+1),         IF(EXACT($A58,polygonCoarseDist!$F$1),VLOOKUP(AG$2,polygonCoarseDist!$A$49:$I$56, $D58+1),       VLOOKUP(AG$2,polygonCoarseDist!$A$25:$E$32, $D58+1)      )        )</f>
        <v>0.1</v>
      </c>
      <c r="AH58" s="48">
        <f>IF(EXACT($A58,polygonCoarseDist!$G$1),VLOOKUP(AH$2,polygonCoarseDist!$A$37:$C$44, $D58+1),         IF(EXACT($A58,polygonCoarseDist!$F$1),VLOOKUP(AH$2,polygonCoarseDist!$A$49:$I$56, $D58+1),       VLOOKUP(AH$2,polygonCoarseDist!$A$25:$E$32, $D58+1)      )        )</f>
        <v>0.7</v>
      </c>
      <c r="AJ58" s="48">
        <f>IF(EXACT($A58,polygonCoarseDist!$F$1), VLOOKUP(AJ$2,polygonCoarseDist!$A$62:$D$69,  IF(EXACT($B58,polygonCoarseDist!$B$61), 2,  IF(EXACT($B58,polygonCoarseDist!$C$61), 3,   4   )   )  ),  1)</f>
        <v>1</v>
      </c>
      <c r="AK58" s="48">
        <f>IF(EXACT($A58,polygonCoarseDist!$F$1), VLOOKUP(AK$2,polygonCoarseDist!$A$62:$D$69,  IF(EXACT($B58,polygonCoarseDist!$B$61), 2,  IF(EXACT($B58,polygonCoarseDist!$C$61), 3,   4   )   )  ),  1)</f>
        <v>1</v>
      </c>
      <c r="AL58" s="48">
        <f>IF(EXACT($A58,polygonCoarseDist!$F$1), VLOOKUP(AL$2,polygonCoarseDist!$A$62:$D$69,  IF(EXACT($B58,polygonCoarseDist!$B$61), 2,  IF(EXACT($B58,polygonCoarseDist!$C$61), 3,   4   )   )  ),  1)</f>
        <v>1</v>
      </c>
      <c r="AM58" s="48">
        <f>IF(EXACT($A58,polygonCoarseDist!$F$1), VLOOKUP(AM$2,polygonCoarseDist!$A$62:$D$69,  IF(EXACT($B58,polygonCoarseDist!$B$61), 2,  IF(EXACT($B58,polygonCoarseDist!$C$61), 3,   4   )   )  ),  1)</f>
        <v>1</v>
      </c>
      <c r="AN58" s="48">
        <f>IF(EXACT($A58,polygonCoarseDist!$F$1), VLOOKUP(AN$2,polygonCoarseDist!$A$62:$D$69,  IF(EXACT($B58,polygonCoarseDist!$B$61), 2,  IF(EXACT($B58,polygonCoarseDist!$C$61), 3,   4   )   )  ),  1)</f>
        <v>1</v>
      </c>
      <c r="AO58" s="48">
        <f>IF(EXACT($A58,polygonCoarseDist!$F$1), VLOOKUP(AO$2,polygonCoarseDist!$A$62:$D$69,  IF(EXACT($B58,polygonCoarseDist!$B$61), 2,  IF(EXACT($B58,polygonCoarseDist!$C$61), 3,   4   )   )  ),  1)</f>
        <v>1</v>
      </c>
      <c r="AP58" s="48">
        <f>IF(EXACT($A58,polygonCoarseDist!$F$1), VLOOKUP(AP$2,polygonCoarseDist!$A$62:$D$69,  IF(EXACT($B58,polygonCoarseDist!$B$61), 2,  IF(EXACT($B58,polygonCoarseDist!$C$61), 3,   4   )   )  ),  1)</f>
        <v>1</v>
      </c>
      <c r="AQ58" s="48">
        <f>IF(EXACT($A58,polygonCoarseDist!$F$1), VLOOKUP(AQ$2,polygonCoarseDist!$A$62:$D$69,  IF(EXACT($B58,polygonCoarseDist!$B$61), 2,  IF(EXACT($B58,polygonCoarseDist!$C$61), 3,   4   )   )  ),  1)</f>
        <v>1</v>
      </c>
      <c r="AS58" s="82">
        <f t="shared" si="12"/>
        <v>0</v>
      </c>
      <c r="AT58" s="82">
        <f t="shared" si="13"/>
        <v>0</v>
      </c>
      <c r="AU58" s="82">
        <f t="shared" si="14"/>
        <v>6.9672953451043341E-3</v>
      </c>
      <c r="AV58" s="82">
        <f t="shared" si="15"/>
        <v>0</v>
      </c>
      <c r="AW58" s="82">
        <f t="shared" si="16"/>
        <v>0.02</v>
      </c>
      <c r="AX58" s="82">
        <f t="shared" si="17"/>
        <v>3.3750000000000007E-4</v>
      </c>
      <c r="AY58" s="82">
        <f t="shared" si="18"/>
        <v>5.5000000000000014E-3</v>
      </c>
      <c r="AZ58" s="82">
        <f t="shared" si="19"/>
        <v>1.12E-2</v>
      </c>
      <c r="BB58" s="82">
        <f t="shared" si="20"/>
        <v>0</v>
      </c>
      <c r="BC58" s="82">
        <f t="shared" si="21"/>
        <v>0</v>
      </c>
      <c r="BD58" s="82">
        <f t="shared" si="22"/>
        <v>7.176721999933861E-3</v>
      </c>
      <c r="BE58" s="82">
        <f t="shared" si="23"/>
        <v>0</v>
      </c>
      <c r="BF58" s="82">
        <f t="shared" si="24"/>
        <v>2.0449897750511245E-2</v>
      </c>
      <c r="BG58" s="82">
        <f t="shared" si="25"/>
        <v>3.4686892979372873E-4</v>
      </c>
      <c r="BH58" s="82">
        <f t="shared" si="26"/>
        <v>5.5944226657525763E-3</v>
      </c>
      <c r="BI58" s="82">
        <f t="shared" si="27"/>
        <v>1.130947572501818E-2</v>
      </c>
      <c r="BK58" s="82">
        <f t="shared" si="28"/>
        <v>0</v>
      </c>
      <c r="BL58" s="82">
        <f t="shared" si="29"/>
        <v>0</v>
      </c>
      <c r="BM58" s="82">
        <f t="shared" si="30"/>
        <v>2.8706887999735444E-2</v>
      </c>
      <c r="BN58" s="82">
        <f t="shared" si="31"/>
        <v>0</v>
      </c>
      <c r="BO58" s="82">
        <f t="shared" si="32"/>
        <v>8.179959100204498E-2</v>
      </c>
      <c r="BP58" s="82">
        <f t="shared" si="33"/>
        <v>1.3874757191749149E-3</v>
      </c>
      <c r="BQ58" s="82">
        <f t="shared" si="34"/>
        <v>2.2377690663010305E-2</v>
      </c>
      <c r="BR58" s="82">
        <f t="shared" si="35"/>
        <v>4.5237902900072721E-2</v>
      </c>
    </row>
    <row r="59" spans="1:70" x14ac:dyDescent="0.2">
      <c r="A59" t="str">
        <f t="shared" ref="A59:C59" si="94">A19</f>
        <v>RC Frame infilled</v>
      </c>
      <c r="B59" t="str">
        <f t="shared" si="94"/>
        <v>LC</v>
      </c>
      <c r="C59" t="str">
        <f t="shared" si="94"/>
        <v>LR</v>
      </c>
      <c r="D59">
        <f t="shared" si="75"/>
        <v>1</v>
      </c>
      <c r="E59" t="s">
        <v>19</v>
      </c>
      <c r="F59" s="33" t="str">
        <f t="shared" si="77"/>
        <v>RCi+LC+LR</v>
      </c>
      <c r="G59" s="33" t="str">
        <f>'FL - vulnerabilities'!A26</f>
        <v>RCi+xC+LR+1s+Com</v>
      </c>
      <c r="H59" s="33"/>
      <c r="I59" s="48">
        <f>VLOOKUP(I$2,polygonCoarseDist!$A$2:$G$9,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J59" s="48">
        <f>VLOOKUP(J$2,polygonCoarseDist!$A$2:$G$9,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K59" s="48">
        <f>VLOOKUP(K$2,polygonCoarseDist!$A$2:$G$9,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0.45585874799357945</v>
      </c>
      <c r="L59" s="48">
        <f>VLOOKUP(L$2,polygonCoarseDist!$A$2:$G$9,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M59" s="48">
        <f>VLOOKUP(M$2,polygonCoarseDist!$A$2:$G$9,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N59" s="48">
        <f>VLOOKUP(N$2,polygonCoarseDist!$A$2:$G$9,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O59" s="48">
        <f>VLOOKUP(O$2,polygonCoarseDist!$A$2:$G$9,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0.40500000000000003</v>
      </c>
      <c r="P59" s="48">
        <f>VLOOKUP(P$2,polygonCoarseDist!$A$2:$G$9,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Q59" s="33"/>
      <c r="R59" s="48">
        <f>VLOOKUP(R$2,polygonCoarseDist!$A$13:$D$20,IF(EXACT($E59,polygonCoarseDist!$B$12),2,IF(EXACT($E59,polygonCoarseDist!$C$12),3,4)))</f>
        <v>0</v>
      </c>
      <c r="S59" s="48">
        <f>VLOOKUP(S$2,polygonCoarseDist!$A$13:$D$20,IF(EXACT($E59,polygonCoarseDist!$B$12),2,IF(EXACT($E59,polygonCoarseDist!$C$12),3,4)))</f>
        <v>1</v>
      </c>
      <c r="T59" s="48">
        <f>VLOOKUP(T$2,polygonCoarseDist!$A$13:$D$20,IF(EXACT($E59,polygonCoarseDist!$B$12),2,IF(EXACT($E59,polygonCoarseDist!$C$12),3,4)))</f>
        <v>0.3</v>
      </c>
      <c r="U59" s="48">
        <f>VLOOKUP(U$2,polygonCoarseDist!$A$13:$D$20,IF(EXACT($E59,polygonCoarseDist!$B$12),2,IF(EXACT($E59,polygonCoarseDist!$C$12),3,4)))</f>
        <v>0</v>
      </c>
      <c r="V59" s="48">
        <f>VLOOKUP(V$2,polygonCoarseDist!$A$13:$D$20,IF(EXACT($E59,polygonCoarseDist!$B$12),2,IF(EXACT($E59,polygonCoarseDist!$C$12),3,4)))</f>
        <v>1</v>
      </c>
      <c r="W59" s="48">
        <f>VLOOKUP(W$2,polygonCoarseDist!$A$13:$D$20,IF(EXACT($E59,polygonCoarseDist!$B$12),2,IF(EXACT($E59,polygonCoarseDist!$C$12),3,4)))</f>
        <v>0.1</v>
      </c>
      <c r="X59" s="48">
        <f>VLOOKUP(X$2,polygonCoarseDist!$A$13:$D$20,IF(EXACT($E59,polygonCoarseDist!$B$12),2,IF(EXACT($E59,polygonCoarseDist!$C$12),3,4)))</f>
        <v>0.4</v>
      </c>
      <c r="Y59" s="48">
        <f>VLOOKUP(Y$2,polygonCoarseDist!$A$13:$D$20,IF(EXACT($E59,polygonCoarseDist!$B$12),2,IF(EXACT($E59,polygonCoarseDist!$C$12),3,4)))</f>
        <v>0.2</v>
      </c>
      <c r="AA59" s="48">
        <f>IF(EXACT($A59,polygonCoarseDist!$G$1),VLOOKUP(AA$2,polygonCoarseDist!$A$37:$C$44, $D59+1),         IF(EXACT($A59,polygonCoarseDist!$F$1),VLOOKUP(AA$2,polygonCoarseDist!$A$49:$I$56, $D59+1),       VLOOKUP(AA$2,polygonCoarseDist!$A$25:$E$32, $D59+1)      )        )</f>
        <v>0.4</v>
      </c>
      <c r="AB59" s="48">
        <f>IF(EXACT($A59,polygonCoarseDist!$G$1),VLOOKUP(AB$2,polygonCoarseDist!$A$37:$C$44, $D59+1),         IF(EXACT($A59,polygonCoarseDist!$F$1),VLOOKUP(AB$2,polygonCoarseDist!$A$49:$I$56, $D59+1),       VLOOKUP(AB$2,polygonCoarseDist!$A$25:$E$32, $D59+1)      )        )</f>
        <v>0.05</v>
      </c>
      <c r="AC59" s="48">
        <f>IF(EXACT($A59,polygonCoarseDist!$G$1),VLOOKUP(AC$2,polygonCoarseDist!$A$37:$C$44, $D59+1),         IF(EXACT($A59,polygonCoarseDist!$F$1),VLOOKUP(AC$2,polygonCoarseDist!$A$49:$I$56, $D59+1),       VLOOKUP(AC$2,polygonCoarseDist!$A$25:$E$32, $D59+1)      )        )</f>
        <v>0.1</v>
      </c>
      <c r="AD59" s="48">
        <f>IF(EXACT($A59,polygonCoarseDist!$G$1),VLOOKUP(AD$2,polygonCoarseDist!$A$37:$C$44, $D59+1),         IF(EXACT($A59,polygonCoarseDist!$F$1),VLOOKUP(AD$2,polygonCoarseDist!$A$49:$I$56, $D59+1),       VLOOKUP(AD$2,polygonCoarseDist!$A$25:$E$32, $D59+1)      )        )</f>
        <v>0.1</v>
      </c>
      <c r="AE59" s="48">
        <f>IF(EXACT($A59,polygonCoarseDist!$G$1),VLOOKUP(AE$2,polygonCoarseDist!$A$37:$C$44, $D59+1),         IF(EXACT($A59,polygonCoarseDist!$F$1),VLOOKUP(AE$2,polygonCoarseDist!$A$49:$I$56, $D59+1),       VLOOKUP(AE$2,polygonCoarseDist!$A$25:$E$32, $D59+1)      )        )</f>
        <v>0</v>
      </c>
      <c r="AF59" s="48">
        <f>IF(EXACT($A59,polygonCoarseDist!$G$1),VLOOKUP(AF$2,polygonCoarseDist!$A$37:$C$44, $D59+1),         IF(EXACT($A59,polygonCoarseDist!$F$1),VLOOKUP(AF$2,polygonCoarseDist!$A$49:$I$56, $D59+1),       VLOOKUP(AF$2,polygonCoarseDist!$A$25:$E$32, $D59+1)      )        )</f>
        <v>0.1</v>
      </c>
      <c r="AG59" s="48">
        <f>IF(EXACT($A59,polygonCoarseDist!$G$1),VLOOKUP(AG$2,polygonCoarseDist!$A$37:$C$44, $D59+1),         IF(EXACT($A59,polygonCoarseDist!$F$1),VLOOKUP(AG$2,polygonCoarseDist!$A$49:$I$56, $D59+1),       VLOOKUP(AG$2,polygonCoarseDist!$A$25:$E$32, $D59+1)      )        )</f>
        <v>0.05</v>
      </c>
      <c r="AH59" s="48">
        <f>IF(EXACT($A59,polygonCoarseDist!$G$1),VLOOKUP(AH$2,polygonCoarseDist!$A$37:$C$44, $D59+1),         IF(EXACT($A59,polygonCoarseDist!$F$1),VLOOKUP(AH$2,polygonCoarseDist!$A$49:$I$56, $D59+1),       VLOOKUP(AH$2,polygonCoarseDist!$A$25:$E$32, $D59+1)      )        )</f>
        <v>0</v>
      </c>
      <c r="AJ59" s="48">
        <f>IF(EXACT($A59,polygonCoarseDist!$F$1), VLOOKUP(AJ$2,polygonCoarseDist!$A$62:$D$69,  IF(EXACT($B59,polygonCoarseDist!$B$61), 2,  IF(EXACT($B59,polygonCoarseDist!$C$61), 3,   4   )   )  ),  1)</f>
        <v>1</v>
      </c>
      <c r="AK59" s="48">
        <f>IF(EXACT($A59,polygonCoarseDist!$F$1), VLOOKUP(AK$2,polygonCoarseDist!$A$62:$D$69,  IF(EXACT($B59,polygonCoarseDist!$B$61), 2,  IF(EXACT($B59,polygonCoarseDist!$C$61), 3,   4   )   )  ),  1)</f>
        <v>0.3</v>
      </c>
      <c r="AL59" s="48">
        <f>IF(EXACT($A59,polygonCoarseDist!$F$1), VLOOKUP(AL$2,polygonCoarseDist!$A$62:$D$69,  IF(EXACT($B59,polygonCoarseDist!$B$61), 2,  IF(EXACT($B59,polygonCoarseDist!$C$61), 3,   4   )   )  ),  1)</f>
        <v>0</v>
      </c>
      <c r="AM59" s="48">
        <f>IF(EXACT($A59,polygonCoarseDist!$F$1), VLOOKUP(AM$2,polygonCoarseDist!$A$62:$D$69,  IF(EXACT($B59,polygonCoarseDist!$B$61), 2,  IF(EXACT($B59,polygonCoarseDist!$C$61), 3,   4   )   )  ),  1)</f>
        <v>0.3</v>
      </c>
      <c r="AN59" s="48">
        <f>IF(EXACT($A59,polygonCoarseDist!$F$1), VLOOKUP(AN$2,polygonCoarseDist!$A$62:$D$69,  IF(EXACT($B59,polygonCoarseDist!$B$61), 2,  IF(EXACT($B59,polygonCoarseDist!$C$61), 3,   4   )   )  ),  1)</f>
        <v>0.1</v>
      </c>
      <c r="AO59" s="48">
        <f>IF(EXACT($A59,polygonCoarseDist!$F$1), VLOOKUP(AO$2,polygonCoarseDist!$A$62:$D$69,  IF(EXACT($B59,polygonCoarseDist!$B$61), 2,  IF(EXACT($B59,polygonCoarseDist!$C$61), 3,   4   )   )  ),  1)</f>
        <v>0.7</v>
      </c>
      <c r="AP59" s="48">
        <f>IF(EXACT($A59,polygonCoarseDist!$F$1), VLOOKUP(AP$2,polygonCoarseDist!$A$62:$D$69,  IF(EXACT($B59,polygonCoarseDist!$B$61), 2,  IF(EXACT($B59,polygonCoarseDist!$C$61), 3,   4   )   )  ),  1)</f>
        <v>0.2</v>
      </c>
      <c r="AQ59" s="48">
        <f>IF(EXACT($A59,polygonCoarseDist!$F$1), VLOOKUP(AQ$2,polygonCoarseDist!$A$62:$D$69,  IF(EXACT($B59,polygonCoarseDist!$B$61), 2,  IF(EXACT($B59,polygonCoarseDist!$C$61), 3,   4   )   )  ),  1)</f>
        <v>0.1</v>
      </c>
      <c r="AS59" s="82">
        <f t="shared" si="12"/>
        <v>0</v>
      </c>
      <c r="AT59" s="82">
        <f t="shared" si="13"/>
        <v>9.2550000000000011E-3</v>
      </c>
      <c r="AU59" s="82">
        <f t="shared" si="14"/>
        <v>0</v>
      </c>
      <c r="AV59" s="82">
        <f t="shared" si="15"/>
        <v>0</v>
      </c>
      <c r="AW59" s="82">
        <f t="shared" si="16"/>
        <v>0</v>
      </c>
      <c r="AX59" s="82">
        <f t="shared" si="17"/>
        <v>7.490000000000001E-4</v>
      </c>
      <c r="AY59" s="82">
        <f t="shared" si="18"/>
        <v>1.6200000000000003E-3</v>
      </c>
      <c r="AZ59" s="82">
        <f t="shared" si="19"/>
        <v>0</v>
      </c>
      <c r="BB59" s="82">
        <f t="shared" si="20"/>
        <v>0</v>
      </c>
      <c r="BC59" s="82">
        <f t="shared" si="21"/>
        <v>9.4631901840490796E-3</v>
      </c>
      <c r="BD59" s="82">
        <f t="shared" si="22"/>
        <v>0</v>
      </c>
      <c r="BE59" s="82">
        <f t="shared" si="23"/>
        <v>0</v>
      </c>
      <c r="BF59" s="82">
        <f t="shared" si="24"/>
        <v>0</v>
      </c>
      <c r="BG59" s="82">
        <f t="shared" si="25"/>
        <v>7.6979208419408231E-4</v>
      </c>
      <c r="BH59" s="82">
        <f t="shared" si="26"/>
        <v>1.647811767003486E-3</v>
      </c>
      <c r="BI59" s="82">
        <f t="shared" si="27"/>
        <v>0</v>
      </c>
      <c r="BK59" s="82">
        <f t="shared" si="28"/>
        <v>0</v>
      </c>
      <c r="BL59" s="82">
        <f t="shared" si="29"/>
        <v>9.4631901840490796E-3</v>
      </c>
      <c r="BM59" s="82">
        <f t="shared" si="30"/>
        <v>0</v>
      </c>
      <c r="BN59" s="82">
        <f t="shared" si="31"/>
        <v>0</v>
      </c>
      <c r="BO59" s="82">
        <f t="shared" si="32"/>
        <v>0</v>
      </c>
      <c r="BP59" s="82">
        <f t="shared" si="33"/>
        <v>7.6979208419408231E-4</v>
      </c>
      <c r="BQ59" s="82">
        <f t="shared" si="34"/>
        <v>1.647811767003486E-3</v>
      </c>
      <c r="BR59" s="82">
        <f t="shared" si="35"/>
        <v>0</v>
      </c>
    </row>
    <row r="60" spans="1:70" x14ac:dyDescent="0.2">
      <c r="A60" t="str">
        <f t="shared" ref="A60:C60" si="95">A20</f>
        <v>RC Frame infilled</v>
      </c>
      <c r="B60" t="str">
        <f t="shared" si="95"/>
        <v>LC</v>
      </c>
      <c r="C60" t="str">
        <f t="shared" si="95"/>
        <v>LR</v>
      </c>
      <c r="D60">
        <f t="shared" si="75"/>
        <v>2</v>
      </c>
      <c r="E60" t="s">
        <v>19</v>
      </c>
      <c r="F60" s="33" t="str">
        <f t="shared" si="77"/>
        <v>RCi+LC+LR</v>
      </c>
      <c r="G60" s="33" t="str">
        <f>'FL - vulnerabilities'!A27</f>
        <v>RCi+xC+LR+2s+Com</v>
      </c>
      <c r="H60" s="33"/>
      <c r="I60" s="48">
        <f>VLOOKUP(I$2,polygonCoarseDist!$A$2:$G$9,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J60" s="48">
        <f>VLOOKUP(J$2,polygonCoarseDist!$A$2:$G$9,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K60" s="48">
        <f>VLOOKUP(K$2,polygonCoarseDist!$A$2:$G$9,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0.45585874799357945</v>
      </c>
      <c r="L60" s="48">
        <f>VLOOKUP(L$2,polygonCoarseDist!$A$2:$G$9,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M60" s="48">
        <f>VLOOKUP(M$2,polygonCoarseDist!$A$2:$G$9,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N60" s="48">
        <f>VLOOKUP(N$2,polygonCoarseDist!$A$2:$G$9,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O60" s="48">
        <f>VLOOKUP(O$2,polygonCoarseDist!$A$2:$G$9,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0.40500000000000003</v>
      </c>
      <c r="P60" s="48">
        <f>VLOOKUP(P$2,polygonCoarseDist!$A$2:$G$9,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Q60" s="33"/>
      <c r="R60" s="48">
        <f>VLOOKUP(R$2,polygonCoarseDist!$A$13:$D$20,IF(EXACT($E60,polygonCoarseDist!$B$12),2,IF(EXACT($E60,polygonCoarseDist!$C$12),3,4)))</f>
        <v>0</v>
      </c>
      <c r="S60" s="48">
        <f>VLOOKUP(S$2,polygonCoarseDist!$A$13:$D$20,IF(EXACT($E60,polygonCoarseDist!$B$12),2,IF(EXACT($E60,polygonCoarseDist!$C$12),3,4)))</f>
        <v>1</v>
      </c>
      <c r="T60" s="48">
        <f>VLOOKUP(T$2,polygonCoarseDist!$A$13:$D$20,IF(EXACT($E60,polygonCoarseDist!$B$12),2,IF(EXACT($E60,polygonCoarseDist!$C$12),3,4)))</f>
        <v>0.3</v>
      </c>
      <c r="U60" s="48">
        <f>VLOOKUP(U$2,polygonCoarseDist!$A$13:$D$20,IF(EXACT($E60,polygonCoarseDist!$B$12),2,IF(EXACT($E60,polygonCoarseDist!$C$12),3,4)))</f>
        <v>0</v>
      </c>
      <c r="V60" s="48">
        <f>VLOOKUP(V$2,polygonCoarseDist!$A$13:$D$20,IF(EXACT($E60,polygonCoarseDist!$B$12),2,IF(EXACT($E60,polygonCoarseDist!$C$12),3,4)))</f>
        <v>1</v>
      </c>
      <c r="W60" s="48">
        <f>VLOOKUP(W$2,polygonCoarseDist!$A$13:$D$20,IF(EXACT($E60,polygonCoarseDist!$B$12),2,IF(EXACT($E60,polygonCoarseDist!$C$12),3,4)))</f>
        <v>0.1</v>
      </c>
      <c r="X60" s="48">
        <f>VLOOKUP(X$2,polygonCoarseDist!$A$13:$D$20,IF(EXACT($E60,polygonCoarseDist!$B$12),2,IF(EXACT($E60,polygonCoarseDist!$C$12),3,4)))</f>
        <v>0.4</v>
      </c>
      <c r="Y60" s="48">
        <f>VLOOKUP(Y$2,polygonCoarseDist!$A$13:$D$20,IF(EXACT($E60,polygonCoarseDist!$B$12),2,IF(EXACT($E60,polygonCoarseDist!$C$12),3,4)))</f>
        <v>0.2</v>
      </c>
      <c r="AA60" s="48">
        <f>IF(EXACT($A60,polygonCoarseDist!$G$1),VLOOKUP(AA$2,polygonCoarseDist!$A$37:$C$44, $D60+1),         IF(EXACT($A60,polygonCoarseDist!$F$1),VLOOKUP(AA$2,polygonCoarseDist!$A$49:$I$56, $D60+1),       VLOOKUP(AA$2,polygonCoarseDist!$A$25:$E$32, $D60+1)      )        )</f>
        <v>0.5</v>
      </c>
      <c r="AB60" s="48">
        <f>IF(EXACT($A60,polygonCoarseDist!$G$1),VLOOKUP(AB$2,polygonCoarseDist!$A$37:$C$44, $D60+1),         IF(EXACT($A60,polygonCoarseDist!$F$1),VLOOKUP(AB$2,polygonCoarseDist!$A$49:$I$56, $D60+1),       VLOOKUP(AB$2,polygonCoarseDist!$A$25:$E$32, $D60+1)      )        )</f>
        <v>0.3</v>
      </c>
      <c r="AC60" s="48">
        <f>IF(EXACT($A60,polygonCoarseDist!$G$1),VLOOKUP(AC$2,polygonCoarseDist!$A$37:$C$44, $D60+1),         IF(EXACT($A60,polygonCoarseDist!$F$1),VLOOKUP(AC$2,polygonCoarseDist!$A$49:$I$56, $D60+1),       VLOOKUP(AC$2,polygonCoarseDist!$A$25:$E$32, $D60+1)      )        )</f>
        <v>0.3</v>
      </c>
      <c r="AD60" s="48">
        <f>IF(EXACT($A60,polygonCoarseDist!$G$1),VLOOKUP(AD$2,polygonCoarseDist!$A$37:$C$44, $D60+1),         IF(EXACT($A60,polygonCoarseDist!$F$1),VLOOKUP(AD$2,polygonCoarseDist!$A$49:$I$56, $D60+1),       VLOOKUP(AD$2,polygonCoarseDist!$A$25:$E$32, $D60+1)      )        )</f>
        <v>0.4</v>
      </c>
      <c r="AE60" s="48">
        <f>IF(EXACT($A60,polygonCoarseDist!$G$1),VLOOKUP(AE$2,polygonCoarseDist!$A$37:$C$44, $D60+1),         IF(EXACT($A60,polygonCoarseDist!$F$1),VLOOKUP(AE$2,polygonCoarseDist!$A$49:$I$56, $D60+1),       VLOOKUP(AE$2,polygonCoarseDist!$A$25:$E$32, $D60+1)      )        )</f>
        <v>0.05</v>
      </c>
      <c r="AF60" s="48">
        <f>IF(EXACT($A60,polygonCoarseDist!$G$1),VLOOKUP(AF$2,polygonCoarseDist!$A$37:$C$44, $D60+1),         IF(EXACT($A60,polygonCoarseDist!$F$1),VLOOKUP(AF$2,polygonCoarseDist!$A$49:$I$56, $D60+1),       VLOOKUP(AF$2,polygonCoarseDist!$A$25:$E$32, $D60+1)      )        )</f>
        <v>0.4</v>
      </c>
      <c r="AG60" s="48">
        <f>IF(EXACT($A60,polygonCoarseDist!$G$1),VLOOKUP(AG$2,polygonCoarseDist!$A$37:$C$44, $D60+1),         IF(EXACT($A60,polygonCoarseDist!$F$1),VLOOKUP(AG$2,polygonCoarseDist!$A$49:$I$56, $D60+1),       VLOOKUP(AG$2,polygonCoarseDist!$A$25:$E$32, $D60+1)      )        )</f>
        <v>0.3</v>
      </c>
      <c r="AH60" s="48">
        <f>IF(EXACT($A60,polygonCoarseDist!$G$1),VLOOKUP(AH$2,polygonCoarseDist!$A$37:$C$44, $D60+1),         IF(EXACT($A60,polygonCoarseDist!$F$1),VLOOKUP(AH$2,polygonCoarseDist!$A$49:$I$56, $D60+1),       VLOOKUP(AH$2,polygonCoarseDist!$A$25:$E$32, $D60+1)      )        )</f>
        <v>0.05</v>
      </c>
      <c r="AJ60" s="48">
        <f>IF(EXACT($A60,polygonCoarseDist!$F$1), VLOOKUP(AJ$2,polygonCoarseDist!$A$62:$D$69,  IF(EXACT($B60,polygonCoarseDist!$B$61), 2,  IF(EXACT($B60,polygonCoarseDist!$C$61), 3,   4   )   )  ),  1)</f>
        <v>1</v>
      </c>
      <c r="AK60" s="48">
        <f>IF(EXACT($A60,polygonCoarseDist!$F$1), VLOOKUP(AK$2,polygonCoarseDist!$A$62:$D$69,  IF(EXACT($B60,polygonCoarseDist!$B$61), 2,  IF(EXACT($B60,polygonCoarseDist!$C$61), 3,   4   )   )  ),  1)</f>
        <v>0.3</v>
      </c>
      <c r="AL60" s="48">
        <f>IF(EXACT($A60,polygonCoarseDist!$F$1), VLOOKUP(AL$2,polygonCoarseDist!$A$62:$D$69,  IF(EXACT($B60,polygonCoarseDist!$B$61), 2,  IF(EXACT($B60,polygonCoarseDist!$C$61), 3,   4   )   )  ),  1)</f>
        <v>0</v>
      </c>
      <c r="AM60" s="48">
        <f>IF(EXACT($A60,polygonCoarseDist!$F$1), VLOOKUP(AM$2,polygonCoarseDist!$A$62:$D$69,  IF(EXACT($B60,polygonCoarseDist!$B$61), 2,  IF(EXACT($B60,polygonCoarseDist!$C$61), 3,   4   )   )  ),  1)</f>
        <v>0.3</v>
      </c>
      <c r="AN60" s="48">
        <f>IF(EXACT($A60,polygonCoarseDist!$F$1), VLOOKUP(AN$2,polygonCoarseDist!$A$62:$D$69,  IF(EXACT($B60,polygonCoarseDist!$B$61), 2,  IF(EXACT($B60,polygonCoarseDist!$C$61), 3,   4   )   )  ),  1)</f>
        <v>0.1</v>
      </c>
      <c r="AO60" s="48">
        <f>IF(EXACT($A60,polygonCoarseDist!$F$1), VLOOKUP(AO$2,polygonCoarseDist!$A$62:$D$69,  IF(EXACT($B60,polygonCoarseDist!$B$61), 2,  IF(EXACT($B60,polygonCoarseDist!$C$61), 3,   4   )   )  ),  1)</f>
        <v>0.7</v>
      </c>
      <c r="AP60" s="48">
        <f>IF(EXACT($A60,polygonCoarseDist!$F$1), VLOOKUP(AP$2,polygonCoarseDist!$A$62:$D$69,  IF(EXACT($B60,polygonCoarseDist!$B$61), 2,  IF(EXACT($B60,polygonCoarseDist!$C$61), 3,   4   )   )  ),  1)</f>
        <v>0.2</v>
      </c>
      <c r="AQ60" s="48">
        <f>IF(EXACT($A60,polygonCoarseDist!$F$1), VLOOKUP(AQ$2,polygonCoarseDist!$A$62:$D$69,  IF(EXACT($B60,polygonCoarseDist!$B$61), 2,  IF(EXACT($B60,polygonCoarseDist!$C$61), 3,   4   )   )  ),  1)</f>
        <v>0.1</v>
      </c>
      <c r="AS60" s="82">
        <f t="shared" si="12"/>
        <v>0</v>
      </c>
      <c r="AT60" s="82">
        <f t="shared" si="13"/>
        <v>5.5529999999999996E-2</v>
      </c>
      <c r="AU60" s="82">
        <f t="shared" si="14"/>
        <v>0</v>
      </c>
      <c r="AV60" s="82">
        <f t="shared" si="15"/>
        <v>0</v>
      </c>
      <c r="AW60" s="82">
        <f t="shared" si="16"/>
        <v>3.0850000000000005E-3</v>
      </c>
      <c r="AX60" s="82">
        <f t="shared" si="17"/>
        <v>2.9960000000000004E-3</v>
      </c>
      <c r="AY60" s="82">
        <f t="shared" si="18"/>
        <v>9.7200000000000029E-3</v>
      </c>
      <c r="AZ60" s="82">
        <f t="shared" si="19"/>
        <v>6.1700000000000014E-4</v>
      </c>
      <c r="BB60" s="82">
        <f t="shared" si="20"/>
        <v>0</v>
      </c>
      <c r="BC60" s="82">
        <f t="shared" si="21"/>
        <v>5.677914110429446E-2</v>
      </c>
      <c r="BD60" s="82">
        <f t="shared" si="22"/>
        <v>0</v>
      </c>
      <c r="BE60" s="82">
        <f t="shared" si="23"/>
        <v>0</v>
      </c>
      <c r="BF60" s="82">
        <f t="shared" si="24"/>
        <v>3.1543967280163597E-3</v>
      </c>
      <c r="BG60" s="82">
        <f t="shared" si="25"/>
        <v>3.0791683367763292E-3</v>
      </c>
      <c r="BH60" s="82">
        <f t="shared" si="26"/>
        <v>9.8868706020209165E-3</v>
      </c>
      <c r="BI60" s="82">
        <f t="shared" si="27"/>
        <v>6.2303093949430527E-4</v>
      </c>
      <c r="BK60" s="82">
        <f t="shared" si="28"/>
        <v>0</v>
      </c>
      <c r="BL60" s="82">
        <f t="shared" si="29"/>
        <v>0.11355828220858892</v>
      </c>
      <c r="BM60" s="82">
        <f t="shared" si="30"/>
        <v>0</v>
      </c>
      <c r="BN60" s="82">
        <f t="shared" si="31"/>
        <v>0</v>
      </c>
      <c r="BO60" s="82">
        <f t="shared" si="32"/>
        <v>6.3087934560327194E-3</v>
      </c>
      <c r="BP60" s="82">
        <f t="shared" si="33"/>
        <v>6.1583366735526585E-3</v>
      </c>
      <c r="BQ60" s="82">
        <f t="shared" si="34"/>
        <v>1.9773741204041833E-2</v>
      </c>
      <c r="BR60" s="82">
        <f t="shared" si="35"/>
        <v>1.2460618789886105E-3</v>
      </c>
    </row>
    <row r="61" spans="1:70" x14ac:dyDescent="0.2">
      <c r="A61" t="str">
        <f t="shared" ref="A61:C61" si="96">A21</f>
        <v>RC Frame infilled</v>
      </c>
      <c r="B61" t="str">
        <f t="shared" si="96"/>
        <v>LC</v>
      </c>
      <c r="C61" t="str">
        <f t="shared" si="96"/>
        <v>LR</v>
      </c>
      <c r="D61">
        <f t="shared" si="75"/>
        <v>3</v>
      </c>
      <c r="E61" t="s">
        <v>19</v>
      </c>
      <c r="F61" s="33" t="str">
        <f t="shared" si="77"/>
        <v>RCi+LC+LR</v>
      </c>
      <c r="G61" s="33" t="str">
        <f>'FL - vulnerabilities'!A28</f>
        <v>RCi+xC+LR+3s+Com</v>
      </c>
      <c r="H61" s="33"/>
      <c r="I61" s="48">
        <f>VLOOKUP(I$2,polygonCoarseDist!$A$2:$G$9,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J61" s="48">
        <f>VLOOKUP(J$2,polygonCoarseDist!$A$2:$G$9,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K61" s="48">
        <f>VLOOKUP(K$2,polygonCoarseDist!$A$2:$G$9,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0.45585874799357945</v>
      </c>
      <c r="L61" s="48">
        <f>VLOOKUP(L$2,polygonCoarseDist!$A$2:$G$9,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M61" s="48">
        <f>VLOOKUP(M$2,polygonCoarseDist!$A$2:$G$9,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N61" s="48">
        <f>VLOOKUP(N$2,polygonCoarseDist!$A$2:$G$9,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O61" s="48">
        <f>VLOOKUP(O$2,polygonCoarseDist!$A$2:$G$9,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0.40500000000000003</v>
      </c>
      <c r="P61" s="48">
        <f>VLOOKUP(P$2,polygonCoarseDist!$A$2:$G$9,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Q61" s="33"/>
      <c r="R61" s="48">
        <f>VLOOKUP(R$2,polygonCoarseDist!$A$13:$D$20,IF(EXACT($E61,polygonCoarseDist!$B$12),2,IF(EXACT($E61,polygonCoarseDist!$C$12),3,4)))</f>
        <v>0</v>
      </c>
      <c r="S61" s="48">
        <f>VLOOKUP(S$2,polygonCoarseDist!$A$13:$D$20,IF(EXACT($E61,polygonCoarseDist!$B$12),2,IF(EXACT($E61,polygonCoarseDist!$C$12),3,4)))</f>
        <v>1</v>
      </c>
      <c r="T61" s="48">
        <f>VLOOKUP(T$2,polygonCoarseDist!$A$13:$D$20,IF(EXACT($E61,polygonCoarseDist!$B$12),2,IF(EXACT($E61,polygonCoarseDist!$C$12),3,4)))</f>
        <v>0.3</v>
      </c>
      <c r="U61" s="48">
        <f>VLOOKUP(U$2,polygonCoarseDist!$A$13:$D$20,IF(EXACT($E61,polygonCoarseDist!$B$12),2,IF(EXACT($E61,polygonCoarseDist!$C$12),3,4)))</f>
        <v>0</v>
      </c>
      <c r="V61" s="48">
        <f>VLOOKUP(V$2,polygonCoarseDist!$A$13:$D$20,IF(EXACT($E61,polygonCoarseDist!$B$12),2,IF(EXACT($E61,polygonCoarseDist!$C$12),3,4)))</f>
        <v>1</v>
      </c>
      <c r="W61" s="48">
        <f>VLOOKUP(W$2,polygonCoarseDist!$A$13:$D$20,IF(EXACT($E61,polygonCoarseDist!$B$12),2,IF(EXACT($E61,polygonCoarseDist!$C$12),3,4)))</f>
        <v>0.1</v>
      </c>
      <c r="X61" s="48">
        <f>VLOOKUP(X$2,polygonCoarseDist!$A$13:$D$20,IF(EXACT($E61,polygonCoarseDist!$B$12),2,IF(EXACT($E61,polygonCoarseDist!$C$12),3,4)))</f>
        <v>0.4</v>
      </c>
      <c r="Y61" s="48">
        <f>VLOOKUP(Y$2,polygonCoarseDist!$A$13:$D$20,IF(EXACT($E61,polygonCoarseDist!$B$12),2,IF(EXACT($E61,polygonCoarseDist!$C$12),3,4)))</f>
        <v>0.2</v>
      </c>
      <c r="AA61" s="48">
        <f>IF(EXACT($A61,polygonCoarseDist!$G$1),VLOOKUP(AA$2,polygonCoarseDist!$A$37:$C$44, $D61+1),         IF(EXACT($A61,polygonCoarseDist!$F$1),VLOOKUP(AA$2,polygonCoarseDist!$A$49:$I$56, $D61+1),       VLOOKUP(AA$2,polygonCoarseDist!$A$25:$E$32, $D61+1)      )        )</f>
        <v>0.1</v>
      </c>
      <c r="AB61" s="48">
        <f>IF(EXACT($A61,polygonCoarseDist!$G$1),VLOOKUP(AB$2,polygonCoarseDist!$A$37:$C$44, $D61+1),         IF(EXACT($A61,polygonCoarseDist!$F$1),VLOOKUP(AB$2,polygonCoarseDist!$A$49:$I$56, $D61+1),       VLOOKUP(AB$2,polygonCoarseDist!$A$25:$E$32, $D61+1)      )        )</f>
        <v>0.5</v>
      </c>
      <c r="AC61" s="48">
        <f>IF(EXACT($A61,polygonCoarseDist!$G$1),VLOOKUP(AC$2,polygonCoarseDist!$A$37:$C$44, $D61+1),         IF(EXACT($A61,polygonCoarseDist!$F$1),VLOOKUP(AC$2,polygonCoarseDist!$A$49:$I$56, $D61+1),       VLOOKUP(AC$2,polygonCoarseDist!$A$25:$E$32, $D61+1)      )        )</f>
        <v>0.5</v>
      </c>
      <c r="AD61" s="48">
        <f>IF(EXACT($A61,polygonCoarseDist!$G$1),VLOOKUP(AD$2,polygonCoarseDist!$A$37:$C$44, $D61+1),         IF(EXACT($A61,polygonCoarseDist!$F$1),VLOOKUP(AD$2,polygonCoarseDist!$A$49:$I$56, $D61+1),       VLOOKUP(AD$2,polygonCoarseDist!$A$25:$E$32, $D61+1)      )        )</f>
        <v>0.3</v>
      </c>
      <c r="AE61" s="48">
        <f>IF(EXACT($A61,polygonCoarseDist!$G$1),VLOOKUP(AE$2,polygonCoarseDist!$A$37:$C$44, $D61+1),         IF(EXACT($A61,polygonCoarseDist!$F$1),VLOOKUP(AE$2,polygonCoarseDist!$A$49:$I$56, $D61+1),       VLOOKUP(AE$2,polygonCoarseDist!$A$25:$E$32, $D61+1)      )        )</f>
        <v>0.6</v>
      </c>
      <c r="AF61" s="48">
        <f>IF(EXACT($A61,polygonCoarseDist!$G$1),VLOOKUP(AF$2,polygonCoarseDist!$A$37:$C$44, $D61+1),         IF(EXACT($A61,polygonCoarseDist!$F$1),VLOOKUP(AF$2,polygonCoarseDist!$A$49:$I$56, $D61+1),       VLOOKUP(AF$2,polygonCoarseDist!$A$25:$E$32, $D61+1)      )        )</f>
        <v>0.5</v>
      </c>
      <c r="AG61" s="48">
        <f>IF(EXACT($A61,polygonCoarseDist!$G$1),VLOOKUP(AG$2,polygonCoarseDist!$A$37:$C$44, $D61+1),         IF(EXACT($A61,polygonCoarseDist!$F$1),VLOOKUP(AG$2,polygonCoarseDist!$A$49:$I$56, $D61+1),       VLOOKUP(AG$2,polygonCoarseDist!$A$25:$E$32, $D61+1)      )        )</f>
        <v>0.5</v>
      </c>
      <c r="AH61" s="48">
        <f>IF(EXACT($A61,polygonCoarseDist!$G$1),VLOOKUP(AH$2,polygonCoarseDist!$A$37:$C$44, $D61+1),         IF(EXACT($A61,polygonCoarseDist!$F$1),VLOOKUP(AH$2,polygonCoarseDist!$A$49:$I$56, $D61+1),       VLOOKUP(AH$2,polygonCoarseDist!$A$25:$E$32, $D61+1)      )        )</f>
        <v>0.6</v>
      </c>
      <c r="AJ61" s="48">
        <f>IF(EXACT($A61,polygonCoarseDist!$F$1), VLOOKUP(AJ$2,polygonCoarseDist!$A$62:$D$69,  IF(EXACT($B61,polygonCoarseDist!$B$61), 2,  IF(EXACT($B61,polygonCoarseDist!$C$61), 3,   4   )   )  ),  1)</f>
        <v>1</v>
      </c>
      <c r="AK61" s="48">
        <f>IF(EXACT($A61,polygonCoarseDist!$F$1), VLOOKUP(AK$2,polygonCoarseDist!$A$62:$D$69,  IF(EXACT($B61,polygonCoarseDist!$B$61), 2,  IF(EXACT($B61,polygonCoarseDist!$C$61), 3,   4   )   )  ),  1)</f>
        <v>0.3</v>
      </c>
      <c r="AL61" s="48">
        <f>IF(EXACT($A61,polygonCoarseDist!$F$1), VLOOKUP(AL$2,polygonCoarseDist!$A$62:$D$69,  IF(EXACT($B61,polygonCoarseDist!$B$61), 2,  IF(EXACT($B61,polygonCoarseDist!$C$61), 3,   4   )   )  ),  1)</f>
        <v>0</v>
      </c>
      <c r="AM61" s="48">
        <f>IF(EXACT($A61,polygonCoarseDist!$F$1), VLOOKUP(AM$2,polygonCoarseDist!$A$62:$D$69,  IF(EXACT($B61,polygonCoarseDist!$B$61), 2,  IF(EXACT($B61,polygonCoarseDist!$C$61), 3,   4   )   )  ),  1)</f>
        <v>0.3</v>
      </c>
      <c r="AN61" s="48">
        <f>IF(EXACT($A61,polygonCoarseDist!$F$1), VLOOKUP(AN$2,polygonCoarseDist!$A$62:$D$69,  IF(EXACT($B61,polygonCoarseDist!$B$61), 2,  IF(EXACT($B61,polygonCoarseDist!$C$61), 3,   4   )   )  ),  1)</f>
        <v>0.1</v>
      </c>
      <c r="AO61" s="48">
        <f>IF(EXACT($A61,polygonCoarseDist!$F$1), VLOOKUP(AO$2,polygonCoarseDist!$A$62:$D$69,  IF(EXACT($B61,polygonCoarseDist!$B$61), 2,  IF(EXACT($B61,polygonCoarseDist!$C$61), 3,   4   )   )  ),  1)</f>
        <v>0.7</v>
      </c>
      <c r="AP61" s="48">
        <f>IF(EXACT($A61,polygonCoarseDist!$F$1), VLOOKUP(AP$2,polygonCoarseDist!$A$62:$D$69,  IF(EXACT($B61,polygonCoarseDist!$B$61), 2,  IF(EXACT($B61,polygonCoarseDist!$C$61), 3,   4   )   )  ),  1)</f>
        <v>0.2</v>
      </c>
      <c r="AQ61" s="48">
        <f>IF(EXACT($A61,polygonCoarseDist!$F$1), VLOOKUP(AQ$2,polygonCoarseDist!$A$62:$D$69,  IF(EXACT($B61,polygonCoarseDist!$B$61), 2,  IF(EXACT($B61,polygonCoarseDist!$C$61), 3,   4   )   )  ),  1)</f>
        <v>0.1</v>
      </c>
      <c r="AS61" s="82">
        <f t="shared" si="12"/>
        <v>0</v>
      </c>
      <c r="AT61" s="82">
        <f t="shared" si="13"/>
        <v>9.2549999999999993E-2</v>
      </c>
      <c r="AU61" s="82">
        <f t="shared" si="14"/>
        <v>0</v>
      </c>
      <c r="AV61" s="82">
        <f t="shared" si="15"/>
        <v>0</v>
      </c>
      <c r="AW61" s="82">
        <f t="shared" si="16"/>
        <v>3.7019999999999997E-2</v>
      </c>
      <c r="AX61" s="82">
        <f t="shared" si="17"/>
        <v>3.7450000000000001E-3</v>
      </c>
      <c r="AY61" s="82">
        <f t="shared" si="18"/>
        <v>1.6200000000000003E-2</v>
      </c>
      <c r="AZ61" s="82">
        <f t="shared" si="19"/>
        <v>7.4040000000000009E-3</v>
      </c>
      <c r="BB61" s="82">
        <f t="shared" si="20"/>
        <v>0</v>
      </c>
      <c r="BC61" s="82">
        <f t="shared" si="21"/>
        <v>9.4631901840490765E-2</v>
      </c>
      <c r="BD61" s="82">
        <f t="shared" si="22"/>
        <v>0</v>
      </c>
      <c r="BE61" s="82">
        <f t="shared" si="23"/>
        <v>0</v>
      </c>
      <c r="BF61" s="82">
        <f t="shared" si="24"/>
        <v>3.7852760736196311E-2</v>
      </c>
      <c r="BG61" s="82">
        <f t="shared" si="25"/>
        <v>3.8489604209704111E-3</v>
      </c>
      <c r="BH61" s="82">
        <f t="shared" si="26"/>
        <v>1.6478117670034858E-2</v>
      </c>
      <c r="BI61" s="82">
        <f t="shared" si="27"/>
        <v>7.476371273931662E-3</v>
      </c>
      <c r="BK61" s="82">
        <f t="shared" si="28"/>
        <v>0</v>
      </c>
      <c r="BL61" s="82">
        <f t="shared" si="29"/>
        <v>0.28389570552147231</v>
      </c>
      <c r="BM61" s="82">
        <f t="shared" si="30"/>
        <v>0</v>
      </c>
      <c r="BN61" s="82">
        <f t="shared" si="31"/>
        <v>0</v>
      </c>
      <c r="BO61" s="82">
        <f t="shared" si="32"/>
        <v>0.11355828220858893</v>
      </c>
      <c r="BP61" s="82">
        <f t="shared" si="33"/>
        <v>1.1546881262911233E-2</v>
      </c>
      <c r="BQ61" s="82">
        <f t="shared" si="34"/>
        <v>4.943435301010457E-2</v>
      </c>
      <c r="BR61" s="82">
        <f t="shared" si="35"/>
        <v>2.2429113821794987E-2</v>
      </c>
    </row>
    <row r="62" spans="1:70" x14ac:dyDescent="0.2">
      <c r="A62" t="str">
        <f t="shared" ref="A62:C62" si="97">A22</f>
        <v>RC Frame infilled</v>
      </c>
      <c r="B62" t="str">
        <f t="shared" si="97"/>
        <v>LC</v>
      </c>
      <c r="C62" t="str">
        <f t="shared" si="97"/>
        <v>LR</v>
      </c>
      <c r="D62">
        <f t="shared" si="75"/>
        <v>4</v>
      </c>
      <c r="E62" t="s">
        <v>19</v>
      </c>
      <c r="F62" s="33" t="str">
        <f t="shared" si="77"/>
        <v>RCi+LC+LR</v>
      </c>
      <c r="G62" s="33" t="str">
        <f>'FL - vulnerabilities'!A29</f>
        <v>RCi+xC+LR+4s+Com</v>
      </c>
      <c r="H62" s="33"/>
      <c r="I62" s="48">
        <f>VLOOKUP(I$2,polygonCoarseDist!$A$2:$G$9,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J62" s="48">
        <f>VLOOKUP(J$2,polygonCoarseDist!$A$2:$G$9,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K62" s="48">
        <f>VLOOKUP(K$2,polygonCoarseDist!$A$2:$G$9,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0.45585874799357945</v>
      </c>
      <c r="L62" s="48">
        <f>VLOOKUP(L$2,polygonCoarseDist!$A$2:$G$9,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M62" s="48">
        <f>VLOOKUP(M$2,polygonCoarseDist!$A$2:$G$9,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N62" s="48">
        <f>VLOOKUP(N$2,polygonCoarseDist!$A$2:$G$9,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O62" s="48">
        <f>VLOOKUP(O$2,polygonCoarseDist!$A$2:$G$9,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0.40500000000000003</v>
      </c>
      <c r="P62" s="48">
        <f>VLOOKUP(P$2,polygonCoarseDist!$A$2:$G$9,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Q62" s="33"/>
      <c r="R62" s="48">
        <f>VLOOKUP(R$2,polygonCoarseDist!$A$13:$D$20,IF(EXACT($E62,polygonCoarseDist!$B$12),2,IF(EXACT($E62,polygonCoarseDist!$C$12),3,4)))</f>
        <v>0</v>
      </c>
      <c r="S62" s="48">
        <f>VLOOKUP(S$2,polygonCoarseDist!$A$13:$D$20,IF(EXACT($E62,polygonCoarseDist!$B$12),2,IF(EXACT($E62,polygonCoarseDist!$C$12),3,4)))</f>
        <v>1</v>
      </c>
      <c r="T62" s="48">
        <f>VLOOKUP(T$2,polygonCoarseDist!$A$13:$D$20,IF(EXACT($E62,polygonCoarseDist!$B$12),2,IF(EXACT($E62,polygonCoarseDist!$C$12),3,4)))</f>
        <v>0.3</v>
      </c>
      <c r="U62" s="48">
        <f>VLOOKUP(U$2,polygonCoarseDist!$A$13:$D$20,IF(EXACT($E62,polygonCoarseDist!$B$12),2,IF(EXACT($E62,polygonCoarseDist!$C$12),3,4)))</f>
        <v>0</v>
      </c>
      <c r="V62" s="48">
        <f>VLOOKUP(V$2,polygonCoarseDist!$A$13:$D$20,IF(EXACT($E62,polygonCoarseDist!$B$12),2,IF(EXACT($E62,polygonCoarseDist!$C$12),3,4)))</f>
        <v>1</v>
      </c>
      <c r="W62" s="48">
        <f>VLOOKUP(W$2,polygonCoarseDist!$A$13:$D$20,IF(EXACT($E62,polygonCoarseDist!$B$12),2,IF(EXACT($E62,polygonCoarseDist!$C$12),3,4)))</f>
        <v>0.1</v>
      </c>
      <c r="X62" s="48">
        <f>VLOOKUP(X$2,polygonCoarseDist!$A$13:$D$20,IF(EXACT($E62,polygonCoarseDist!$B$12),2,IF(EXACT($E62,polygonCoarseDist!$C$12),3,4)))</f>
        <v>0.4</v>
      </c>
      <c r="Y62" s="48">
        <f>VLOOKUP(Y$2,polygonCoarseDist!$A$13:$D$20,IF(EXACT($E62,polygonCoarseDist!$B$12),2,IF(EXACT($E62,polygonCoarseDist!$C$12),3,4)))</f>
        <v>0.2</v>
      </c>
      <c r="AA62" s="48">
        <f>IF(EXACT($A62,polygonCoarseDist!$G$1),VLOOKUP(AA$2,polygonCoarseDist!$A$37:$C$44, $D62+1),         IF(EXACT($A62,polygonCoarseDist!$F$1),VLOOKUP(AA$2,polygonCoarseDist!$A$49:$I$56, $D62+1),       VLOOKUP(AA$2,polygonCoarseDist!$A$25:$E$32, $D62+1)      )        )</f>
        <v>0</v>
      </c>
      <c r="AB62" s="48">
        <f>IF(EXACT($A62,polygonCoarseDist!$G$1),VLOOKUP(AB$2,polygonCoarseDist!$A$37:$C$44, $D62+1),         IF(EXACT($A62,polygonCoarseDist!$F$1),VLOOKUP(AB$2,polygonCoarseDist!$A$49:$I$56, $D62+1),       VLOOKUP(AB$2,polygonCoarseDist!$A$25:$E$32, $D62+1)      )        )</f>
        <v>0.1</v>
      </c>
      <c r="AC62" s="48">
        <f>IF(EXACT($A62,polygonCoarseDist!$G$1),VLOOKUP(AC$2,polygonCoarseDist!$A$37:$C$44, $D62+1),         IF(EXACT($A62,polygonCoarseDist!$F$1),VLOOKUP(AC$2,polygonCoarseDist!$A$49:$I$56, $D62+1),       VLOOKUP(AC$2,polygonCoarseDist!$A$25:$E$32, $D62+1)      )        )</f>
        <v>0.1</v>
      </c>
      <c r="AD62" s="48">
        <f>IF(EXACT($A62,polygonCoarseDist!$G$1),VLOOKUP(AD$2,polygonCoarseDist!$A$37:$C$44, $D62+1),         IF(EXACT($A62,polygonCoarseDist!$F$1),VLOOKUP(AD$2,polygonCoarseDist!$A$49:$I$56, $D62+1),       VLOOKUP(AD$2,polygonCoarseDist!$A$25:$E$32, $D62+1)      )        )</f>
        <v>0.1</v>
      </c>
      <c r="AE62" s="48">
        <f>IF(EXACT($A62,polygonCoarseDist!$G$1),VLOOKUP(AE$2,polygonCoarseDist!$A$37:$C$44, $D62+1),         IF(EXACT($A62,polygonCoarseDist!$F$1),VLOOKUP(AE$2,polygonCoarseDist!$A$49:$I$56, $D62+1),       VLOOKUP(AE$2,polygonCoarseDist!$A$25:$E$32, $D62+1)      )        )</f>
        <v>0.1</v>
      </c>
      <c r="AF62" s="48">
        <f>IF(EXACT($A62,polygonCoarseDist!$G$1),VLOOKUP(AF$2,polygonCoarseDist!$A$37:$C$44, $D62+1),         IF(EXACT($A62,polygonCoarseDist!$F$1),VLOOKUP(AF$2,polygonCoarseDist!$A$49:$I$56, $D62+1),       VLOOKUP(AF$2,polygonCoarseDist!$A$25:$E$32, $D62+1)      )        )</f>
        <v>0</v>
      </c>
      <c r="AG62" s="48">
        <f>IF(EXACT($A62,polygonCoarseDist!$G$1),VLOOKUP(AG$2,polygonCoarseDist!$A$37:$C$44, $D62+1),         IF(EXACT($A62,polygonCoarseDist!$F$1),VLOOKUP(AG$2,polygonCoarseDist!$A$49:$I$56, $D62+1),       VLOOKUP(AG$2,polygonCoarseDist!$A$25:$E$32, $D62+1)      )        )</f>
        <v>0.1</v>
      </c>
      <c r="AH62" s="48">
        <f>IF(EXACT($A62,polygonCoarseDist!$G$1),VLOOKUP(AH$2,polygonCoarseDist!$A$37:$C$44, $D62+1),         IF(EXACT($A62,polygonCoarseDist!$F$1),VLOOKUP(AH$2,polygonCoarseDist!$A$49:$I$56, $D62+1),       VLOOKUP(AH$2,polygonCoarseDist!$A$25:$E$32, $D62+1)      )        )</f>
        <v>0.1</v>
      </c>
      <c r="AJ62" s="48">
        <f>IF(EXACT($A62,polygonCoarseDist!$F$1), VLOOKUP(AJ$2,polygonCoarseDist!$A$62:$D$69,  IF(EXACT($B62,polygonCoarseDist!$B$61), 2,  IF(EXACT($B62,polygonCoarseDist!$C$61), 3,   4   )   )  ),  1)</f>
        <v>1</v>
      </c>
      <c r="AK62" s="48">
        <f>IF(EXACT($A62,polygonCoarseDist!$F$1), VLOOKUP(AK$2,polygonCoarseDist!$A$62:$D$69,  IF(EXACT($B62,polygonCoarseDist!$B$61), 2,  IF(EXACT($B62,polygonCoarseDist!$C$61), 3,   4   )   )  ),  1)</f>
        <v>0.3</v>
      </c>
      <c r="AL62" s="48">
        <f>IF(EXACT($A62,polygonCoarseDist!$F$1), VLOOKUP(AL$2,polygonCoarseDist!$A$62:$D$69,  IF(EXACT($B62,polygonCoarseDist!$B$61), 2,  IF(EXACT($B62,polygonCoarseDist!$C$61), 3,   4   )   )  ),  1)</f>
        <v>0</v>
      </c>
      <c r="AM62" s="48">
        <f>IF(EXACT($A62,polygonCoarseDist!$F$1), VLOOKUP(AM$2,polygonCoarseDist!$A$62:$D$69,  IF(EXACT($B62,polygonCoarseDist!$B$61), 2,  IF(EXACT($B62,polygonCoarseDist!$C$61), 3,   4   )   )  ),  1)</f>
        <v>0.3</v>
      </c>
      <c r="AN62" s="48">
        <f>IF(EXACT($A62,polygonCoarseDist!$F$1), VLOOKUP(AN$2,polygonCoarseDist!$A$62:$D$69,  IF(EXACT($B62,polygonCoarseDist!$B$61), 2,  IF(EXACT($B62,polygonCoarseDist!$C$61), 3,   4   )   )  ),  1)</f>
        <v>0.1</v>
      </c>
      <c r="AO62" s="48">
        <f>IF(EXACT($A62,polygonCoarseDist!$F$1), VLOOKUP(AO$2,polygonCoarseDist!$A$62:$D$69,  IF(EXACT($B62,polygonCoarseDist!$B$61), 2,  IF(EXACT($B62,polygonCoarseDist!$C$61), 3,   4   )   )  ),  1)</f>
        <v>0.7</v>
      </c>
      <c r="AP62" s="48">
        <f>IF(EXACT($A62,polygonCoarseDist!$F$1), VLOOKUP(AP$2,polygonCoarseDist!$A$62:$D$69,  IF(EXACT($B62,polygonCoarseDist!$B$61), 2,  IF(EXACT($B62,polygonCoarseDist!$C$61), 3,   4   )   )  ),  1)</f>
        <v>0.2</v>
      </c>
      <c r="AQ62" s="48">
        <f>IF(EXACT($A62,polygonCoarseDist!$F$1), VLOOKUP(AQ$2,polygonCoarseDist!$A$62:$D$69,  IF(EXACT($B62,polygonCoarseDist!$B$61), 2,  IF(EXACT($B62,polygonCoarseDist!$C$61), 3,   4   )   )  ),  1)</f>
        <v>0.1</v>
      </c>
      <c r="AS62" s="82">
        <f t="shared" si="12"/>
        <v>0</v>
      </c>
      <c r="AT62" s="82">
        <f t="shared" si="13"/>
        <v>1.8510000000000002E-2</v>
      </c>
      <c r="AU62" s="82">
        <f t="shared" si="14"/>
        <v>0</v>
      </c>
      <c r="AV62" s="82">
        <f t="shared" si="15"/>
        <v>0</v>
      </c>
      <c r="AW62" s="82">
        <f t="shared" si="16"/>
        <v>6.170000000000001E-3</v>
      </c>
      <c r="AX62" s="82">
        <f t="shared" si="17"/>
        <v>0</v>
      </c>
      <c r="AY62" s="82">
        <f t="shared" si="18"/>
        <v>3.2400000000000007E-3</v>
      </c>
      <c r="AZ62" s="82">
        <f t="shared" si="19"/>
        <v>1.2340000000000003E-3</v>
      </c>
      <c r="BB62" s="82">
        <f t="shared" si="20"/>
        <v>0</v>
      </c>
      <c r="BC62" s="82">
        <f t="shared" si="21"/>
        <v>1.8926380368098159E-2</v>
      </c>
      <c r="BD62" s="82">
        <f t="shared" si="22"/>
        <v>0</v>
      </c>
      <c r="BE62" s="82">
        <f t="shared" si="23"/>
        <v>0</v>
      </c>
      <c r="BF62" s="82">
        <f t="shared" si="24"/>
        <v>6.3087934560327194E-3</v>
      </c>
      <c r="BG62" s="82">
        <f t="shared" si="25"/>
        <v>0</v>
      </c>
      <c r="BH62" s="82">
        <f t="shared" si="26"/>
        <v>3.295623534006972E-3</v>
      </c>
      <c r="BI62" s="82">
        <f t="shared" si="27"/>
        <v>1.2460618789886105E-3</v>
      </c>
      <c r="BK62" s="82">
        <f t="shared" si="28"/>
        <v>0</v>
      </c>
      <c r="BL62" s="82">
        <f t="shared" si="29"/>
        <v>7.5705521472392637E-2</v>
      </c>
      <c r="BM62" s="82">
        <f t="shared" si="30"/>
        <v>0</v>
      </c>
      <c r="BN62" s="82">
        <f t="shared" si="31"/>
        <v>0</v>
      </c>
      <c r="BO62" s="82">
        <f t="shared" si="32"/>
        <v>2.5235173824130878E-2</v>
      </c>
      <c r="BP62" s="82">
        <f t="shared" si="33"/>
        <v>0</v>
      </c>
      <c r="BQ62" s="82">
        <f t="shared" si="34"/>
        <v>1.3182494136027888E-2</v>
      </c>
      <c r="BR62" s="82">
        <f t="shared" si="35"/>
        <v>4.9842475159544422E-3</v>
      </c>
    </row>
    <row r="63" spans="1:70" x14ac:dyDescent="0.2">
      <c r="A63" t="str">
        <f t="shared" ref="A63:C63" si="98">A23</f>
        <v>RC Frame infilled</v>
      </c>
      <c r="B63" t="str">
        <f t="shared" si="98"/>
        <v>LC</v>
      </c>
      <c r="C63" t="str">
        <f t="shared" si="98"/>
        <v>MR</v>
      </c>
      <c r="D63">
        <f t="shared" si="75"/>
        <v>5</v>
      </c>
      <c r="E63" t="s">
        <v>19</v>
      </c>
      <c r="F63" s="33" t="str">
        <f t="shared" si="77"/>
        <v>RCi+LC+MR</v>
      </c>
      <c r="G63" s="33" t="str">
        <f>'FL - vulnerabilities'!A30</f>
        <v>RCi+xC+LR+5s+Com</v>
      </c>
      <c r="H63" s="33"/>
      <c r="I63" s="48">
        <f>VLOOKUP(I$2,polygonCoarseDist!$A$2:$G$9,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J63" s="48">
        <f>VLOOKUP(J$2,polygonCoarseDist!$A$2:$G$9,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K63" s="48">
        <f>VLOOKUP(K$2,polygonCoarseDist!$A$2:$G$9,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0.45585874799357945</v>
      </c>
      <c r="L63" s="48">
        <f>VLOOKUP(L$2,polygonCoarseDist!$A$2:$G$9,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M63" s="48">
        <f>VLOOKUP(M$2,polygonCoarseDist!$A$2:$G$9,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N63" s="48">
        <f>VLOOKUP(N$2,polygonCoarseDist!$A$2:$G$9,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O63" s="48">
        <f>VLOOKUP(O$2,polygonCoarseDist!$A$2:$G$9,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0.40500000000000003</v>
      </c>
      <c r="P63" s="48">
        <f>VLOOKUP(P$2,polygonCoarseDist!$A$2:$G$9,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Q63" s="33"/>
      <c r="R63" s="48">
        <f>VLOOKUP(R$2,polygonCoarseDist!$A$13:$D$20,IF(EXACT($E63,polygonCoarseDist!$B$12),2,IF(EXACT($E63,polygonCoarseDist!$C$12),3,4)))</f>
        <v>0</v>
      </c>
      <c r="S63" s="48">
        <f>VLOOKUP(S$2,polygonCoarseDist!$A$13:$D$20,IF(EXACT($E63,polygonCoarseDist!$B$12),2,IF(EXACT($E63,polygonCoarseDist!$C$12),3,4)))</f>
        <v>1</v>
      </c>
      <c r="T63" s="48">
        <f>VLOOKUP(T$2,polygonCoarseDist!$A$13:$D$20,IF(EXACT($E63,polygonCoarseDist!$B$12),2,IF(EXACT($E63,polygonCoarseDist!$C$12),3,4)))</f>
        <v>0.3</v>
      </c>
      <c r="U63" s="48">
        <f>VLOOKUP(U$2,polygonCoarseDist!$A$13:$D$20,IF(EXACT($E63,polygonCoarseDist!$B$12),2,IF(EXACT($E63,polygonCoarseDist!$C$12),3,4)))</f>
        <v>0</v>
      </c>
      <c r="V63" s="48">
        <f>VLOOKUP(V$2,polygonCoarseDist!$A$13:$D$20,IF(EXACT($E63,polygonCoarseDist!$B$12),2,IF(EXACT($E63,polygonCoarseDist!$C$12),3,4)))</f>
        <v>1</v>
      </c>
      <c r="W63" s="48">
        <f>VLOOKUP(W$2,polygonCoarseDist!$A$13:$D$20,IF(EXACT($E63,polygonCoarseDist!$B$12),2,IF(EXACT($E63,polygonCoarseDist!$C$12),3,4)))</f>
        <v>0.1</v>
      </c>
      <c r="X63" s="48">
        <f>VLOOKUP(X$2,polygonCoarseDist!$A$13:$D$20,IF(EXACT($E63,polygonCoarseDist!$B$12),2,IF(EXACT($E63,polygonCoarseDist!$C$12),3,4)))</f>
        <v>0.4</v>
      </c>
      <c r="Y63" s="48">
        <f>VLOOKUP(Y$2,polygonCoarseDist!$A$13:$D$20,IF(EXACT($E63,polygonCoarseDist!$B$12),2,IF(EXACT($E63,polygonCoarseDist!$C$12),3,4)))</f>
        <v>0.2</v>
      </c>
      <c r="AA63" s="48">
        <f>IF(EXACT($A63,polygonCoarseDist!$G$1),VLOOKUP(AA$2,polygonCoarseDist!$A$37:$C$44, $D63+1),         IF(EXACT($A63,polygonCoarseDist!$F$1),VLOOKUP(AA$2,polygonCoarseDist!$A$49:$I$56, $D63+1),       VLOOKUP(AA$2,polygonCoarseDist!$A$25:$E$32, $D63+1)      )        )</f>
        <v>0</v>
      </c>
      <c r="AB63" s="48">
        <f>IF(EXACT($A63,polygonCoarseDist!$G$1),VLOOKUP(AB$2,polygonCoarseDist!$A$37:$C$44, $D63+1),         IF(EXACT($A63,polygonCoarseDist!$F$1),VLOOKUP(AB$2,polygonCoarseDist!$A$49:$I$56, $D63+1),       VLOOKUP(AB$2,polygonCoarseDist!$A$25:$E$32, $D63+1)      )        )</f>
        <v>0.05</v>
      </c>
      <c r="AC63" s="48">
        <f>IF(EXACT($A63,polygonCoarseDist!$G$1),VLOOKUP(AC$2,polygonCoarseDist!$A$37:$C$44, $D63+1),         IF(EXACT($A63,polygonCoarseDist!$F$1),VLOOKUP(AC$2,polygonCoarseDist!$A$49:$I$56, $D63+1),       VLOOKUP(AC$2,polygonCoarseDist!$A$25:$E$32, $D63+1)      )        )</f>
        <v>0</v>
      </c>
      <c r="AD63" s="48">
        <f>IF(EXACT($A63,polygonCoarseDist!$G$1),VLOOKUP(AD$2,polygonCoarseDist!$A$37:$C$44, $D63+1),         IF(EXACT($A63,polygonCoarseDist!$F$1),VLOOKUP(AD$2,polygonCoarseDist!$A$49:$I$56, $D63+1),       VLOOKUP(AD$2,polygonCoarseDist!$A$25:$E$32, $D63+1)      )        )</f>
        <v>0.1</v>
      </c>
      <c r="AE63" s="48">
        <f>IF(EXACT($A63,polygonCoarseDist!$G$1),VLOOKUP(AE$2,polygonCoarseDist!$A$37:$C$44, $D63+1),         IF(EXACT($A63,polygonCoarseDist!$F$1),VLOOKUP(AE$2,polygonCoarseDist!$A$49:$I$56, $D63+1),       VLOOKUP(AE$2,polygonCoarseDist!$A$25:$E$32, $D63+1)      )        )</f>
        <v>0.1</v>
      </c>
      <c r="AF63" s="48">
        <f>IF(EXACT($A63,polygonCoarseDist!$G$1),VLOOKUP(AF$2,polygonCoarseDist!$A$37:$C$44, $D63+1),         IF(EXACT($A63,polygonCoarseDist!$F$1),VLOOKUP(AF$2,polygonCoarseDist!$A$49:$I$56, $D63+1),       VLOOKUP(AF$2,polygonCoarseDist!$A$25:$E$32, $D63+1)      )        )</f>
        <v>0</v>
      </c>
      <c r="AG63" s="48">
        <f>IF(EXACT($A63,polygonCoarseDist!$G$1),VLOOKUP(AG$2,polygonCoarseDist!$A$37:$C$44, $D63+1),         IF(EXACT($A63,polygonCoarseDist!$F$1),VLOOKUP(AG$2,polygonCoarseDist!$A$49:$I$56, $D63+1),       VLOOKUP(AG$2,polygonCoarseDist!$A$25:$E$32, $D63+1)      )        )</f>
        <v>0.05</v>
      </c>
      <c r="AH63" s="48">
        <f>IF(EXACT($A63,polygonCoarseDist!$G$1),VLOOKUP(AH$2,polygonCoarseDist!$A$37:$C$44, $D63+1),         IF(EXACT($A63,polygonCoarseDist!$F$1),VLOOKUP(AH$2,polygonCoarseDist!$A$49:$I$56, $D63+1),       VLOOKUP(AH$2,polygonCoarseDist!$A$25:$E$32, $D63+1)      )        )</f>
        <v>0.1</v>
      </c>
      <c r="AJ63" s="48">
        <f>IF(EXACT($A63,polygonCoarseDist!$F$1), VLOOKUP(AJ$2,polygonCoarseDist!$A$62:$D$69,  IF(EXACT($B63,polygonCoarseDist!$B$61), 2,  IF(EXACT($B63,polygonCoarseDist!$C$61), 3,   4   )   )  ),  1)</f>
        <v>1</v>
      </c>
      <c r="AK63" s="48">
        <f>IF(EXACT($A63,polygonCoarseDist!$F$1), VLOOKUP(AK$2,polygonCoarseDist!$A$62:$D$69,  IF(EXACT($B63,polygonCoarseDist!$B$61), 2,  IF(EXACT($B63,polygonCoarseDist!$C$61), 3,   4   )   )  ),  1)</f>
        <v>0.3</v>
      </c>
      <c r="AL63" s="48">
        <f>IF(EXACT($A63,polygonCoarseDist!$F$1), VLOOKUP(AL$2,polygonCoarseDist!$A$62:$D$69,  IF(EXACT($B63,polygonCoarseDist!$B$61), 2,  IF(EXACT($B63,polygonCoarseDist!$C$61), 3,   4   )   )  ),  1)</f>
        <v>0</v>
      </c>
      <c r="AM63" s="48">
        <f>IF(EXACT($A63,polygonCoarseDist!$F$1), VLOOKUP(AM$2,polygonCoarseDist!$A$62:$D$69,  IF(EXACT($B63,polygonCoarseDist!$B$61), 2,  IF(EXACT($B63,polygonCoarseDist!$C$61), 3,   4   )   )  ),  1)</f>
        <v>0.3</v>
      </c>
      <c r="AN63" s="48">
        <f>IF(EXACT($A63,polygonCoarseDist!$F$1), VLOOKUP(AN$2,polygonCoarseDist!$A$62:$D$69,  IF(EXACT($B63,polygonCoarseDist!$B$61), 2,  IF(EXACT($B63,polygonCoarseDist!$C$61), 3,   4   )   )  ),  1)</f>
        <v>0.1</v>
      </c>
      <c r="AO63" s="48">
        <f>IF(EXACT($A63,polygonCoarseDist!$F$1), VLOOKUP(AO$2,polygonCoarseDist!$A$62:$D$69,  IF(EXACT($B63,polygonCoarseDist!$B$61), 2,  IF(EXACT($B63,polygonCoarseDist!$C$61), 3,   4   )   )  ),  1)</f>
        <v>0.7</v>
      </c>
      <c r="AP63" s="48">
        <f>IF(EXACT($A63,polygonCoarseDist!$F$1), VLOOKUP(AP$2,polygonCoarseDist!$A$62:$D$69,  IF(EXACT($B63,polygonCoarseDist!$B$61), 2,  IF(EXACT($B63,polygonCoarseDist!$C$61), 3,   4   )   )  ),  1)</f>
        <v>0.2</v>
      </c>
      <c r="AQ63" s="48">
        <f>IF(EXACT($A63,polygonCoarseDist!$F$1), VLOOKUP(AQ$2,polygonCoarseDist!$A$62:$D$69,  IF(EXACT($B63,polygonCoarseDist!$B$61), 2,  IF(EXACT($B63,polygonCoarseDist!$C$61), 3,   4   )   )  ),  1)</f>
        <v>0.1</v>
      </c>
      <c r="AS63" s="82">
        <f t="shared" si="12"/>
        <v>0</v>
      </c>
      <c r="AT63" s="82">
        <f t="shared" si="13"/>
        <v>9.2550000000000011E-3</v>
      </c>
      <c r="AU63" s="82">
        <f t="shared" si="14"/>
        <v>0</v>
      </c>
      <c r="AV63" s="82">
        <f t="shared" si="15"/>
        <v>0</v>
      </c>
      <c r="AW63" s="82">
        <f t="shared" si="16"/>
        <v>6.170000000000001E-3</v>
      </c>
      <c r="AX63" s="82">
        <f t="shared" si="17"/>
        <v>0</v>
      </c>
      <c r="AY63" s="82">
        <f t="shared" si="18"/>
        <v>1.6200000000000003E-3</v>
      </c>
      <c r="AZ63" s="82">
        <f t="shared" si="19"/>
        <v>1.2340000000000003E-3</v>
      </c>
      <c r="BB63" s="82">
        <f t="shared" si="20"/>
        <v>0</v>
      </c>
      <c r="BC63" s="82">
        <f t="shared" si="21"/>
        <v>9.4631901840490796E-3</v>
      </c>
      <c r="BD63" s="82">
        <f t="shared" si="22"/>
        <v>0</v>
      </c>
      <c r="BE63" s="82">
        <f t="shared" si="23"/>
        <v>0</v>
      </c>
      <c r="BF63" s="82">
        <f t="shared" si="24"/>
        <v>6.3087934560327194E-3</v>
      </c>
      <c r="BG63" s="82">
        <f t="shared" si="25"/>
        <v>0</v>
      </c>
      <c r="BH63" s="82">
        <f t="shared" si="26"/>
        <v>1.647811767003486E-3</v>
      </c>
      <c r="BI63" s="82">
        <f t="shared" si="27"/>
        <v>1.2460618789886105E-3</v>
      </c>
      <c r="BK63" s="82">
        <f t="shared" si="28"/>
        <v>0</v>
      </c>
      <c r="BL63" s="82">
        <f t="shared" si="29"/>
        <v>4.7315950920245396E-2</v>
      </c>
      <c r="BM63" s="82">
        <f t="shared" si="30"/>
        <v>0</v>
      </c>
      <c r="BN63" s="82">
        <f t="shared" si="31"/>
        <v>0</v>
      </c>
      <c r="BO63" s="82">
        <f t="shared" si="32"/>
        <v>3.15439672801636E-2</v>
      </c>
      <c r="BP63" s="82">
        <f t="shared" si="33"/>
        <v>0</v>
      </c>
      <c r="BQ63" s="82">
        <f t="shared" si="34"/>
        <v>8.2390588350174307E-3</v>
      </c>
      <c r="BR63" s="82">
        <f t="shared" si="35"/>
        <v>6.2303093949430529E-3</v>
      </c>
    </row>
    <row r="64" spans="1:70" x14ac:dyDescent="0.2">
      <c r="A64" t="str">
        <f t="shared" ref="A64:C64" si="99">A24</f>
        <v>RC Frame infilled</v>
      </c>
      <c r="B64" t="str">
        <f t="shared" si="99"/>
        <v>LC</v>
      </c>
      <c r="C64" t="str">
        <f t="shared" si="99"/>
        <v>MR</v>
      </c>
      <c r="D64">
        <f t="shared" si="75"/>
        <v>6</v>
      </c>
      <c r="E64" t="s">
        <v>19</v>
      </c>
      <c r="F64" s="33" t="str">
        <f t="shared" si="77"/>
        <v>RCi+LC+MR</v>
      </c>
      <c r="G64" s="33" t="str">
        <f>'FL - vulnerabilities'!A31</f>
        <v>RCi+xC+LR+6s+Com</v>
      </c>
      <c r="H64" s="33"/>
      <c r="I64" s="48">
        <f>VLOOKUP(I$2,polygonCoarseDist!$A$2:$G$9,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J64" s="48">
        <f>VLOOKUP(J$2,polygonCoarseDist!$A$2:$G$9,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K64" s="48">
        <f>VLOOKUP(K$2,polygonCoarseDist!$A$2:$G$9,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0.45585874799357945</v>
      </c>
      <c r="L64" s="48">
        <f>VLOOKUP(L$2,polygonCoarseDist!$A$2:$G$9,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M64" s="48">
        <f>VLOOKUP(M$2,polygonCoarseDist!$A$2:$G$9,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N64" s="48">
        <f>VLOOKUP(N$2,polygonCoarseDist!$A$2:$G$9,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O64" s="48">
        <f>VLOOKUP(O$2,polygonCoarseDist!$A$2:$G$9,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0.40500000000000003</v>
      </c>
      <c r="P64" s="48">
        <f>VLOOKUP(P$2,polygonCoarseDist!$A$2:$G$9,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Q64" s="33"/>
      <c r="R64" s="48">
        <f>VLOOKUP(R$2,polygonCoarseDist!$A$13:$D$20,IF(EXACT($E64,polygonCoarseDist!$B$12),2,IF(EXACT($E64,polygonCoarseDist!$C$12),3,4)))</f>
        <v>0</v>
      </c>
      <c r="S64" s="48">
        <f>VLOOKUP(S$2,polygonCoarseDist!$A$13:$D$20,IF(EXACT($E64,polygonCoarseDist!$B$12),2,IF(EXACT($E64,polygonCoarseDist!$C$12),3,4)))</f>
        <v>1</v>
      </c>
      <c r="T64" s="48">
        <f>VLOOKUP(T$2,polygonCoarseDist!$A$13:$D$20,IF(EXACT($E64,polygonCoarseDist!$B$12),2,IF(EXACT($E64,polygonCoarseDist!$C$12),3,4)))</f>
        <v>0.3</v>
      </c>
      <c r="U64" s="48">
        <f>VLOOKUP(U$2,polygonCoarseDist!$A$13:$D$20,IF(EXACT($E64,polygonCoarseDist!$B$12),2,IF(EXACT($E64,polygonCoarseDist!$C$12),3,4)))</f>
        <v>0</v>
      </c>
      <c r="V64" s="48">
        <f>VLOOKUP(V$2,polygonCoarseDist!$A$13:$D$20,IF(EXACT($E64,polygonCoarseDist!$B$12),2,IF(EXACT($E64,polygonCoarseDist!$C$12),3,4)))</f>
        <v>1</v>
      </c>
      <c r="W64" s="48">
        <f>VLOOKUP(W$2,polygonCoarseDist!$A$13:$D$20,IF(EXACT($E64,polygonCoarseDist!$B$12),2,IF(EXACT($E64,polygonCoarseDist!$C$12),3,4)))</f>
        <v>0.1</v>
      </c>
      <c r="X64" s="48">
        <f>VLOOKUP(X$2,polygonCoarseDist!$A$13:$D$20,IF(EXACT($E64,polygonCoarseDist!$B$12),2,IF(EXACT($E64,polygonCoarseDist!$C$12),3,4)))</f>
        <v>0.4</v>
      </c>
      <c r="Y64" s="48">
        <f>VLOOKUP(Y$2,polygonCoarseDist!$A$13:$D$20,IF(EXACT($E64,polygonCoarseDist!$B$12),2,IF(EXACT($E64,polygonCoarseDist!$C$12),3,4)))</f>
        <v>0.2</v>
      </c>
      <c r="AA64" s="48">
        <f>IF(EXACT($A64,polygonCoarseDist!$G$1),VLOOKUP(AA$2,polygonCoarseDist!$A$37:$C$44, $D64+1),         IF(EXACT($A64,polygonCoarseDist!$F$1),VLOOKUP(AA$2,polygonCoarseDist!$A$49:$I$56, $D64+1),       VLOOKUP(AA$2,polygonCoarseDist!$A$25:$E$32, $D64+1)      )        )</f>
        <v>0</v>
      </c>
      <c r="AB64" s="48">
        <f>IF(EXACT($A64,polygonCoarseDist!$G$1),VLOOKUP(AB$2,polygonCoarseDist!$A$37:$C$44, $D64+1),         IF(EXACT($A64,polygonCoarseDist!$F$1),VLOOKUP(AB$2,polygonCoarseDist!$A$49:$I$56, $D64+1),       VLOOKUP(AB$2,polygonCoarseDist!$A$25:$E$32, $D64+1)      )        )</f>
        <v>0</v>
      </c>
      <c r="AC64" s="48">
        <f>IF(EXACT($A64,polygonCoarseDist!$G$1),VLOOKUP(AC$2,polygonCoarseDist!$A$37:$C$44, $D64+1),         IF(EXACT($A64,polygonCoarseDist!$F$1),VLOOKUP(AC$2,polygonCoarseDist!$A$49:$I$56, $D64+1),       VLOOKUP(AC$2,polygonCoarseDist!$A$25:$E$32, $D64+1)      )        )</f>
        <v>0</v>
      </c>
      <c r="AD64" s="48">
        <f>IF(EXACT($A64,polygonCoarseDist!$G$1),VLOOKUP(AD$2,polygonCoarseDist!$A$37:$C$44, $D64+1),         IF(EXACT($A64,polygonCoarseDist!$F$1),VLOOKUP(AD$2,polygonCoarseDist!$A$49:$I$56, $D64+1),       VLOOKUP(AD$2,polygonCoarseDist!$A$25:$E$32, $D64+1)      )        )</f>
        <v>0</v>
      </c>
      <c r="AE64" s="48">
        <f>IF(EXACT($A64,polygonCoarseDist!$G$1),VLOOKUP(AE$2,polygonCoarseDist!$A$37:$C$44, $D64+1),         IF(EXACT($A64,polygonCoarseDist!$F$1),VLOOKUP(AE$2,polygonCoarseDist!$A$49:$I$56, $D64+1),       VLOOKUP(AE$2,polygonCoarseDist!$A$25:$E$32, $D64+1)      )        )</f>
        <v>0.05</v>
      </c>
      <c r="AF64" s="48">
        <f>IF(EXACT($A64,polygonCoarseDist!$G$1),VLOOKUP(AF$2,polygonCoarseDist!$A$37:$C$44, $D64+1),         IF(EXACT($A64,polygonCoarseDist!$F$1),VLOOKUP(AF$2,polygonCoarseDist!$A$49:$I$56, $D64+1),       VLOOKUP(AF$2,polygonCoarseDist!$A$25:$E$32, $D64+1)      )        )</f>
        <v>0</v>
      </c>
      <c r="AG64" s="48">
        <f>IF(EXACT($A64,polygonCoarseDist!$G$1),VLOOKUP(AG$2,polygonCoarseDist!$A$37:$C$44, $D64+1),         IF(EXACT($A64,polygonCoarseDist!$F$1),VLOOKUP(AG$2,polygonCoarseDist!$A$49:$I$56, $D64+1),       VLOOKUP(AG$2,polygonCoarseDist!$A$25:$E$32, $D64+1)      )        )</f>
        <v>0</v>
      </c>
      <c r="AH64" s="48">
        <f>IF(EXACT($A64,polygonCoarseDist!$G$1),VLOOKUP(AH$2,polygonCoarseDist!$A$37:$C$44, $D64+1),         IF(EXACT($A64,polygonCoarseDist!$F$1),VLOOKUP(AH$2,polygonCoarseDist!$A$49:$I$56, $D64+1),       VLOOKUP(AH$2,polygonCoarseDist!$A$25:$E$32, $D64+1)      )        )</f>
        <v>0.05</v>
      </c>
      <c r="AJ64" s="48">
        <f>IF(EXACT($A64,polygonCoarseDist!$F$1), VLOOKUP(AJ$2,polygonCoarseDist!$A$62:$D$69,  IF(EXACT($B64,polygonCoarseDist!$B$61), 2,  IF(EXACT($B64,polygonCoarseDist!$C$61), 3,   4   )   )  ),  1)</f>
        <v>1</v>
      </c>
      <c r="AK64" s="48">
        <f>IF(EXACT($A64,polygonCoarseDist!$F$1), VLOOKUP(AK$2,polygonCoarseDist!$A$62:$D$69,  IF(EXACT($B64,polygonCoarseDist!$B$61), 2,  IF(EXACT($B64,polygonCoarseDist!$C$61), 3,   4   )   )  ),  1)</f>
        <v>0.3</v>
      </c>
      <c r="AL64" s="48">
        <f>IF(EXACT($A64,polygonCoarseDist!$F$1), VLOOKUP(AL$2,polygonCoarseDist!$A$62:$D$69,  IF(EXACT($B64,polygonCoarseDist!$B$61), 2,  IF(EXACT($B64,polygonCoarseDist!$C$61), 3,   4   )   )  ),  1)</f>
        <v>0</v>
      </c>
      <c r="AM64" s="48">
        <f>IF(EXACT($A64,polygonCoarseDist!$F$1), VLOOKUP(AM$2,polygonCoarseDist!$A$62:$D$69,  IF(EXACT($B64,polygonCoarseDist!$B$61), 2,  IF(EXACT($B64,polygonCoarseDist!$C$61), 3,   4   )   )  ),  1)</f>
        <v>0.3</v>
      </c>
      <c r="AN64" s="48">
        <f>IF(EXACT($A64,polygonCoarseDist!$F$1), VLOOKUP(AN$2,polygonCoarseDist!$A$62:$D$69,  IF(EXACT($B64,polygonCoarseDist!$B$61), 2,  IF(EXACT($B64,polygonCoarseDist!$C$61), 3,   4   )   )  ),  1)</f>
        <v>0.1</v>
      </c>
      <c r="AO64" s="48">
        <f>IF(EXACT($A64,polygonCoarseDist!$F$1), VLOOKUP(AO$2,polygonCoarseDist!$A$62:$D$69,  IF(EXACT($B64,polygonCoarseDist!$B$61), 2,  IF(EXACT($B64,polygonCoarseDist!$C$61), 3,   4   )   )  ),  1)</f>
        <v>0.7</v>
      </c>
      <c r="AP64" s="48">
        <f>IF(EXACT($A64,polygonCoarseDist!$F$1), VLOOKUP(AP$2,polygonCoarseDist!$A$62:$D$69,  IF(EXACT($B64,polygonCoarseDist!$B$61), 2,  IF(EXACT($B64,polygonCoarseDist!$C$61), 3,   4   )   )  ),  1)</f>
        <v>0.2</v>
      </c>
      <c r="AQ64" s="48">
        <f>IF(EXACT($A64,polygonCoarseDist!$F$1), VLOOKUP(AQ$2,polygonCoarseDist!$A$62:$D$69,  IF(EXACT($B64,polygonCoarseDist!$B$61), 2,  IF(EXACT($B64,polygonCoarseDist!$C$61), 3,   4   )   )  ),  1)</f>
        <v>0.1</v>
      </c>
      <c r="AS64" s="82">
        <f t="shared" si="12"/>
        <v>0</v>
      </c>
      <c r="AT64" s="82">
        <f t="shared" si="13"/>
        <v>0</v>
      </c>
      <c r="AU64" s="82">
        <f t="shared" si="14"/>
        <v>0</v>
      </c>
      <c r="AV64" s="82">
        <f t="shared" si="15"/>
        <v>0</v>
      </c>
      <c r="AW64" s="82">
        <f t="shared" si="16"/>
        <v>3.0850000000000005E-3</v>
      </c>
      <c r="AX64" s="82">
        <f t="shared" si="17"/>
        <v>0</v>
      </c>
      <c r="AY64" s="82">
        <f t="shared" si="18"/>
        <v>0</v>
      </c>
      <c r="AZ64" s="82">
        <f t="shared" si="19"/>
        <v>6.1700000000000014E-4</v>
      </c>
      <c r="BB64" s="82">
        <f t="shared" si="20"/>
        <v>0</v>
      </c>
      <c r="BC64" s="82">
        <f t="shared" si="21"/>
        <v>0</v>
      </c>
      <c r="BD64" s="82">
        <f t="shared" si="22"/>
        <v>0</v>
      </c>
      <c r="BE64" s="82">
        <f t="shared" si="23"/>
        <v>0</v>
      </c>
      <c r="BF64" s="82">
        <f t="shared" si="24"/>
        <v>3.1543967280163597E-3</v>
      </c>
      <c r="BG64" s="82">
        <f t="shared" si="25"/>
        <v>0</v>
      </c>
      <c r="BH64" s="82">
        <f t="shared" si="26"/>
        <v>0</v>
      </c>
      <c r="BI64" s="82">
        <f t="shared" si="27"/>
        <v>6.2303093949430527E-4</v>
      </c>
      <c r="BK64" s="82">
        <f t="shared" si="28"/>
        <v>0</v>
      </c>
      <c r="BL64" s="82">
        <f t="shared" si="29"/>
        <v>0</v>
      </c>
      <c r="BM64" s="82">
        <f t="shared" si="30"/>
        <v>0</v>
      </c>
      <c r="BN64" s="82">
        <f t="shared" si="31"/>
        <v>0</v>
      </c>
      <c r="BO64" s="82">
        <f t="shared" si="32"/>
        <v>1.8926380368098159E-2</v>
      </c>
      <c r="BP64" s="82">
        <f t="shared" si="33"/>
        <v>0</v>
      </c>
      <c r="BQ64" s="82">
        <f t="shared" si="34"/>
        <v>0</v>
      </c>
      <c r="BR64" s="82">
        <f t="shared" si="35"/>
        <v>3.7381856369658314E-3</v>
      </c>
    </row>
    <row r="65" spans="1:70" x14ac:dyDescent="0.2">
      <c r="A65" t="str">
        <f t="shared" ref="A65:C65" si="100">A25</f>
        <v>RC Frame infilled</v>
      </c>
      <c r="B65" t="str">
        <f t="shared" si="100"/>
        <v>LC</v>
      </c>
      <c r="C65" t="str">
        <f t="shared" si="100"/>
        <v>MR</v>
      </c>
      <c r="D65">
        <f t="shared" si="75"/>
        <v>7</v>
      </c>
      <c r="E65" t="s">
        <v>19</v>
      </c>
      <c r="F65" s="33" t="str">
        <f t="shared" si="77"/>
        <v>RCi+LC+MR</v>
      </c>
      <c r="G65" s="33" t="str">
        <f>'FL - vulnerabilities'!A32</f>
        <v>RCi+xC+LR+7s+Com</v>
      </c>
      <c r="H65" s="33"/>
      <c r="I65" s="48">
        <f>VLOOKUP(I$2,polygonCoarseDist!$A$2:$G$9,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J65" s="48">
        <f>VLOOKUP(J$2,polygonCoarseDist!$A$2:$G$9,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K65" s="48">
        <f>VLOOKUP(K$2,polygonCoarseDist!$A$2:$G$9,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0.45585874799357945</v>
      </c>
      <c r="L65" s="48">
        <f>VLOOKUP(L$2,polygonCoarseDist!$A$2:$G$9,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M65" s="48">
        <f>VLOOKUP(M$2,polygonCoarseDist!$A$2:$G$9,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N65" s="48">
        <f>VLOOKUP(N$2,polygonCoarseDist!$A$2:$G$9,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O65" s="48">
        <f>VLOOKUP(O$2,polygonCoarseDist!$A$2:$G$9,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0.40500000000000003</v>
      </c>
      <c r="P65" s="48">
        <f>VLOOKUP(P$2,polygonCoarseDist!$A$2:$G$9,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Q65" s="33"/>
      <c r="R65" s="48">
        <f>VLOOKUP(R$2,polygonCoarseDist!$A$13:$D$20,IF(EXACT($E65,polygonCoarseDist!$B$12),2,IF(EXACT($E65,polygonCoarseDist!$C$12),3,4)))</f>
        <v>0</v>
      </c>
      <c r="S65" s="48">
        <f>VLOOKUP(S$2,polygonCoarseDist!$A$13:$D$20,IF(EXACT($E65,polygonCoarseDist!$B$12),2,IF(EXACT($E65,polygonCoarseDist!$C$12),3,4)))</f>
        <v>1</v>
      </c>
      <c r="T65" s="48">
        <f>VLOOKUP(T$2,polygonCoarseDist!$A$13:$D$20,IF(EXACT($E65,polygonCoarseDist!$B$12),2,IF(EXACT($E65,polygonCoarseDist!$C$12),3,4)))</f>
        <v>0.3</v>
      </c>
      <c r="U65" s="48">
        <f>VLOOKUP(U$2,polygonCoarseDist!$A$13:$D$20,IF(EXACT($E65,polygonCoarseDist!$B$12),2,IF(EXACT($E65,polygonCoarseDist!$C$12),3,4)))</f>
        <v>0</v>
      </c>
      <c r="V65" s="48">
        <f>VLOOKUP(V$2,polygonCoarseDist!$A$13:$D$20,IF(EXACT($E65,polygonCoarseDist!$B$12),2,IF(EXACT($E65,polygonCoarseDist!$C$12),3,4)))</f>
        <v>1</v>
      </c>
      <c r="W65" s="48">
        <f>VLOOKUP(W$2,polygonCoarseDist!$A$13:$D$20,IF(EXACT($E65,polygonCoarseDist!$B$12),2,IF(EXACT($E65,polygonCoarseDist!$C$12),3,4)))</f>
        <v>0.1</v>
      </c>
      <c r="X65" s="48">
        <f>VLOOKUP(X$2,polygonCoarseDist!$A$13:$D$20,IF(EXACT($E65,polygonCoarseDist!$B$12),2,IF(EXACT($E65,polygonCoarseDist!$C$12),3,4)))</f>
        <v>0.4</v>
      </c>
      <c r="Y65" s="48">
        <f>VLOOKUP(Y$2,polygonCoarseDist!$A$13:$D$20,IF(EXACT($E65,polygonCoarseDist!$B$12),2,IF(EXACT($E65,polygonCoarseDist!$C$12),3,4)))</f>
        <v>0.2</v>
      </c>
      <c r="AA65" s="48">
        <f>IF(EXACT($A65,polygonCoarseDist!$G$1),VLOOKUP(AA$2,polygonCoarseDist!$A$37:$C$44, $D65+1),         IF(EXACT($A65,polygonCoarseDist!$F$1),VLOOKUP(AA$2,polygonCoarseDist!$A$49:$I$56, $D65+1),       VLOOKUP(AA$2,polygonCoarseDist!$A$25:$E$32, $D65+1)      )        )</f>
        <v>0</v>
      </c>
      <c r="AB65" s="48">
        <f>IF(EXACT($A65,polygonCoarseDist!$G$1),VLOOKUP(AB$2,polygonCoarseDist!$A$37:$C$44, $D65+1),         IF(EXACT($A65,polygonCoarseDist!$F$1),VLOOKUP(AB$2,polygonCoarseDist!$A$49:$I$56, $D65+1),       VLOOKUP(AB$2,polygonCoarseDist!$A$25:$E$32, $D65+1)      )        )</f>
        <v>0</v>
      </c>
      <c r="AC65" s="48">
        <f>IF(EXACT($A65,polygonCoarseDist!$G$1),VLOOKUP(AC$2,polygonCoarseDist!$A$37:$C$44, $D65+1),         IF(EXACT($A65,polygonCoarseDist!$F$1),VLOOKUP(AC$2,polygonCoarseDist!$A$49:$I$56, $D65+1),       VLOOKUP(AC$2,polygonCoarseDist!$A$25:$E$32, $D65+1)      )        )</f>
        <v>0</v>
      </c>
      <c r="AD65" s="48">
        <f>IF(EXACT($A65,polygonCoarseDist!$G$1),VLOOKUP(AD$2,polygonCoarseDist!$A$37:$C$44, $D65+1),         IF(EXACT($A65,polygonCoarseDist!$F$1),VLOOKUP(AD$2,polygonCoarseDist!$A$49:$I$56, $D65+1),       VLOOKUP(AD$2,polygonCoarseDist!$A$25:$E$32, $D65+1)      )        )</f>
        <v>0</v>
      </c>
      <c r="AE65" s="48">
        <f>IF(EXACT($A65,polygonCoarseDist!$G$1),VLOOKUP(AE$2,polygonCoarseDist!$A$37:$C$44, $D65+1),         IF(EXACT($A65,polygonCoarseDist!$F$1),VLOOKUP(AE$2,polygonCoarseDist!$A$49:$I$56, $D65+1),       VLOOKUP(AE$2,polygonCoarseDist!$A$25:$E$32, $D65+1)      )        )</f>
        <v>0.05</v>
      </c>
      <c r="AF65" s="48">
        <f>IF(EXACT($A65,polygonCoarseDist!$G$1),VLOOKUP(AF$2,polygonCoarseDist!$A$37:$C$44, $D65+1),         IF(EXACT($A65,polygonCoarseDist!$F$1),VLOOKUP(AF$2,polygonCoarseDist!$A$49:$I$56, $D65+1),       VLOOKUP(AF$2,polygonCoarseDist!$A$25:$E$32, $D65+1)      )        )</f>
        <v>0</v>
      </c>
      <c r="AG65" s="48">
        <f>IF(EXACT($A65,polygonCoarseDist!$G$1),VLOOKUP(AG$2,polygonCoarseDist!$A$37:$C$44, $D65+1),         IF(EXACT($A65,polygonCoarseDist!$F$1),VLOOKUP(AG$2,polygonCoarseDist!$A$49:$I$56, $D65+1),       VLOOKUP(AG$2,polygonCoarseDist!$A$25:$E$32, $D65+1)      )        )</f>
        <v>0</v>
      </c>
      <c r="AH65" s="48">
        <f>IF(EXACT($A65,polygonCoarseDist!$G$1),VLOOKUP(AH$2,polygonCoarseDist!$A$37:$C$44, $D65+1),         IF(EXACT($A65,polygonCoarseDist!$F$1),VLOOKUP(AH$2,polygonCoarseDist!$A$49:$I$56, $D65+1),       VLOOKUP(AH$2,polygonCoarseDist!$A$25:$E$32, $D65+1)      )        )</f>
        <v>0.05</v>
      </c>
      <c r="AJ65" s="48">
        <f>IF(EXACT($A65,polygonCoarseDist!$F$1), VLOOKUP(AJ$2,polygonCoarseDist!$A$62:$D$69,  IF(EXACT($B65,polygonCoarseDist!$B$61), 2,  IF(EXACT($B65,polygonCoarseDist!$C$61), 3,   4   )   )  ),  1)</f>
        <v>1</v>
      </c>
      <c r="AK65" s="48">
        <f>IF(EXACT($A65,polygonCoarseDist!$F$1), VLOOKUP(AK$2,polygonCoarseDist!$A$62:$D$69,  IF(EXACT($B65,polygonCoarseDist!$B$61), 2,  IF(EXACT($B65,polygonCoarseDist!$C$61), 3,   4   )   )  ),  1)</f>
        <v>0.3</v>
      </c>
      <c r="AL65" s="48">
        <f>IF(EXACT($A65,polygonCoarseDist!$F$1), VLOOKUP(AL$2,polygonCoarseDist!$A$62:$D$69,  IF(EXACT($B65,polygonCoarseDist!$B$61), 2,  IF(EXACT($B65,polygonCoarseDist!$C$61), 3,   4   )   )  ),  1)</f>
        <v>0</v>
      </c>
      <c r="AM65" s="48">
        <f>IF(EXACT($A65,polygonCoarseDist!$F$1), VLOOKUP(AM$2,polygonCoarseDist!$A$62:$D$69,  IF(EXACT($B65,polygonCoarseDist!$B$61), 2,  IF(EXACT($B65,polygonCoarseDist!$C$61), 3,   4   )   )  ),  1)</f>
        <v>0.3</v>
      </c>
      <c r="AN65" s="48">
        <f>IF(EXACT($A65,polygonCoarseDist!$F$1), VLOOKUP(AN$2,polygonCoarseDist!$A$62:$D$69,  IF(EXACT($B65,polygonCoarseDist!$B$61), 2,  IF(EXACT($B65,polygonCoarseDist!$C$61), 3,   4   )   )  ),  1)</f>
        <v>0.1</v>
      </c>
      <c r="AO65" s="48">
        <f>IF(EXACT($A65,polygonCoarseDist!$F$1), VLOOKUP(AO$2,polygonCoarseDist!$A$62:$D$69,  IF(EXACT($B65,polygonCoarseDist!$B$61), 2,  IF(EXACT($B65,polygonCoarseDist!$C$61), 3,   4   )   )  ),  1)</f>
        <v>0.7</v>
      </c>
      <c r="AP65" s="48">
        <f>IF(EXACT($A65,polygonCoarseDist!$F$1), VLOOKUP(AP$2,polygonCoarseDist!$A$62:$D$69,  IF(EXACT($B65,polygonCoarseDist!$B$61), 2,  IF(EXACT($B65,polygonCoarseDist!$C$61), 3,   4   )   )  ),  1)</f>
        <v>0.2</v>
      </c>
      <c r="AQ65" s="48">
        <f>IF(EXACT($A65,polygonCoarseDist!$F$1), VLOOKUP(AQ$2,polygonCoarseDist!$A$62:$D$69,  IF(EXACT($B65,polygonCoarseDist!$B$61), 2,  IF(EXACT($B65,polygonCoarseDist!$C$61), 3,   4   )   )  ),  1)</f>
        <v>0.1</v>
      </c>
      <c r="AS65" s="82">
        <f t="shared" si="12"/>
        <v>0</v>
      </c>
      <c r="AT65" s="82">
        <f t="shared" si="13"/>
        <v>0</v>
      </c>
      <c r="AU65" s="82">
        <f t="shared" si="14"/>
        <v>0</v>
      </c>
      <c r="AV65" s="82">
        <f t="shared" si="15"/>
        <v>0</v>
      </c>
      <c r="AW65" s="82">
        <f t="shared" si="16"/>
        <v>3.0850000000000005E-3</v>
      </c>
      <c r="AX65" s="82">
        <f t="shared" si="17"/>
        <v>0</v>
      </c>
      <c r="AY65" s="82">
        <f t="shared" si="18"/>
        <v>0</v>
      </c>
      <c r="AZ65" s="82">
        <f t="shared" si="19"/>
        <v>6.1700000000000014E-4</v>
      </c>
      <c r="BB65" s="82">
        <f t="shared" si="20"/>
        <v>0</v>
      </c>
      <c r="BC65" s="82">
        <f t="shared" si="21"/>
        <v>0</v>
      </c>
      <c r="BD65" s="82">
        <f t="shared" si="22"/>
        <v>0</v>
      </c>
      <c r="BE65" s="82">
        <f t="shared" si="23"/>
        <v>0</v>
      </c>
      <c r="BF65" s="82">
        <f t="shared" si="24"/>
        <v>3.1543967280163597E-3</v>
      </c>
      <c r="BG65" s="82">
        <f t="shared" si="25"/>
        <v>0</v>
      </c>
      <c r="BH65" s="82">
        <f t="shared" si="26"/>
        <v>0</v>
      </c>
      <c r="BI65" s="82">
        <f t="shared" si="27"/>
        <v>6.2303093949430527E-4</v>
      </c>
      <c r="BK65" s="82">
        <f t="shared" si="28"/>
        <v>0</v>
      </c>
      <c r="BL65" s="82">
        <f t="shared" si="29"/>
        <v>0</v>
      </c>
      <c r="BM65" s="82">
        <f t="shared" si="30"/>
        <v>0</v>
      </c>
      <c r="BN65" s="82">
        <f t="shared" si="31"/>
        <v>0</v>
      </c>
      <c r="BO65" s="82">
        <f t="shared" si="32"/>
        <v>2.2080777096114518E-2</v>
      </c>
      <c r="BP65" s="82">
        <f t="shared" si="33"/>
        <v>0</v>
      </c>
      <c r="BQ65" s="82">
        <f t="shared" si="34"/>
        <v>0</v>
      </c>
      <c r="BR65" s="82">
        <f t="shared" si="35"/>
        <v>4.3612165764601368E-3</v>
      </c>
    </row>
    <row r="66" spans="1:70" x14ac:dyDescent="0.2">
      <c r="A66" t="str">
        <f t="shared" ref="A66:C66" si="101">A26</f>
        <v>RC Frame infilled</v>
      </c>
      <c r="B66" t="str">
        <f t="shared" si="101"/>
        <v>LC</v>
      </c>
      <c r="C66" t="str">
        <f t="shared" si="101"/>
        <v>MR</v>
      </c>
      <c r="D66">
        <f t="shared" si="75"/>
        <v>8</v>
      </c>
      <c r="E66" t="s">
        <v>19</v>
      </c>
      <c r="F66" s="33" t="str">
        <f t="shared" si="77"/>
        <v>RCi+LC+MR</v>
      </c>
      <c r="G66" s="33" t="str">
        <f>'FL - vulnerabilities'!A33</f>
        <v>RCi+xC+LR+8s+Com</v>
      </c>
      <c r="H66" s="33"/>
      <c r="I66" s="48">
        <f>VLOOKUP(I$2,polygonCoarseDist!$A$2:$G$9,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J66" s="48">
        <f>VLOOKUP(J$2,polygonCoarseDist!$A$2:$G$9,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K66" s="48">
        <f>VLOOKUP(K$2,polygonCoarseDist!$A$2:$G$9,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0.45585874799357945</v>
      </c>
      <c r="L66" s="48">
        <f>VLOOKUP(L$2,polygonCoarseDist!$A$2:$G$9,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M66" s="48">
        <f>VLOOKUP(M$2,polygonCoarseDist!$A$2:$G$9,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N66" s="48">
        <f>VLOOKUP(N$2,polygonCoarseDist!$A$2:$G$9,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O66" s="48">
        <f>VLOOKUP(O$2,polygonCoarseDist!$A$2:$G$9,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0.40500000000000003</v>
      </c>
      <c r="P66" s="48">
        <f>VLOOKUP(P$2,polygonCoarseDist!$A$2:$G$9,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Q66" s="33"/>
      <c r="R66" s="48">
        <f>VLOOKUP(R$2,polygonCoarseDist!$A$13:$D$20,IF(EXACT($E66,polygonCoarseDist!$B$12),2,IF(EXACT($E66,polygonCoarseDist!$C$12),3,4)))</f>
        <v>0</v>
      </c>
      <c r="S66" s="48">
        <f>VLOOKUP(S$2,polygonCoarseDist!$A$13:$D$20,IF(EXACT($E66,polygonCoarseDist!$B$12),2,IF(EXACT($E66,polygonCoarseDist!$C$12),3,4)))</f>
        <v>1</v>
      </c>
      <c r="T66" s="48">
        <f>VLOOKUP(T$2,polygonCoarseDist!$A$13:$D$20,IF(EXACT($E66,polygonCoarseDist!$B$12),2,IF(EXACT($E66,polygonCoarseDist!$C$12),3,4)))</f>
        <v>0.3</v>
      </c>
      <c r="U66" s="48">
        <f>VLOOKUP(U$2,polygonCoarseDist!$A$13:$D$20,IF(EXACT($E66,polygonCoarseDist!$B$12),2,IF(EXACT($E66,polygonCoarseDist!$C$12),3,4)))</f>
        <v>0</v>
      </c>
      <c r="V66" s="48">
        <f>VLOOKUP(V$2,polygonCoarseDist!$A$13:$D$20,IF(EXACT($E66,polygonCoarseDist!$B$12),2,IF(EXACT($E66,polygonCoarseDist!$C$12),3,4)))</f>
        <v>1</v>
      </c>
      <c r="W66" s="48">
        <f>VLOOKUP(W$2,polygonCoarseDist!$A$13:$D$20,IF(EXACT($E66,polygonCoarseDist!$B$12),2,IF(EXACT($E66,polygonCoarseDist!$C$12),3,4)))</f>
        <v>0.1</v>
      </c>
      <c r="X66" s="48">
        <f>VLOOKUP(X$2,polygonCoarseDist!$A$13:$D$20,IF(EXACT($E66,polygonCoarseDist!$B$12),2,IF(EXACT($E66,polygonCoarseDist!$C$12),3,4)))</f>
        <v>0.4</v>
      </c>
      <c r="Y66" s="48">
        <f>VLOOKUP(Y$2,polygonCoarseDist!$A$13:$D$20,IF(EXACT($E66,polygonCoarseDist!$B$12),2,IF(EXACT($E66,polygonCoarseDist!$C$12),3,4)))</f>
        <v>0.2</v>
      </c>
      <c r="AA66" s="48">
        <f>IF(EXACT($A66,polygonCoarseDist!$G$1),VLOOKUP(AA$2,polygonCoarseDist!$A$37:$C$44, $D66+1),         IF(EXACT($A66,polygonCoarseDist!$F$1),VLOOKUP(AA$2,polygonCoarseDist!$A$49:$I$56, $D66+1),       VLOOKUP(AA$2,polygonCoarseDist!$A$25:$E$32, $D66+1)      )        )</f>
        <v>0</v>
      </c>
      <c r="AB66" s="48">
        <f>IF(EXACT($A66,polygonCoarseDist!$G$1),VLOOKUP(AB$2,polygonCoarseDist!$A$37:$C$44, $D66+1),         IF(EXACT($A66,polygonCoarseDist!$F$1),VLOOKUP(AB$2,polygonCoarseDist!$A$49:$I$56, $D66+1),       VLOOKUP(AB$2,polygonCoarseDist!$A$25:$E$32, $D66+1)      )        )</f>
        <v>0</v>
      </c>
      <c r="AC66" s="48">
        <f>IF(EXACT($A66,polygonCoarseDist!$G$1),VLOOKUP(AC$2,polygonCoarseDist!$A$37:$C$44, $D66+1),         IF(EXACT($A66,polygonCoarseDist!$F$1),VLOOKUP(AC$2,polygonCoarseDist!$A$49:$I$56, $D66+1),       VLOOKUP(AC$2,polygonCoarseDist!$A$25:$E$32, $D66+1)      )        )</f>
        <v>0</v>
      </c>
      <c r="AD66" s="48">
        <f>IF(EXACT($A66,polygonCoarseDist!$G$1),VLOOKUP(AD$2,polygonCoarseDist!$A$37:$C$44, $D66+1),         IF(EXACT($A66,polygonCoarseDist!$F$1),VLOOKUP(AD$2,polygonCoarseDist!$A$49:$I$56, $D66+1),       VLOOKUP(AD$2,polygonCoarseDist!$A$25:$E$32, $D66+1)      )        )</f>
        <v>0</v>
      </c>
      <c r="AE66" s="48">
        <f>IF(EXACT($A66,polygonCoarseDist!$G$1),VLOOKUP(AE$2,polygonCoarseDist!$A$37:$C$44, $D66+1),         IF(EXACT($A66,polygonCoarseDist!$F$1),VLOOKUP(AE$2,polygonCoarseDist!$A$49:$I$56, $D66+1),       VLOOKUP(AE$2,polygonCoarseDist!$A$25:$E$32, $D66+1)      )        )</f>
        <v>0.05</v>
      </c>
      <c r="AF66" s="48">
        <f>IF(EXACT($A66,polygonCoarseDist!$G$1),VLOOKUP(AF$2,polygonCoarseDist!$A$37:$C$44, $D66+1),         IF(EXACT($A66,polygonCoarseDist!$F$1),VLOOKUP(AF$2,polygonCoarseDist!$A$49:$I$56, $D66+1),       VLOOKUP(AF$2,polygonCoarseDist!$A$25:$E$32, $D66+1)      )        )</f>
        <v>0</v>
      </c>
      <c r="AG66" s="48">
        <f>IF(EXACT($A66,polygonCoarseDist!$G$1),VLOOKUP(AG$2,polygonCoarseDist!$A$37:$C$44, $D66+1),         IF(EXACT($A66,polygonCoarseDist!$F$1),VLOOKUP(AG$2,polygonCoarseDist!$A$49:$I$56, $D66+1),       VLOOKUP(AG$2,polygonCoarseDist!$A$25:$E$32, $D66+1)      )        )</f>
        <v>0</v>
      </c>
      <c r="AH66" s="48">
        <f>IF(EXACT($A66,polygonCoarseDist!$G$1),VLOOKUP(AH$2,polygonCoarseDist!$A$37:$C$44, $D66+1),         IF(EXACT($A66,polygonCoarseDist!$F$1),VLOOKUP(AH$2,polygonCoarseDist!$A$49:$I$56, $D66+1),       VLOOKUP(AH$2,polygonCoarseDist!$A$25:$E$32, $D66+1)      )        )</f>
        <v>0.05</v>
      </c>
      <c r="AJ66" s="48">
        <f>IF(EXACT($A66,polygonCoarseDist!$F$1), VLOOKUP(AJ$2,polygonCoarseDist!$A$62:$D$69,  IF(EXACT($B66,polygonCoarseDist!$B$61), 2,  IF(EXACT($B66,polygonCoarseDist!$C$61), 3,   4   )   )  ),  1)</f>
        <v>1</v>
      </c>
      <c r="AK66" s="48">
        <f>IF(EXACT($A66,polygonCoarseDist!$F$1), VLOOKUP(AK$2,polygonCoarseDist!$A$62:$D$69,  IF(EXACT($B66,polygonCoarseDist!$B$61), 2,  IF(EXACT($B66,polygonCoarseDist!$C$61), 3,   4   )   )  ),  1)</f>
        <v>0.3</v>
      </c>
      <c r="AL66" s="48">
        <f>IF(EXACT($A66,polygonCoarseDist!$F$1), VLOOKUP(AL$2,polygonCoarseDist!$A$62:$D$69,  IF(EXACT($B66,polygonCoarseDist!$B$61), 2,  IF(EXACT($B66,polygonCoarseDist!$C$61), 3,   4   )   )  ),  1)</f>
        <v>0</v>
      </c>
      <c r="AM66" s="48">
        <f>IF(EXACT($A66,polygonCoarseDist!$F$1), VLOOKUP(AM$2,polygonCoarseDist!$A$62:$D$69,  IF(EXACT($B66,polygonCoarseDist!$B$61), 2,  IF(EXACT($B66,polygonCoarseDist!$C$61), 3,   4   )   )  ),  1)</f>
        <v>0.3</v>
      </c>
      <c r="AN66" s="48">
        <f>IF(EXACT($A66,polygonCoarseDist!$F$1), VLOOKUP(AN$2,polygonCoarseDist!$A$62:$D$69,  IF(EXACT($B66,polygonCoarseDist!$B$61), 2,  IF(EXACT($B66,polygonCoarseDist!$C$61), 3,   4   )   )  ),  1)</f>
        <v>0.1</v>
      </c>
      <c r="AO66" s="48">
        <f>IF(EXACT($A66,polygonCoarseDist!$F$1), VLOOKUP(AO$2,polygonCoarseDist!$A$62:$D$69,  IF(EXACT($B66,polygonCoarseDist!$B$61), 2,  IF(EXACT($B66,polygonCoarseDist!$C$61), 3,   4   )   )  ),  1)</f>
        <v>0.7</v>
      </c>
      <c r="AP66" s="48">
        <f>IF(EXACT($A66,polygonCoarseDist!$F$1), VLOOKUP(AP$2,polygonCoarseDist!$A$62:$D$69,  IF(EXACT($B66,polygonCoarseDist!$B$61), 2,  IF(EXACT($B66,polygonCoarseDist!$C$61), 3,   4   )   )  ),  1)</f>
        <v>0.2</v>
      </c>
      <c r="AQ66" s="48">
        <f>IF(EXACT($A66,polygonCoarseDist!$F$1), VLOOKUP(AQ$2,polygonCoarseDist!$A$62:$D$69,  IF(EXACT($B66,polygonCoarseDist!$B$61), 2,  IF(EXACT($B66,polygonCoarseDist!$C$61), 3,   4   )   )  ),  1)</f>
        <v>0.1</v>
      </c>
      <c r="AS66" s="82">
        <f t="shared" si="12"/>
        <v>0</v>
      </c>
      <c r="AT66" s="82">
        <f t="shared" si="13"/>
        <v>0</v>
      </c>
      <c r="AU66" s="82">
        <f t="shared" si="14"/>
        <v>0</v>
      </c>
      <c r="AV66" s="82">
        <f t="shared" si="15"/>
        <v>0</v>
      </c>
      <c r="AW66" s="82">
        <f t="shared" si="16"/>
        <v>3.0850000000000005E-3</v>
      </c>
      <c r="AX66" s="82">
        <f t="shared" si="17"/>
        <v>0</v>
      </c>
      <c r="AY66" s="82">
        <f t="shared" si="18"/>
        <v>0</v>
      </c>
      <c r="AZ66" s="82">
        <f t="shared" si="19"/>
        <v>6.1700000000000014E-4</v>
      </c>
      <c r="BB66" s="82">
        <f t="shared" si="20"/>
        <v>0</v>
      </c>
      <c r="BC66" s="82">
        <f t="shared" si="21"/>
        <v>0</v>
      </c>
      <c r="BD66" s="82">
        <f t="shared" si="22"/>
        <v>0</v>
      </c>
      <c r="BE66" s="82">
        <f t="shared" si="23"/>
        <v>0</v>
      </c>
      <c r="BF66" s="82">
        <f t="shared" si="24"/>
        <v>3.1543967280163597E-3</v>
      </c>
      <c r="BG66" s="82">
        <f t="shared" si="25"/>
        <v>0</v>
      </c>
      <c r="BH66" s="82">
        <f t="shared" si="26"/>
        <v>0</v>
      </c>
      <c r="BI66" s="82">
        <f t="shared" si="27"/>
        <v>6.2303093949430527E-4</v>
      </c>
      <c r="BK66" s="82">
        <f t="shared" si="28"/>
        <v>0</v>
      </c>
      <c r="BL66" s="82">
        <f t="shared" si="29"/>
        <v>0</v>
      </c>
      <c r="BM66" s="82">
        <f t="shared" si="30"/>
        <v>0</v>
      </c>
      <c r="BN66" s="82">
        <f t="shared" si="31"/>
        <v>0</v>
      </c>
      <c r="BO66" s="82">
        <f t="shared" si="32"/>
        <v>2.5235173824130878E-2</v>
      </c>
      <c r="BP66" s="82">
        <f t="shared" si="33"/>
        <v>0</v>
      </c>
      <c r="BQ66" s="82">
        <f t="shared" si="34"/>
        <v>0</v>
      </c>
      <c r="BR66" s="82">
        <f t="shared" si="35"/>
        <v>4.9842475159544422E-3</v>
      </c>
    </row>
    <row r="67" spans="1:70" x14ac:dyDescent="0.2">
      <c r="A67" t="str">
        <f t="shared" ref="A67:C67" si="102">A27</f>
        <v>RC Frame infilled</v>
      </c>
      <c r="B67" t="str">
        <f t="shared" si="102"/>
        <v>MC</v>
      </c>
      <c r="C67" t="str">
        <f t="shared" si="102"/>
        <v>LR</v>
      </c>
      <c r="D67">
        <f t="shared" si="75"/>
        <v>1</v>
      </c>
      <c r="E67" t="s">
        <v>19</v>
      </c>
      <c r="F67" s="33" t="str">
        <f t="shared" si="77"/>
        <v>RCi+MC+LR</v>
      </c>
      <c r="G67" s="33" t="str">
        <f>G59</f>
        <v>RCi+xC+LR+1s+Com</v>
      </c>
      <c r="H67" s="33"/>
      <c r="I67" s="48">
        <f>VLOOKUP(I$2,polygonCoarseDist!$A$2:$G$9,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J67" s="48">
        <f>VLOOKUP(J$2,polygonCoarseDist!$A$2:$G$9,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K67" s="48">
        <f>VLOOKUP(K$2,polygonCoarseDist!$A$2:$G$9,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0.45585874799357945</v>
      </c>
      <c r="L67" s="48">
        <f>VLOOKUP(L$2,polygonCoarseDist!$A$2:$G$9,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M67" s="48">
        <f>VLOOKUP(M$2,polygonCoarseDist!$A$2:$G$9,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N67" s="48">
        <f>VLOOKUP(N$2,polygonCoarseDist!$A$2:$G$9,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O67" s="48">
        <f>VLOOKUP(O$2,polygonCoarseDist!$A$2:$G$9,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0.40500000000000003</v>
      </c>
      <c r="P67" s="48">
        <f>VLOOKUP(P$2,polygonCoarseDist!$A$2:$G$9,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Q67" s="33"/>
      <c r="R67" s="48">
        <f>VLOOKUP(R$2,polygonCoarseDist!$A$13:$D$20,IF(EXACT($E67,polygonCoarseDist!$B$12),2,IF(EXACT($E67,polygonCoarseDist!$C$12),3,4)))</f>
        <v>0</v>
      </c>
      <c r="S67" s="48">
        <f>VLOOKUP(S$2,polygonCoarseDist!$A$13:$D$20,IF(EXACT($E67,polygonCoarseDist!$B$12),2,IF(EXACT($E67,polygonCoarseDist!$C$12),3,4)))</f>
        <v>1</v>
      </c>
      <c r="T67" s="48">
        <f>VLOOKUP(T$2,polygonCoarseDist!$A$13:$D$20,IF(EXACT($E67,polygonCoarseDist!$B$12),2,IF(EXACT($E67,polygonCoarseDist!$C$12),3,4)))</f>
        <v>0.3</v>
      </c>
      <c r="U67" s="48">
        <f>VLOOKUP(U$2,polygonCoarseDist!$A$13:$D$20,IF(EXACT($E67,polygonCoarseDist!$B$12),2,IF(EXACT($E67,polygonCoarseDist!$C$12),3,4)))</f>
        <v>0</v>
      </c>
      <c r="V67" s="48">
        <f>VLOOKUP(V$2,polygonCoarseDist!$A$13:$D$20,IF(EXACT($E67,polygonCoarseDist!$B$12),2,IF(EXACT($E67,polygonCoarseDist!$C$12),3,4)))</f>
        <v>1</v>
      </c>
      <c r="W67" s="48">
        <f>VLOOKUP(W$2,polygonCoarseDist!$A$13:$D$20,IF(EXACT($E67,polygonCoarseDist!$B$12),2,IF(EXACT($E67,polygonCoarseDist!$C$12),3,4)))</f>
        <v>0.1</v>
      </c>
      <c r="X67" s="48">
        <f>VLOOKUP(X$2,polygonCoarseDist!$A$13:$D$20,IF(EXACT($E67,polygonCoarseDist!$B$12),2,IF(EXACT($E67,polygonCoarseDist!$C$12),3,4)))</f>
        <v>0.4</v>
      </c>
      <c r="Y67" s="48">
        <f>VLOOKUP(Y$2,polygonCoarseDist!$A$13:$D$20,IF(EXACT($E67,polygonCoarseDist!$B$12),2,IF(EXACT($E67,polygonCoarseDist!$C$12),3,4)))</f>
        <v>0.2</v>
      </c>
      <c r="AA67" s="48">
        <f>IF(EXACT($A67,polygonCoarseDist!$G$1),VLOOKUP(AA$2,polygonCoarseDist!$A$37:$C$44, $D67+1),         IF(EXACT($A67,polygonCoarseDist!$F$1),VLOOKUP(AA$2,polygonCoarseDist!$A$49:$I$56, $D67+1),       VLOOKUP(AA$2,polygonCoarseDist!$A$25:$E$32, $D67+1)      )        )</f>
        <v>0.4</v>
      </c>
      <c r="AB67" s="48">
        <f>IF(EXACT($A67,polygonCoarseDist!$G$1),VLOOKUP(AB$2,polygonCoarseDist!$A$37:$C$44, $D67+1),         IF(EXACT($A67,polygonCoarseDist!$F$1),VLOOKUP(AB$2,polygonCoarseDist!$A$49:$I$56, $D67+1),       VLOOKUP(AB$2,polygonCoarseDist!$A$25:$E$32, $D67+1)      )        )</f>
        <v>0.05</v>
      </c>
      <c r="AC67" s="48">
        <f>IF(EXACT($A67,polygonCoarseDist!$G$1),VLOOKUP(AC$2,polygonCoarseDist!$A$37:$C$44, $D67+1),         IF(EXACT($A67,polygonCoarseDist!$F$1),VLOOKUP(AC$2,polygonCoarseDist!$A$49:$I$56, $D67+1),       VLOOKUP(AC$2,polygonCoarseDist!$A$25:$E$32, $D67+1)      )        )</f>
        <v>0.1</v>
      </c>
      <c r="AD67" s="48">
        <f>IF(EXACT($A67,polygonCoarseDist!$G$1),VLOOKUP(AD$2,polygonCoarseDist!$A$37:$C$44, $D67+1),         IF(EXACT($A67,polygonCoarseDist!$F$1),VLOOKUP(AD$2,polygonCoarseDist!$A$49:$I$56, $D67+1),       VLOOKUP(AD$2,polygonCoarseDist!$A$25:$E$32, $D67+1)      )        )</f>
        <v>0.1</v>
      </c>
      <c r="AE67" s="48">
        <f>IF(EXACT($A67,polygonCoarseDist!$G$1),VLOOKUP(AE$2,polygonCoarseDist!$A$37:$C$44, $D67+1),         IF(EXACT($A67,polygonCoarseDist!$F$1),VLOOKUP(AE$2,polygonCoarseDist!$A$49:$I$56, $D67+1),       VLOOKUP(AE$2,polygonCoarseDist!$A$25:$E$32, $D67+1)      )        )</f>
        <v>0</v>
      </c>
      <c r="AF67" s="48">
        <f>IF(EXACT($A67,polygonCoarseDist!$G$1),VLOOKUP(AF$2,polygonCoarseDist!$A$37:$C$44, $D67+1),         IF(EXACT($A67,polygonCoarseDist!$F$1),VLOOKUP(AF$2,polygonCoarseDist!$A$49:$I$56, $D67+1),       VLOOKUP(AF$2,polygonCoarseDist!$A$25:$E$32, $D67+1)      )        )</f>
        <v>0.1</v>
      </c>
      <c r="AG67" s="48">
        <f>IF(EXACT($A67,polygonCoarseDist!$G$1),VLOOKUP(AG$2,polygonCoarseDist!$A$37:$C$44, $D67+1),         IF(EXACT($A67,polygonCoarseDist!$F$1),VLOOKUP(AG$2,polygonCoarseDist!$A$49:$I$56, $D67+1),       VLOOKUP(AG$2,polygonCoarseDist!$A$25:$E$32, $D67+1)      )        )</f>
        <v>0.05</v>
      </c>
      <c r="AH67" s="48">
        <f>IF(EXACT($A67,polygonCoarseDist!$G$1),VLOOKUP(AH$2,polygonCoarseDist!$A$37:$C$44, $D67+1),         IF(EXACT($A67,polygonCoarseDist!$F$1),VLOOKUP(AH$2,polygonCoarseDist!$A$49:$I$56, $D67+1),       VLOOKUP(AH$2,polygonCoarseDist!$A$25:$E$32, $D67+1)      )        )</f>
        <v>0</v>
      </c>
      <c r="AJ67" s="48">
        <f>IF(EXACT($A67,polygonCoarseDist!$F$1), VLOOKUP(AJ$2,polygonCoarseDist!$A$62:$D$69,  IF(EXACT($B67,polygonCoarseDist!$B$61), 2,  IF(EXACT($B67,polygonCoarseDist!$C$61), 3,   4   )   )  ),  1)</f>
        <v>0</v>
      </c>
      <c r="AK67" s="48">
        <f>IF(EXACT($A67,polygonCoarseDist!$F$1), VLOOKUP(AK$2,polygonCoarseDist!$A$62:$D$69,  IF(EXACT($B67,polygonCoarseDist!$B$61), 2,  IF(EXACT($B67,polygonCoarseDist!$C$61), 3,   4   )   )  ),  1)</f>
        <v>0.4</v>
      </c>
      <c r="AL67" s="48">
        <f>IF(EXACT($A67,polygonCoarseDist!$F$1), VLOOKUP(AL$2,polygonCoarseDist!$A$62:$D$69,  IF(EXACT($B67,polygonCoarseDist!$B$61), 2,  IF(EXACT($B67,polygonCoarseDist!$C$61), 3,   4   )   )  ),  1)</f>
        <v>0.5</v>
      </c>
      <c r="AM67" s="48">
        <f>IF(EXACT($A67,polygonCoarseDist!$F$1), VLOOKUP(AM$2,polygonCoarseDist!$A$62:$D$69,  IF(EXACT($B67,polygonCoarseDist!$B$61), 2,  IF(EXACT($B67,polygonCoarseDist!$C$61), 3,   4   )   )  ),  1)</f>
        <v>0.6</v>
      </c>
      <c r="AN67" s="48">
        <f>IF(EXACT($A67,polygonCoarseDist!$F$1), VLOOKUP(AN$2,polygonCoarseDist!$A$62:$D$69,  IF(EXACT($B67,polygonCoarseDist!$B$61), 2,  IF(EXACT($B67,polygonCoarseDist!$C$61), 3,   4   )   )  ),  1)</f>
        <v>0.6</v>
      </c>
      <c r="AO67" s="48">
        <f>IF(EXACT($A67,polygonCoarseDist!$F$1), VLOOKUP(AO$2,polygonCoarseDist!$A$62:$D$69,  IF(EXACT($B67,polygonCoarseDist!$B$61), 2,  IF(EXACT($B67,polygonCoarseDist!$C$61), 3,   4   )   )  ),  1)</f>
        <v>0.2</v>
      </c>
      <c r="AP67" s="48">
        <f>IF(EXACT($A67,polygonCoarseDist!$F$1), VLOOKUP(AP$2,polygonCoarseDist!$A$62:$D$69,  IF(EXACT($B67,polygonCoarseDist!$B$61), 2,  IF(EXACT($B67,polygonCoarseDist!$C$61), 3,   4   )   )  ),  1)</f>
        <v>0.6</v>
      </c>
      <c r="AQ67" s="48">
        <f>IF(EXACT($A67,polygonCoarseDist!$F$1), VLOOKUP(AQ$2,polygonCoarseDist!$A$62:$D$69,  IF(EXACT($B67,polygonCoarseDist!$B$61), 2,  IF(EXACT($B67,polygonCoarseDist!$C$61), 3,   4   )   )  ),  1)</f>
        <v>0.2</v>
      </c>
      <c r="AS67" s="82">
        <f t="shared" si="12"/>
        <v>0</v>
      </c>
      <c r="AT67" s="82">
        <f t="shared" si="13"/>
        <v>1.2340000000000002E-2</v>
      </c>
      <c r="AU67" s="82">
        <f t="shared" si="14"/>
        <v>6.8378812199036913E-3</v>
      </c>
      <c r="AV67" s="82">
        <f t="shared" si="15"/>
        <v>0</v>
      </c>
      <c r="AW67" s="82">
        <f t="shared" si="16"/>
        <v>0</v>
      </c>
      <c r="AX67" s="82">
        <f t="shared" si="17"/>
        <v>2.1400000000000005E-4</v>
      </c>
      <c r="AY67" s="82">
        <f t="shared" si="18"/>
        <v>4.8600000000000006E-3</v>
      </c>
      <c r="AZ67" s="82">
        <f t="shared" si="19"/>
        <v>0</v>
      </c>
      <c r="BB67" s="82">
        <f t="shared" si="20"/>
        <v>0</v>
      </c>
      <c r="BC67" s="82">
        <f t="shared" si="21"/>
        <v>1.2617586912065439E-2</v>
      </c>
      <c r="BD67" s="82">
        <f t="shared" si="22"/>
        <v>7.0434178763929727E-3</v>
      </c>
      <c r="BE67" s="82">
        <f t="shared" si="23"/>
        <v>0</v>
      </c>
      <c r="BF67" s="82">
        <f t="shared" si="24"/>
        <v>0</v>
      </c>
      <c r="BG67" s="82">
        <f t="shared" si="25"/>
        <v>2.1994059548402354E-4</v>
      </c>
      <c r="BH67" s="82">
        <f t="shared" si="26"/>
        <v>4.9434353010104574E-3</v>
      </c>
      <c r="BI67" s="82">
        <f t="shared" si="27"/>
        <v>0</v>
      </c>
      <c r="BK67" s="82">
        <f t="shared" si="28"/>
        <v>0</v>
      </c>
      <c r="BL67" s="82">
        <f t="shared" si="29"/>
        <v>1.2617586912065439E-2</v>
      </c>
      <c r="BM67" s="82">
        <f t="shared" si="30"/>
        <v>7.0434178763929727E-3</v>
      </c>
      <c r="BN67" s="82">
        <f t="shared" si="31"/>
        <v>0</v>
      </c>
      <c r="BO67" s="82">
        <f t="shared" si="32"/>
        <v>0</v>
      </c>
      <c r="BP67" s="82">
        <f t="shared" si="33"/>
        <v>2.1994059548402354E-4</v>
      </c>
      <c r="BQ67" s="82">
        <f t="shared" si="34"/>
        <v>4.9434353010104574E-3</v>
      </c>
      <c r="BR67" s="82">
        <f t="shared" si="35"/>
        <v>0</v>
      </c>
    </row>
    <row r="68" spans="1:70" x14ac:dyDescent="0.2">
      <c r="A68" t="str">
        <f t="shared" ref="A68:C68" si="103">A28</f>
        <v>RC Frame infilled</v>
      </c>
      <c r="B68" t="str">
        <f t="shared" si="103"/>
        <v>MC</v>
      </c>
      <c r="C68" t="str">
        <f t="shared" si="103"/>
        <v>LR</v>
      </c>
      <c r="D68">
        <f t="shared" si="75"/>
        <v>2</v>
      </c>
      <c r="E68" t="s">
        <v>19</v>
      </c>
      <c r="F68" s="33" t="str">
        <f t="shared" si="77"/>
        <v>RCi+MC+LR</v>
      </c>
      <c r="G68" s="33" t="str">
        <f t="shared" ref="G68:G74" si="104">G60</f>
        <v>RCi+xC+LR+2s+Com</v>
      </c>
      <c r="H68" s="33"/>
      <c r="I68" s="48">
        <f>VLOOKUP(I$2,polygonCoarseDist!$A$2:$G$9,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J68" s="48">
        <f>VLOOKUP(J$2,polygonCoarseDist!$A$2:$G$9,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K68" s="48">
        <f>VLOOKUP(K$2,polygonCoarseDist!$A$2:$G$9,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0.45585874799357945</v>
      </c>
      <c r="L68" s="48">
        <f>VLOOKUP(L$2,polygonCoarseDist!$A$2:$G$9,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M68" s="48">
        <f>VLOOKUP(M$2,polygonCoarseDist!$A$2:$G$9,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N68" s="48">
        <f>VLOOKUP(N$2,polygonCoarseDist!$A$2:$G$9,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O68" s="48">
        <f>VLOOKUP(O$2,polygonCoarseDist!$A$2:$G$9,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0.40500000000000003</v>
      </c>
      <c r="P68" s="48">
        <f>VLOOKUP(P$2,polygonCoarseDist!$A$2:$G$9,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Q68" s="33"/>
      <c r="R68" s="48">
        <f>VLOOKUP(R$2,polygonCoarseDist!$A$13:$D$20,IF(EXACT($E68,polygonCoarseDist!$B$12),2,IF(EXACT($E68,polygonCoarseDist!$C$12),3,4)))</f>
        <v>0</v>
      </c>
      <c r="S68" s="48">
        <f>VLOOKUP(S$2,polygonCoarseDist!$A$13:$D$20,IF(EXACT($E68,polygonCoarseDist!$B$12),2,IF(EXACT($E68,polygonCoarseDist!$C$12),3,4)))</f>
        <v>1</v>
      </c>
      <c r="T68" s="48">
        <f>VLOOKUP(T$2,polygonCoarseDist!$A$13:$D$20,IF(EXACT($E68,polygonCoarseDist!$B$12),2,IF(EXACT($E68,polygonCoarseDist!$C$12),3,4)))</f>
        <v>0.3</v>
      </c>
      <c r="U68" s="48">
        <f>VLOOKUP(U$2,polygonCoarseDist!$A$13:$D$20,IF(EXACT($E68,polygonCoarseDist!$B$12),2,IF(EXACT($E68,polygonCoarseDist!$C$12),3,4)))</f>
        <v>0</v>
      </c>
      <c r="V68" s="48">
        <f>VLOOKUP(V$2,polygonCoarseDist!$A$13:$D$20,IF(EXACT($E68,polygonCoarseDist!$B$12),2,IF(EXACT($E68,polygonCoarseDist!$C$12),3,4)))</f>
        <v>1</v>
      </c>
      <c r="W68" s="48">
        <f>VLOOKUP(W$2,polygonCoarseDist!$A$13:$D$20,IF(EXACT($E68,polygonCoarseDist!$B$12),2,IF(EXACT($E68,polygonCoarseDist!$C$12),3,4)))</f>
        <v>0.1</v>
      </c>
      <c r="X68" s="48">
        <f>VLOOKUP(X$2,polygonCoarseDist!$A$13:$D$20,IF(EXACT($E68,polygonCoarseDist!$B$12),2,IF(EXACT($E68,polygonCoarseDist!$C$12),3,4)))</f>
        <v>0.4</v>
      </c>
      <c r="Y68" s="48">
        <f>VLOOKUP(Y$2,polygonCoarseDist!$A$13:$D$20,IF(EXACT($E68,polygonCoarseDist!$B$12),2,IF(EXACT($E68,polygonCoarseDist!$C$12),3,4)))</f>
        <v>0.2</v>
      </c>
      <c r="AA68" s="48">
        <f>IF(EXACT($A68,polygonCoarseDist!$G$1),VLOOKUP(AA$2,polygonCoarseDist!$A$37:$C$44, $D68+1),         IF(EXACT($A68,polygonCoarseDist!$F$1),VLOOKUP(AA$2,polygonCoarseDist!$A$49:$I$56, $D68+1),       VLOOKUP(AA$2,polygonCoarseDist!$A$25:$E$32, $D68+1)      )        )</f>
        <v>0.5</v>
      </c>
      <c r="AB68" s="48">
        <f>IF(EXACT($A68,polygonCoarseDist!$G$1),VLOOKUP(AB$2,polygonCoarseDist!$A$37:$C$44, $D68+1),         IF(EXACT($A68,polygonCoarseDist!$F$1),VLOOKUP(AB$2,polygonCoarseDist!$A$49:$I$56, $D68+1),       VLOOKUP(AB$2,polygonCoarseDist!$A$25:$E$32, $D68+1)      )        )</f>
        <v>0.3</v>
      </c>
      <c r="AC68" s="48">
        <f>IF(EXACT($A68,polygonCoarseDist!$G$1),VLOOKUP(AC$2,polygonCoarseDist!$A$37:$C$44, $D68+1),         IF(EXACT($A68,polygonCoarseDist!$F$1),VLOOKUP(AC$2,polygonCoarseDist!$A$49:$I$56, $D68+1),       VLOOKUP(AC$2,polygonCoarseDist!$A$25:$E$32, $D68+1)      )        )</f>
        <v>0.3</v>
      </c>
      <c r="AD68" s="48">
        <f>IF(EXACT($A68,polygonCoarseDist!$G$1),VLOOKUP(AD$2,polygonCoarseDist!$A$37:$C$44, $D68+1),         IF(EXACT($A68,polygonCoarseDist!$F$1),VLOOKUP(AD$2,polygonCoarseDist!$A$49:$I$56, $D68+1),       VLOOKUP(AD$2,polygonCoarseDist!$A$25:$E$32, $D68+1)      )        )</f>
        <v>0.4</v>
      </c>
      <c r="AE68" s="48">
        <f>IF(EXACT($A68,polygonCoarseDist!$G$1),VLOOKUP(AE$2,polygonCoarseDist!$A$37:$C$44, $D68+1),         IF(EXACT($A68,polygonCoarseDist!$F$1),VLOOKUP(AE$2,polygonCoarseDist!$A$49:$I$56, $D68+1),       VLOOKUP(AE$2,polygonCoarseDist!$A$25:$E$32, $D68+1)      )        )</f>
        <v>0.05</v>
      </c>
      <c r="AF68" s="48">
        <f>IF(EXACT($A68,polygonCoarseDist!$G$1),VLOOKUP(AF$2,polygonCoarseDist!$A$37:$C$44, $D68+1),         IF(EXACT($A68,polygonCoarseDist!$F$1),VLOOKUP(AF$2,polygonCoarseDist!$A$49:$I$56, $D68+1),       VLOOKUP(AF$2,polygonCoarseDist!$A$25:$E$32, $D68+1)      )        )</f>
        <v>0.4</v>
      </c>
      <c r="AG68" s="48">
        <f>IF(EXACT($A68,polygonCoarseDist!$G$1),VLOOKUP(AG$2,polygonCoarseDist!$A$37:$C$44, $D68+1),         IF(EXACT($A68,polygonCoarseDist!$F$1),VLOOKUP(AG$2,polygonCoarseDist!$A$49:$I$56, $D68+1),       VLOOKUP(AG$2,polygonCoarseDist!$A$25:$E$32, $D68+1)      )        )</f>
        <v>0.3</v>
      </c>
      <c r="AH68" s="48">
        <f>IF(EXACT($A68,polygonCoarseDist!$G$1),VLOOKUP(AH$2,polygonCoarseDist!$A$37:$C$44, $D68+1),         IF(EXACT($A68,polygonCoarseDist!$F$1),VLOOKUP(AH$2,polygonCoarseDist!$A$49:$I$56, $D68+1),       VLOOKUP(AH$2,polygonCoarseDist!$A$25:$E$32, $D68+1)      )        )</f>
        <v>0.05</v>
      </c>
      <c r="AJ68" s="48">
        <f>IF(EXACT($A68,polygonCoarseDist!$F$1), VLOOKUP(AJ$2,polygonCoarseDist!$A$62:$D$69,  IF(EXACT($B68,polygonCoarseDist!$B$61), 2,  IF(EXACT($B68,polygonCoarseDist!$C$61), 3,   4   )   )  ),  1)</f>
        <v>0</v>
      </c>
      <c r="AK68" s="48">
        <f>IF(EXACT($A68,polygonCoarseDist!$F$1), VLOOKUP(AK$2,polygonCoarseDist!$A$62:$D$69,  IF(EXACT($B68,polygonCoarseDist!$B$61), 2,  IF(EXACT($B68,polygonCoarseDist!$C$61), 3,   4   )   )  ),  1)</f>
        <v>0.4</v>
      </c>
      <c r="AL68" s="48">
        <f>IF(EXACT($A68,polygonCoarseDist!$F$1), VLOOKUP(AL$2,polygonCoarseDist!$A$62:$D$69,  IF(EXACT($B68,polygonCoarseDist!$B$61), 2,  IF(EXACT($B68,polygonCoarseDist!$C$61), 3,   4   )   )  ),  1)</f>
        <v>0.5</v>
      </c>
      <c r="AM68" s="48">
        <f>IF(EXACT($A68,polygonCoarseDist!$F$1), VLOOKUP(AM$2,polygonCoarseDist!$A$62:$D$69,  IF(EXACT($B68,polygonCoarseDist!$B$61), 2,  IF(EXACT($B68,polygonCoarseDist!$C$61), 3,   4   )   )  ),  1)</f>
        <v>0.6</v>
      </c>
      <c r="AN68" s="48">
        <f>IF(EXACT($A68,polygonCoarseDist!$F$1), VLOOKUP(AN$2,polygonCoarseDist!$A$62:$D$69,  IF(EXACT($B68,polygonCoarseDist!$B$61), 2,  IF(EXACT($B68,polygonCoarseDist!$C$61), 3,   4   )   )  ),  1)</f>
        <v>0.6</v>
      </c>
      <c r="AO68" s="48">
        <f>IF(EXACT($A68,polygonCoarseDist!$F$1), VLOOKUP(AO$2,polygonCoarseDist!$A$62:$D$69,  IF(EXACT($B68,polygonCoarseDist!$B$61), 2,  IF(EXACT($B68,polygonCoarseDist!$C$61), 3,   4   )   )  ),  1)</f>
        <v>0.2</v>
      </c>
      <c r="AP68" s="48">
        <f>IF(EXACT($A68,polygonCoarseDist!$F$1), VLOOKUP(AP$2,polygonCoarseDist!$A$62:$D$69,  IF(EXACT($B68,polygonCoarseDist!$B$61), 2,  IF(EXACT($B68,polygonCoarseDist!$C$61), 3,   4   )   )  ),  1)</f>
        <v>0.6</v>
      </c>
      <c r="AQ68" s="48">
        <f>IF(EXACT($A68,polygonCoarseDist!$F$1), VLOOKUP(AQ$2,polygonCoarseDist!$A$62:$D$69,  IF(EXACT($B68,polygonCoarseDist!$B$61), 2,  IF(EXACT($B68,polygonCoarseDist!$C$61), 3,   4   )   )  ),  1)</f>
        <v>0.2</v>
      </c>
      <c r="AS68" s="82">
        <f t="shared" ref="AS68:AS123" si="105">I68*R68*AA68*AJ68</f>
        <v>0</v>
      </c>
      <c r="AT68" s="82">
        <f t="shared" ref="AT68:AT123" si="106">J68*S68*AB68*AK68</f>
        <v>7.4039999999999995E-2</v>
      </c>
      <c r="AU68" s="82">
        <f t="shared" ref="AU68:AU123" si="107">K68*T68*AC68*AL68</f>
        <v>2.0513643659711072E-2</v>
      </c>
      <c r="AV68" s="82">
        <f t="shared" ref="AV68:AV123" si="108">L68*U68*AD68*AM68</f>
        <v>0</v>
      </c>
      <c r="AW68" s="82">
        <f t="shared" ref="AW68:AW123" si="109">M68*V68*AE68*AN68</f>
        <v>1.8510000000000002E-2</v>
      </c>
      <c r="AX68" s="82">
        <f t="shared" ref="AX68:AX123" si="110">N68*W68*AF68*AO68</f>
        <v>8.5600000000000021E-4</v>
      </c>
      <c r="AY68" s="82">
        <f t="shared" ref="AY68:AY123" si="111">O68*X68*AG68*AP68</f>
        <v>2.9160000000000005E-2</v>
      </c>
      <c r="AZ68" s="82">
        <f t="shared" ref="AZ68:AZ123" si="112">P68*Y68*AH68*AQ68</f>
        <v>1.2340000000000003E-3</v>
      </c>
      <c r="BB68" s="82">
        <f t="shared" ref="BB68:BB123" si="113">AS68/AS$124</f>
        <v>0</v>
      </c>
      <c r="BC68" s="82">
        <f t="shared" ref="BC68:BC123" si="114">AT68/AT$124</f>
        <v>7.5705521472392623E-2</v>
      </c>
      <c r="BD68" s="82">
        <f t="shared" ref="BD68:BD123" si="115">AU68/AU$124</f>
        <v>2.1130253629178915E-2</v>
      </c>
      <c r="BE68" s="82">
        <f t="shared" ref="BE68:BE123" si="116">AV68/AV$124</f>
        <v>0</v>
      </c>
      <c r="BF68" s="82">
        <f t="shared" ref="BF68:BF123" si="117">AW68/AW$124</f>
        <v>1.8926380368098159E-2</v>
      </c>
      <c r="BG68" s="82">
        <f t="shared" ref="BG68:BG123" si="118">AX68/AX$124</f>
        <v>8.7976238193609416E-4</v>
      </c>
      <c r="BH68" s="82">
        <f t="shared" ref="BH68:BH123" si="119">AY68/AY$124</f>
        <v>2.9660611806062748E-2</v>
      </c>
      <c r="BI68" s="82">
        <f t="shared" ref="BI68:BI123" si="120">AZ68/AZ$124</f>
        <v>1.2460618789886105E-3</v>
      </c>
      <c r="BK68" s="82">
        <f t="shared" ref="BK68:BK123" si="121">$D68*BB68</f>
        <v>0</v>
      </c>
      <c r="BL68" s="82">
        <f t="shared" ref="BL68:BL123" si="122">$D68*BC68</f>
        <v>0.15141104294478525</v>
      </c>
      <c r="BM68" s="82">
        <f t="shared" ref="BM68:BM123" si="123">$D68*BD68</f>
        <v>4.2260507258357831E-2</v>
      </c>
      <c r="BN68" s="82">
        <f t="shared" ref="BN68:BN123" si="124">$D68*BE68</f>
        <v>0</v>
      </c>
      <c r="BO68" s="82">
        <f t="shared" ref="BO68:BO123" si="125">$D68*BF68</f>
        <v>3.7852760736196318E-2</v>
      </c>
      <c r="BP68" s="82">
        <f t="shared" ref="BP68:BP123" si="126">$D68*BG68</f>
        <v>1.7595247638721883E-3</v>
      </c>
      <c r="BQ68" s="82">
        <f t="shared" ref="BQ68:BQ123" si="127">$D68*BH68</f>
        <v>5.9321223612125495E-2</v>
      </c>
      <c r="BR68" s="82">
        <f t="shared" ref="BR68:BR123" si="128">$D68*BI68</f>
        <v>2.4921237579772211E-3</v>
      </c>
    </row>
    <row r="69" spans="1:70" x14ac:dyDescent="0.2">
      <c r="A69" t="str">
        <f t="shared" ref="A69:C69" si="129">A29</f>
        <v>RC Frame infilled</v>
      </c>
      <c r="B69" t="str">
        <f t="shared" si="129"/>
        <v>MC</v>
      </c>
      <c r="C69" t="str">
        <f t="shared" si="129"/>
        <v>LR</v>
      </c>
      <c r="D69">
        <f t="shared" si="75"/>
        <v>3</v>
      </c>
      <c r="E69" t="s">
        <v>19</v>
      </c>
      <c r="F69" s="33" t="str">
        <f t="shared" si="77"/>
        <v>RCi+MC+LR</v>
      </c>
      <c r="G69" s="33" t="str">
        <f t="shared" si="104"/>
        <v>RCi+xC+LR+3s+Com</v>
      </c>
      <c r="H69" s="33"/>
      <c r="I69" s="48">
        <f>VLOOKUP(I$2,polygonCoarseDist!$A$2:$G$9,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J69" s="48">
        <f>VLOOKUP(J$2,polygonCoarseDist!$A$2:$G$9,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K69" s="48">
        <f>VLOOKUP(K$2,polygonCoarseDist!$A$2:$G$9,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0.45585874799357945</v>
      </c>
      <c r="L69" s="48">
        <f>VLOOKUP(L$2,polygonCoarseDist!$A$2:$G$9,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M69" s="48">
        <f>VLOOKUP(M$2,polygonCoarseDist!$A$2:$G$9,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N69" s="48">
        <f>VLOOKUP(N$2,polygonCoarseDist!$A$2:$G$9,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O69" s="48">
        <f>VLOOKUP(O$2,polygonCoarseDist!$A$2:$G$9,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0.40500000000000003</v>
      </c>
      <c r="P69" s="48">
        <f>VLOOKUP(P$2,polygonCoarseDist!$A$2:$G$9,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Q69" s="33"/>
      <c r="R69" s="48">
        <f>VLOOKUP(R$2,polygonCoarseDist!$A$13:$D$20,IF(EXACT($E69,polygonCoarseDist!$B$12),2,IF(EXACT($E69,polygonCoarseDist!$C$12),3,4)))</f>
        <v>0</v>
      </c>
      <c r="S69" s="48">
        <f>VLOOKUP(S$2,polygonCoarseDist!$A$13:$D$20,IF(EXACT($E69,polygonCoarseDist!$B$12),2,IF(EXACT($E69,polygonCoarseDist!$C$12),3,4)))</f>
        <v>1</v>
      </c>
      <c r="T69" s="48">
        <f>VLOOKUP(T$2,polygonCoarseDist!$A$13:$D$20,IF(EXACT($E69,polygonCoarseDist!$B$12),2,IF(EXACT($E69,polygonCoarseDist!$C$12),3,4)))</f>
        <v>0.3</v>
      </c>
      <c r="U69" s="48">
        <f>VLOOKUP(U$2,polygonCoarseDist!$A$13:$D$20,IF(EXACT($E69,polygonCoarseDist!$B$12),2,IF(EXACT($E69,polygonCoarseDist!$C$12),3,4)))</f>
        <v>0</v>
      </c>
      <c r="V69" s="48">
        <f>VLOOKUP(V$2,polygonCoarseDist!$A$13:$D$20,IF(EXACT($E69,polygonCoarseDist!$B$12),2,IF(EXACT($E69,polygonCoarseDist!$C$12),3,4)))</f>
        <v>1</v>
      </c>
      <c r="W69" s="48">
        <f>VLOOKUP(W$2,polygonCoarseDist!$A$13:$D$20,IF(EXACT($E69,polygonCoarseDist!$B$12),2,IF(EXACT($E69,polygonCoarseDist!$C$12),3,4)))</f>
        <v>0.1</v>
      </c>
      <c r="X69" s="48">
        <f>VLOOKUP(X$2,polygonCoarseDist!$A$13:$D$20,IF(EXACT($E69,polygonCoarseDist!$B$12),2,IF(EXACT($E69,polygonCoarseDist!$C$12),3,4)))</f>
        <v>0.4</v>
      </c>
      <c r="Y69" s="48">
        <f>VLOOKUP(Y$2,polygonCoarseDist!$A$13:$D$20,IF(EXACT($E69,polygonCoarseDist!$B$12),2,IF(EXACT($E69,polygonCoarseDist!$C$12),3,4)))</f>
        <v>0.2</v>
      </c>
      <c r="AA69" s="48">
        <f>IF(EXACT($A69,polygonCoarseDist!$G$1),VLOOKUP(AA$2,polygonCoarseDist!$A$37:$C$44, $D69+1),         IF(EXACT($A69,polygonCoarseDist!$F$1),VLOOKUP(AA$2,polygonCoarseDist!$A$49:$I$56, $D69+1),       VLOOKUP(AA$2,polygonCoarseDist!$A$25:$E$32, $D69+1)      )        )</f>
        <v>0.1</v>
      </c>
      <c r="AB69" s="48">
        <f>IF(EXACT($A69,polygonCoarseDist!$G$1),VLOOKUP(AB$2,polygonCoarseDist!$A$37:$C$44, $D69+1),         IF(EXACT($A69,polygonCoarseDist!$F$1),VLOOKUP(AB$2,polygonCoarseDist!$A$49:$I$56, $D69+1),       VLOOKUP(AB$2,polygonCoarseDist!$A$25:$E$32, $D69+1)      )        )</f>
        <v>0.5</v>
      </c>
      <c r="AC69" s="48">
        <f>IF(EXACT($A69,polygonCoarseDist!$G$1),VLOOKUP(AC$2,polygonCoarseDist!$A$37:$C$44, $D69+1),         IF(EXACT($A69,polygonCoarseDist!$F$1),VLOOKUP(AC$2,polygonCoarseDist!$A$49:$I$56, $D69+1),       VLOOKUP(AC$2,polygonCoarseDist!$A$25:$E$32, $D69+1)      )        )</f>
        <v>0.5</v>
      </c>
      <c r="AD69" s="48">
        <f>IF(EXACT($A69,polygonCoarseDist!$G$1),VLOOKUP(AD$2,polygonCoarseDist!$A$37:$C$44, $D69+1),         IF(EXACT($A69,polygonCoarseDist!$F$1),VLOOKUP(AD$2,polygonCoarseDist!$A$49:$I$56, $D69+1),       VLOOKUP(AD$2,polygonCoarseDist!$A$25:$E$32, $D69+1)      )        )</f>
        <v>0.3</v>
      </c>
      <c r="AE69" s="48">
        <f>IF(EXACT($A69,polygonCoarseDist!$G$1),VLOOKUP(AE$2,polygonCoarseDist!$A$37:$C$44, $D69+1),         IF(EXACT($A69,polygonCoarseDist!$F$1),VLOOKUP(AE$2,polygonCoarseDist!$A$49:$I$56, $D69+1),       VLOOKUP(AE$2,polygonCoarseDist!$A$25:$E$32, $D69+1)      )        )</f>
        <v>0.6</v>
      </c>
      <c r="AF69" s="48">
        <f>IF(EXACT($A69,polygonCoarseDist!$G$1),VLOOKUP(AF$2,polygonCoarseDist!$A$37:$C$44, $D69+1),         IF(EXACT($A69,polygonCoarseDist!$F$1),VLOOKUP(AF$2,polygonCoarseDist!$A$49:$I$56, $D69+1),       VLOOKUP(AF$2,polygonCoarseDist!$A$25:$E$32, $D69+1)      )        )</f>
        <v>0.5</v>
      </c>
      <c r="AG69" s="48">
        <f>IF(EXACT($A69,polygonCoarseDist!$G$1),VLOOKUP(AG$2,polygonCoarseDist!$A$37:$C$44, $D69+1),         IF(EXACT($A69,polygonCoarseDist!$F$1),VLOOKUP(AG$2,polygonCoarseDist!$A$49:$I$56, $D69+1),       VLOOKUP(AG$2,polygonCoarseDist!$A$25:$E$32, $D69+1)      )        )</f>
        <v>0.5</v>
      </c>
      <c r="AH69" s="48">
        <f>IF(EXACT($A69,polygonCoarseDist!$G$1),VLOOKUP(AH$2,polygonCoarseDist!$A$37:$C$44, $D69+1),         IF(EXACT($A69,polygonCoarseDist!$F$1),VLOOKUP(AH$2,polygonCoarseDist!$A$49:$I$56, $D69+1),       VLOOKUP(AH$2,polygonCoarseDist!$A$25:$E$32, $D69+1)      )        )</f>
        <v>0.6</v>
      </c>
      <c r="AJ69" s="48">
        <f>IF(EXACT($A69,polygonCoarseDist!$F$1), VLOOKUP(AJ$2,polygonCoarseDist!$A$62:$D$69,  IF(EXACT($B69,polygonCoarseDist!$B$61), 2,  IF(EXACT($B69,polygonCoarseDist!$C$61), 3,   4   )   )  ),  1)</f>
        <v>0</v>
      </c>
      <c r="AK69" s="48">
        <f>IF(EXACT($A69,polygonCoarseDist!$F$1), VLOOKUP(AK$2,polygonCoarseDist!$A$62:$D$69,  IF(EXACT($B69,polygonCoarseDist!$B$61), 2,  IF(EXACT($B69,polygonCoarseDist!$C$61), 3,   4   )   )  ),  1)</f>
        <v>0.4</v>
      </c>
      <c r="AL69" s="48">
        <f>IF(EXACT($A69,polygonCoarseDist!$F$1), VLOOKUP(AL$2,polygonCoarseDist!$A$62:$D$69,  IF(EXACT($B69,polygonCoarseDist!$B$61), 2,  IF(EXACT($B69,polygonCoarseDist!$C$61), 3,   4   )   )  ),  1)</f>
        <v>0.5</v>
      </c>
      <c r="AM69" s="48">
        <f>IF(EXACT($A69,polygonCoarseDist!$F$1), VLOOKUP(AM$2,polygonCoarseDist!$A$62:$D$69,  IF(EXACT($B69,polygonCoarseDist!$B$61), 2,  IF(EXACT($B69,polygonCoarseDist!$C$61), 3,   4   )   )  ),  1)</f>
        <v>0.6</v>
      </c>
      <c r="AN69" s="48">
        <f>IF(EXACT($A69,polygonCoarseDist!$F$1), VLOOKUP(AN$2,polygonCoarseDist!$A$62:$D$69,  IF(EXACT($B69,polygonCoarseDist!$B$61), 2,  IF(EXACT($B69,polygonCoarseDist!$C$61), 3,   4   )   )  ),  1)</f>
        <v>0.6</v>
      </c>
      <c r="AO69" s="48">
        <f>IF(EXACT($A69,polygonCoarseDist!$F$1), VLOOKUP(AO$2,polygonCoarseDist!$A$62:$D$69,  IF(EXACT($B69,polygonCoarseDist!$B$61), 2,  IF(EXACT($B69,polygonCoarseDist!$C$61), 3,   4   )   )  ),  1)</f>
        <v>0.2</v>
      </c>
      <c r="AP69" s="48">
        <f>IF(EXACT($A69,polygonCoarseDist!$F$1), VLOOKUP(AP$2,polygonCoarseDist!$A$62:$D$69,  IF(EXACT($B69,polygonCoarseDist!$B$61), 2,  IF(EXACT($B69,polygonCoarseDist!$C$61), 3,   4   )   )  ),  1)</f>
        <v>0.6</v>
      </c>
      <c r="AQ69" s="48">
        <f>IF(EXACT($A69,polygonCoarseDist!$F$1), VLOOKUP(AQ$2,polygonCoarseDist!$A$62:$D$69,  IF(EXACT($B69,polygonCoarseDist!$B$61), 2,  IF(EXACT($B69,polygonCoarseDist!$C$61), 3,   4   )   )  ),  1)</f>
        <v>0.2</v>
      </c>
      <c r="AS69" s="82">
        <f t="shared" si="105"/>
        <v>0</v>
      </c>
      <c r="AT69" s="82">
        <f t="shared" si="106"/>
        <v>0.12340000000000001</v>
      </c>
      <c r="AU69" s="82">
        <f t="shared" si="107"/>
        <v>3.4189406099518455E-2</v>
      </c>
      <c r="AV69" s="82">
        <f t="shared" si="108"/>
        <v>0</v>
      </c>
      <c r="AW69" s="82">
        <f t="shared" si="109"/>
        <v>0.22211999999999998</v>
      </c>
      <c r="AX69" s="82">
        <f t="shared" si="110"/>
        <v>1.0700000000000002E-3</v>
      </c>
      <c r="AY69" s="82">
        <f t="shared" si="111"/>
        <v>4.8600000000000011E-2</v>
      </c>
      <c r="AZ69" s="82">
        <f t="shared" si="112"/>
        <v>1.4808000000000002E-2</v>
      </c>
      <c r="BB69" s="82">
        <f t="shared" si="113"/>
        <v>0</v>
      </c>
      <c r="BC69" s="82">
        <f t="shared" si="114"/>
        <v>0.12617586912065437</v>
      </c>
      <c r="BD69" s="82">
        <f t="shared" si="115"/>
        <v>3.5217089381964863E-2</v>
      </c>
      <c r="BE69" s="82">
        <f t="shared" si="116"/>
        <v>0</v>
      </c>
      <c r="BF69" s="82">
        <f t="shared" si="117"/>
        <v>0.22711656441717784</v>
      </c>
      <c r="BG69" s="82">
        <f t="shared" si="118"/>
        <v>1.0997029774201176E-3</v>
      </c>
      <c r="BH69" s="82">
        <f t="shared" si="119"/>
        <v>4.9434353010104584E-2</v>
      </c>
      <c r="BI69" s="82">
        <f t="shared" si="120"/>
        <v>1.4952742547863324E-2</v>
      </c>
      <c r="BK69" s="82">
        <f t="shared" si="121"/>
        <v>0</v>
      </c>
      <c r="BL69" s="82">
        <f t="shared" si="122"/>
        <v>0.37852760736196311</v>
      </c>
      <c r="BM69" s="82">
        <f t="shared" si="123"/>
        <v>0.10565126814589459</v>
      </c>
      <c r="BN69" s="82">
        <f t="shared" si="124"/>
        <v>0</v>
      </c>
      <c r="BO69" s="82">
        <f t="shared" si="125"/>
        <v>0.68134969325153349</v>
      </c>
      <c r="BP69" s="82">
        <f t="shared" si="126"/>
        <v>3.2991089322603529E-3</v>
      </c>
      <c r="BQ69" s="82">
        <f t="shared" si="127"/>
        <v>0.14830305903031377</v>
      </c>
      <c r="BR69" s="82">
        <f t="shared" si="128"/>
        <v>4.4858227643589973E-2</v>
      </c>
    </row>
    <row r="70" spans="1:70" x14ac:dyDescent="0.2">
      <c r="A70" t="str">
        <f t="shared" ref="A70:C70" si="130">A30</f>
        <v>RC Frame infilled</v>
      </c>
      <c r="B70" t="str">
        <f t="shared" si="130"/>
        <v>MC</v>
      </c>
      <c r="C70" t="str">
        <f t="shared" si="130"/>
        <v>LR</v>
      </c>
      <c r="D70">
        <f t="shared" si="75"/>
        <v>4</v>
      </c>
      <c r="E70" t="s">
        <v>19</v>
      </c>
      <c r="F70" s="33" t="str">
        <f t="shared" si="77"/>
        <v>RCi+MC+LR</v>
      </c>
      <c r="G70" s="33" t="str">
        <f t="shared" si="104"/>
        <v>RCi+xC+LR+4s+Com</v>
      </c>
      <c r="H70" s="33"/>
      <c r="I70" s="48">
        <f>VLOOKUP(I$2,polygonCoarseDist!$A$2:$G$9,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J70" s="48">
        <f>VLOOKUP(J$2,polygonCoarseDist!$A$2:$G$9,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K70" s="48">
        <f>VLOOKUP(K$2,polygonCoarseDist!$A$2:$G$9,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0.45585874799357945</v>
      </c>
      <c r="L70" s="48">
        <f>VLOOKUP(L$2,polygonCoarseDist!$A$2:$G$9,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M70" s="48">
        <f>VLOOKUP(M$2,polygonCoarseDist!$A$2:$G$9,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N70" s="48">
        <f>VLOOKUP(N$2,polygonCoarseDist!$A$2:$G$9,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O70" s="48">
        <f>VLOOKUP(O$2,polygonCoarseDist!$A$2:$G$9,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0.40500000000000003</v>
      </c>
      <c r="P70" s="48">
        <f>VLOOKUP(P$2,polygonCoarseDist!$A$2:$G$9,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Q70" s="33"/>
      <c r="R70" s="48">
        <f>VLOOKUP(R$2,polygonCoarseDist!$A$13:$D$20,IF(EXACT($E70,polygonCoarseDist!$B$12),2,IF(EXACT($E70,polygonCoarseDist!$C$12),3,4)))</f>
        <v>0</v>
      </c>
      <c r="S70" s="48">
        <f>VLOOKUP(S$2,polygonCoarseDist!$A$13:$D$20,IF(EXACT($E70,polygonCoarseDist!$B$12),2,IF(EXACT($E70,polygonCoarseDist!$C$12),3,4)))</f>
        <v>1</v>
      </c>
      <c r="T70" s="48">
        <f>VLOOKUP(T$2,polygonCoarseDist!$A$13:$D$20,IF(EXACT($E70,polygonCoarseDist!$B$12),2,IF(EXACT($E70,polygonCoarseDist!$C$12),3,4)))</f>
        <v>0.3</v>
      </c>
      <c r="U70" s="48">
        <f>VLOOKUP(U$2,polygonCoarseDist!$A$13:$D$20,IF(EXACT($E70,polygonCoarseDist!$B$12),2,IF(EXACT($E70,polygonCoarseDist!$C$12),3,4)))</f>
        <v>0</v>
      </c>
      <c r="V70" s="48">
        <f>VLOOKUP(V$2,polygonCoarseDist!$A$13:$D$20,IF(EXACT($E70,polygonCoarseDist!$B$12),2,IF(EXACT($E70,polygonCoarseDist!$C$12),3,4)))</f>
        <v>1</v>
      </c>
      <c r="W70" s="48">
        <f>VLOOKUP(W$2,polygonCoarseDist!$A$13:$D$20,IF(EXACT($E70,polygonCoarseDist!$B$12),2,IF(EXACT($E70,polygonCoarseDist!$C$12),3,4)))</f>
        <v>0.1</v>
      </c>
      <c r="X70" s="48">
        <f>VLOOKUP(X$2,polygonCoarseDist!$A$13:$D$20,IF(EXACT($E70,polygonCoarseDist!$B$12),2,IF(EXACT($E70,polygonCoarseDist!$C$12),3,4)))</f>
        <v>0.4</v>
      </c>
      <c r="Y70" s="48">
        <f>VLOOKUP(Y$2,polygonCoarseDist!$A$13:$D$20,IF(EXACT($E70,polygonCoarseDist!$B$12),2,IF(EXACT($E70,polygonCoarseDist!$C$12),3,4)))</f>
        <v>0.2</v>
      </c>
      <c r="AA70" s="48">
        <f>IF(EXACT($A70,polygonCoarseDist!$G$1),VLOOKUP(AA$2,polygonCoarseDist!$A$37:$C$44, $D70+1),         IF(EXACT($A70,polygonCoarseDist!$F$1),VLOOKUP(AA$2,polygonCoarseDist!$A$49:$I$56, $D70+1),       VLOOKUP(AA$2,polygonCoarseDist!$A$25:$E$32, $D70+1)      )        )</f>
        <v>0</v>
      </c>
      <c r="AB70" s="48">
        <f>IF(EXACT($A70,polygonCoarseDist!$G$1),VLOOKUP(AB$2,polygonCoarseDist!$A$37:$C$44, $D70+1),         IF(EXACT($A70,polygonCoarseDist!$F$1),VLOOKUP(AB$2,polygonCoarseDist!$A$49:$I$56, $D70+1),       VLOOKUP(AB$2,polygonCoarseDist!$A$25:$E$32, $D70+1)      )        )</f>
        <v>0.1</v>
      </c>
      <c r="AC70" s="48">
        <f>IF(EXACT($A70,polygonCoarseDist!$G$1),VLOOKUP(AC$2,polygonCoarseDist!$A$37:$C$44, $D70+1),         IF(EXACT($A70,polygonCoarseDist!$F$1),VLOOKUP(AC$2,polygonCoarseDist!$A$49:$I$56, $D70+1),       VLOOKUP(AC$2,polygonCoarseDist!$A$25:$E$32, $D70+1)      )        )</f>
        <v>0.1</v>
      </c>
      <c r="AD70" s="48">
        <f>IF(EXACT($A70,polygonCoarseDist!$G$1),VLOOKUP(AD$2,polygonCoarseDist!$A$37:$C$44, $D70+1),         IF(EXACT($A70,polygonCoarseDist!$F$1),VLOOKUP(AD$2,polygonCoarseDist!$A$49:$I$56, $D70+1),       VLOOKUP(AD$2,polygonCoarseDist!$A$25:$E$32, $D70+1)      )        )</f>
        <v>0.1</v>
      </c>
      <c r="AE70" s="48">
        <f>IF(EXACT($A70,polygonCoarseDist!$G$1),VLOOKUP(AE$2,polygonCoarseDist!$A$37:$C$44, $D70+1),         IF(EXACT($A70,polygonCoarseDist!$F$1),VLOOKUP(AE$2,polygonCoarseDist!$A$49:$I$56, $D70+1),       VLOOKUP(AE$2,polygonCoarseDist!$A$25:$E$32, $D70+1)      )        )</f>
        <v>0.1</v>
      </c>
      <c r="AF70" s="48">
        <f>IF(EXACT($A70,polygonCoarseDist!$G$1),VLOOKUP(AF$2,polygonCoarseDist!$A$37:$C$44, $D70+1),         IF(EXACT($A70,polygonCoarseDist!$F$1),VLOOKUP(AF$2,polygonCoarseDist!$A$49:$I$56, $D70+1),       VLOOKUP(AF$2,polygonCoarseDist!$A$25:$E$32, $D70+1)      )        )</f>
        <v>0</v>
      </c>
      <c r="AG70" s="48">
        <f>IF(EXACT($A70,polygonCoarseDist!$G$1),VLOOKUP(AG$2,polygonCoarseDist!$A$37:$C$44, $D70+1),         IF(EXACT($A70,polygonCoarseDist!$F$1),VLOOKUP(AG$2,polygonCoarseDist!$A$49:$I$56, $D70+1),       VLOOKUP(AG$2,polygonCoarseDist!$A$25:$E$32, $D70+1)      )        )</f>
        <v>0.1</v>
      </c>
      <c r="AH70" s="48">
        <f>IF(EXACT($A70,polygonCoarseDist!$G$1),VLOOKUP(AH$2,polygonCoarseDist!$A$37:$C$44, $D70+1),         IF(EXACT($A70,polygonCoarseDist!$F$1),VLOOKUP(AH$2,polygonCoarseDist!$A$49:$I$56, $D70+1),       VLOOKUP(AH$2,polygonCoarseDist!$A$25:$E$32, $D70+1)      )        )</f>
        <v>0.1</v>
      </c>
      <c r="AJ70" s="48">
        <f>IF(EXACT($A70,polygonCoarseDist!$F$1), VLOOKUP(AJ$2,polygonCoarseDist!$A$62:$D$69,  IF(EXACT($B70,polygonCoarseDist!$B$61), 2,  IF(EXACT($B70,polygonCoarseDist!$C$61), 3,   4   )   )  ),  1)</f>
        <v>0</v>
      </c>
      <c r="AK70" s="48">
        <f>IF(EXACT($A70,polygonCoarseDist!$F$1), VLOOKUP(AK$2,polygonCoarseDist!$A$62:$D$69,  IF(EXACT($B70,polygonCoarseDist!$B$61), 2,  IF(EXACT($B70,polygonCoarseDist!$C$61), 3,   4   )   )  ),  1)</f>
        <v>0.4</v>
      </c>
      <c r="AL70" s="48">
        <f>IF(EXACT($A70,polygonCoarseDist!$F$1), VLOOKUP(AL$2,polygonCoarseDist!$A$62:$D$69,  IF(EXACT($B70,polygonCoarseDist!$B$61), 2,  IF(EXACT($B70,polygonCoarseDist!$C$61), 3,   4   )   )  ),  1)</f>
        <v>0.5</v>
      </c>
      <c r="AM70" s="48">
        <f>IF(EXACT($A70,polygonCoarseDist!$F$1), VLOOKUP(AM$2,polygonCoarseDist!$A$62:$D$69,  IF(EXACT($B70,polygonCoarseDist!$B$61), 2,  IF(EXACT($B70,polygonCoarseDist!$C$61), 3,   4   )   )  ),  1)</f>
        <v>0.6</v>
      </c>
      <c r="AN70" s="48">
        <f>IF(EXACT($A70,polygonCoarseDist!$F$1), VLOOKUP(AN$2,polygonCoarseDist!$A$62:$D$69,  IF(EXACT($B70,polygonCoarseDist!$B$61), 2,  IF(EXACT($B70,polygonCoarseDist!$C$61), 3,   4   )   )  ),  1)</f>
        <v>0.6</v>
      </c>
      <c r="AO70" s="48">
        <f>IF(EXACT($A70,polygonCoarseDist!$F$1), VLOOKUP(AO$2,polygonCoarseDist!$A$62:$D$69,  IF(EXACT($B70,polygonCoarseDist!$B$61), 2,  IF(EXACT($B70,polygonCoarseDist!$C$61), 3,   4   )   )  ),  1)</f>
        <v>0.2</v>
      </c>
      <c r="AP70" s="48">
        <f>IF(EXACT($A70,polygonCoarseDist!$F$1), VLOOKUP(AP$2,polygonCoarseDist!$A$62:$D$69,  IF(EXACT($B70,polygonCoarseDist!$B$61), 2,  IF(EXACT($B70,polygonCoarseDist!$C$61), 3,   4   )   )  ),  1)</f>
        <v>0.6</v>
      </c>
      <c r="AQ70" s="48">
        <f>IF(EXACT($A70,polygonCoarseDist!$F$1), VLOOKUP(AQ$2,polygonCoarseDist!$A$62:$D$69,  IF(EXACT($B70,polygonCoarseDist!$B$61), 2,  IF(EXACT($B70,polygonCoarseDist!$C$61), 3,   4   )   )  ),  1)</f>
        <v>0.2</v>
      </c>
      <c r="AS70" s="82">
        <f t="shared" si="105"/>
        <v>0</v>
      </c>
      <c r="AT70" s="82">
        <f t="shared" si="106"/>
        <v>2.4680000000000004E-2</v>
      </c>
      <c r="AU70" s="82">
        <f t="shared" si="107"/>
        <v>6.8378812199036913E-3</v>
      </c>
      <c r="AV70" s="82">
        <f t="shared" si="108"/>
        <v>0</v>
      </c>
      <c r="AW70" s="82">
        <f t="shared" si="109"/>
        <v>3.7020000000000004E-2</v>
      </c>
      <c r="AX70" s="82">
        <f t="shared" si="110"/>
        <v>0</v>
      </c>
      <c r="AY70" s="82">
        <f t="shared" si="111"/>
        <v>9.7200000000000012E-3</v>
      </c>
      <c r="AZ70" s="82">
        <f t="shared" si="112"/>
        <v>2.4680000000000006E-3</v>
      </c>
      <c r="BB70" s="82">
        <f t="shared" si="113"/>
        <v>0</v>
      </c>
      <c r="BC70" s="82">
        <f t="shared" si="114"/>
        <v>2.5235173824130878E-2</v>
      </c>
      <c r="BD70" s="82">
        <f t="shared" si="115"/>
        <v>7.0434178763929727E-3</v>
      </c>
      <c r="BE70" s="82">
        <f t="shared" si="116"/>
        <v>0</v>
      </c>
      <c r="BF70" s="82">
        <f t="shared" si="117"/>
        <v>3.7852760736196318E-2</v>
      </c>
      <c r="BG70" s="82">
        <f t="shared" si="118"/>
        <v>0</v>
      </c>
      <c r="BH70" s="82">
        <f t="shared" si="119"/>
        <v>9.8868706020209148E-3</v>
      </c>
      <c r="BI70" s="82">
        <f t="shared" si="120"/>
        <v>2.4921237579772211E-3</v>
      </c>
      <c r="BK70" s="82">
        <f t="shared" si="121"/>
        <v>0</v>
      </c>
      <c r="BL70" s="82">
        <f t="shared" si="122"/>
        <v>0.10094069529652351</v>
      </c>
      <c r="BM70" s="82">
        <f t="shared" si="123"/>
        <v>2.8173671505571891E-2</v>
      </c>
      <c r="BN70" s="82">
        <f t="shared" si="124"/>
        <v>0</v>
      </c>
      <c r="BO70" s="82">
        <f t="shared" si="125"/>
        <v>0.15141104294478527</v>
      </c>
      <c r="BP70" s="82">
        <f t="shared" si="126"/>
        <v>0</v>
      </c>
      <c r="BQ70" s="82">
        <f t="shared" si="127"/>
        <v>3.9547482408083659E-2</v>
      </c>
      <c r="BR70" s="82">
        <f t="shared" si="128"/>
        <v>9.9684950319088843E-3</v>
      </c>
    </row>
    <row r="71" spans="1:70" x14ac:dyDescent="0.2">
      <c r="A71" t="str">
        <f t="shared" ref="A71:C71" si="131">A31</f>
        <v>RC Frame infilled</v>
      </c>
      <c r="B71" t="str">
        <f t="shared" si="131"/>
        <v>MC</v>
      </c>
      <c r="C71" t="str">
        <f t="shared" si="131"/>
        <v>MR</v>
      </c>
      <c r="D71">
        <f t="shared" si="75"/>
        <v>5</v>
      </c>
      <c r="E71" t="s">
        <v>19</v>
      </c>
      <c r="F71" s="33" t="str">
        <f t="shared" si="77"/>
        <v>RCi+MC+MR</v>
      </c>
      <c r="G71" s="33" t="str">
        <f t="shared" si="104"/>
        <v>RCi+xC+LR+5s+Com</v>
      </c>
      <c r="H71" s="33"/>
      <c r="I71" s="48">
        <f>VLOOKUP(I$2,polygonCoarseDist!$A$2:$G$9,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J71" s="48">
        <f>VLOOKUP(J$2,polygonCoarseDist!$A$2:$G$9,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K71" s="48">
        <f>VLOOKUP(K$2,polygonCoarseDist!$A$2:$G$9,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0.45585874799357945</v>
      </c>
      <c r="L71" s="48">
        <f>VLOOKUP(L$2,polygonCoarseDist!$A$2:$G$9,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M71" s="48">
        <f>VLOOKUP(M$2,polygonCoarseDist!$A$2:$G$9,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N71" s="48">
        <f>VLOOKUP(N$2,polygonCoarseDist!$A$2:$G$9,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O71" s="48">
        <f>VLOOKUP(O$2,polygonCoarseDist!$A$2:$G$9,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0.40500000000000003</v>
      </c>
      <c r="P71" s="48">
        <f>VLOOKUP(P$2,polygonCoarseDist!$A$2:$G$9,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Q71" s="33"/>
      <c r="R71" s="48">
        <f>VLOOKUP(R$2,polygonCoarseDist!$A$13:$D$20,IF(EXACT($E71,polygonCoarseDist!$B$12),2,IF(EXACT($E71,polygonCoarseDist!$C$12),3,4)))</f>
        <v>0</v>
      </c>
      <c r="S71" s="48">
        <f>VLOOKUP(S$2,polygonCoarseDist!$A$13:$D$20,IF(EXACT($E71,polygonCoarseDist!$B$12),2,IF(EXACT($E71,polygonCoarseDist!$C$12),3,4)))</f>
        <v>1</v>
      </c>
      <c r="T71" s="48">
        <f>VLOOKUP(T$2,polygonCoarseDist!$A$13:$D$20,IF(EXACT($E71,polygonCoarseDist!$B$12),2,IF(EXACT($E71,polygonCoarseDist!$C$12),3,4)))</f>
        <v>0.3</v>
      </c>
      <c r="U71" s="48">
        <f>VLOOKUP(U$2,polygonCoarseDist!$A$13:$D$20,IF(EXACT($E71,polygonCoarseDist!$B$12),2,IF(EXACT($E71,polygonCoarseDist!$C$12),3,4)))</f>
        <v>0</v>
      </c>
      <c r="V71" s="48">
        <f>VLOOKUP(V$2,polygonCoarseDist!$A$13:$D$20,IF(EXACT($E71,polygonCoarseDist!$B$12),2,IF(EXACT($E71,polygonCoarseDist!$C$12),3,4)))</f>
        <v>1</v>
      </c>
      <c r="W71" s="48">
        <f>VLOOKUP(W$2,polygonCoarseDist!$A$13:$D$20,IF(EXACT($E71,polygonCoarseDist!$B$12),2,IF(EXACT($E71,polygonCoarseDist!$C$12),3,4)))</f>
        <v>0.1</v>
      </c>
      <c r="X71" s="48">
        <f>VLOOKUP(X$2,polygonCoarseDist!$A$13:$D$20,IF(EXACT($E71,polygonCoarseDist!$B$12),2,IF(EXACT($E71,polygonCoarseDist!$C$12),3,4)))</f>
        <v>0.4</v>
      </c>
      <c r="Y71" s="48">
        <f>VLOOKUP(Y$2,polygonCoarseDist!$A$13:$D$20,IF(EXACT($E71,polygonCoarseDist!$B$12),2,IF(EXACT($E71,polygonCoarseDist!$C$12),3,4)))</f>
        <v>0.2</v>
      </c>
      <c r="AA71" s="48">
        <f>IF(EXACT($A71,polygonCoarseDist!$G$1),VLOOKUP(AA$2,polygonCoarseDist!$A$37:$C$44, $D71+1),         IF(EXACT($A71,polygonCoarseDist!$F$1),VLOOKUP(AA$2,polygonCoarseDist!$A$49:$I$56, $D71+1),       VLOOKUP(AA$2,polygonCoarseDist!$A$25:$E$32, $D71+1)      )        )</f>
        <v>0</v>
      </c>
      <c r="AB71" s="48">
        <f>IF(EXACT($A71,polygonCoarseDist!$G$1),VLOOKUP(AB$2,polygonCoarseDist!$A$37:$C$44, $D71+1),         IF(EXACT($A71,polygonCoarseDist!$F$1),VLOOKUP(AB$2,polygonCoarseDist!$A$49:$I$56, $D71+1),       VLOOKUP(AB$2,polygonCoarseDist!$A$25:$E$32, $D71+1)      )        )</f>
        <v>0.05</v>
      </c>
      <c r="AC71" s="48">
        <f>IF(EXACT($A71,polygonCoarseDist!$G$1),VLOOKUP(AC$2,polygonCoarseDist!$A$37:$C$44, $D71+1),         IF(EXACT($A71,polygonCoarseDist!$F$1),VLOOKUP(AC$2,polygonCoarseDist!$A$49:$I$56, $D71+1),       VLOOKUP(AC$2,polygonCoarseDist!$A$25:$E$32, $D71+1)      )        )</f>
        <v>0</v>
      </c>
      <c r="AD71" s="48">
        <f>IF(EXACT($A71,polygonCoarseDist!$G$1),VLOOKUP(AD$2,polygonCoarseDist!$A$37:$C$44, $D71+1),         IF(EXACT($A71,polygonCoarseDist!$F$1),VLOOKUP(AD$2,polygonCoarseDist!$A$49:$I$56, $D71+1),       VLOOKUP(AD$2,polygonCoarseDist!$A$25:$E$32, $D71+1)      )        )</f>
        <v>0.1</v>
      </c>
      <c r="AE71" s="48">
        <f>IF(EXACT($A71,polygonCoarseDist!$G$1),VLOOKUP(AE$2,polygonCoarseDist!$A$37:$C$44, $D71+1),         IF(EXACT($A71,polygonCoarseDist!$F$1),VLOOKUP(AE$2,polygonCoarseDist!$A$49:$I$56, $D71+1),       VLOOKUP(AE$2,polygonCoarseDist!$A$25:$E$32, $D71+1)      )        )</f>
        <v>0.1</v>
      </c>
      <c r="AF71" s="48">
        <f>IF(EXACT($A71,polygonCoarseDist!$G$1),VLOOKUP(AF$2,polygonCoarseDist!$A$37:$C$44, $D71+1),         IF(EXACT($A71,polygonCoarseDist!$F$1),VLOOKUP(AF$2,polygonCoarseDist!$A$49:$I$56, $D71+1),       VLOOKUP(AF$2,polygonCoarseDist!$A$25:$E$32, $D71+1)      )        )</f>
        <v>0</v>
      </c>
      <c r="AG71" s="48">
        <f>IF(EXACT($A71,polygonCoarseDist!$G$1),VLOOKUP(AG$2,polygonCoarseDist!$A$37:$C$44, $D71+1),         IF(EXACT($A71,polygonCoarseDist!$F$1),VLOOKUP(AG$2,polygonCoarseDist!$A$49:$I$56, $D71+1),       VLOOKUP(AG$2,polygonCoarseDist!$A$25:$E$32, $D71+1)      )        )</f>
        <v>0.05</v>
      </c>
      <c r="AH71" s="48">
        <f>IF(EXACT($A71,polygonCoarseDist!$G$1),VLOOKUP(AH$2,polygonCoarseDist!$A$37:$C$44, $D71+1),         IF(EXACT($A71,polygonCoarseDist!$F$1),VLOOKUP(AH$2,polygonCoarseDist!$A$49:$I$56, $D71+1),       VLOOKUP(AH$2,polygonCoarseDist!$A$25:$E$32, $D71+1)      )        )</f>
        <v>0.1</v>
      </c>
      <c r="AJ71" s="48">
        <f>IF(EXACT($A71,polygonCoarseDist!$F$1), VLOOKUP(AJ$2,polygonCoarseDist!$A$62:$D$69,  IF(EXACT($B71,polygonCoarseDist!$B$61), 2,  IF(EXACT($B71,polygonCoarseDist!$C$61), 3,   4   )   )  ),  1)</f>
        <v>0</v>
      </c>
      <c r="AK71" s="48">
        <f>IF(EXACT($A71,polygonCoarseDist!$F$1), VLOOKUP(AK$2,polygonCoarseDist!$A$62:$D$69,  IF(EXACT($B71,polygonCoarseDist!$B$61), 2,  IF(EXACT($B71,polygonCoarseDist!$C$61), 3,   4   )   )  ),  1)</f>
        <v>0.4</v>
      </c>
      <c r="AL71" s="48">
        <f>IF(EXACT($A71,polygonCoarseDist!$F$1), VLOOKUP(AL$2,polygonCoarseDist!$A$62:$D$69,  IF(EXACT($B71,polygonCoarseDist!$B$61), 2,  IF(EXACT($B71,polygonCoarseDist!$C$61), 3,   4   )   )  ),  1)</f>
        <v>0.5</v>
      </c>
      <c r="AM71" s="48">
        <f>IF(EXACT($A71,polygonCoarseDist!$F$1), VLOOKUP(AM$2,polygonCoarseDist!$A$62:$D$69,  IF(EXACT($B71,polygonCoarseDist!$B$61), 2,  IF(EXACT($B71,polygonCoarseDist!$C$61), 3,   4   )   )  ),  1)</f>
        <v>0.6</v>
      </c>
      <c r="AN71" s="48">
        <f>IF(EXACT($A71,polygonCoarseDist!$F$1), VLOOKUP(AN$2,polygonCoarseDist!$A$62:$D$69,  IF(EXACT($B71,polygonCoarseDist!$B$61), 2,  IF(EXACT($B71,polygonCoarseDist!$C$61), 3,   4   )   )  ),  1)</f>
        <v>0.6</v>
      </c>
      <c r="AO71" s="48">
        <f>IF(EXACT($A71,polygonCoarseDist!$F$1), VLOOKUP(AO$2,polygonCoarseDist!$A$62:$D$69,  IF(EXACT($B71,polygonCoarseDist!$B$61), 2,  IF(EXACT($B71,polygonCoarseDist!$C$61), 3,   4   )   )  ),  1)</f>
        <v>0.2</v>
      </c>
      <c r="AP71" s="48">
        <f>IF(EXACT($A71,polygonCoarseDist!$F$1), VLOOKUP(AP$2,polygonCoarseDist!$A$62:$D$69,  IF(EXACT($B71,polygonCoarseDist!$B$61), 2,  IF(EXACT($B71,polygonCoarseDist!$C$61), 3,   4   )   )  ),  1)</f>
        <v>0.6</v>
      </c>
      <c r="AQ71" s="48">
        <f>IF(EXACT($A71,polygonCoarseDist!$F$1), VLOOKUP(AQ$2,polygonCoarseDist!$A$62:$D$69,  IF(EXACT($B71,polygonCoarseDist!$B$61), 2,  IF(EXACT($B71,polygonCoarseDist!$C$61), 3,   4   )   )  ),  1)</f>
        <v>0.2</v>
      </c>
      <c r="AS71" s="82">
        <f t="shared" si="105"/>
        <v>0</v>
      </c>
      <c r="AT71" s="82">
        <f t="shared" si="106"/>
        <v>1.2340000000000002E-2</v>
      </c>
      <c r="AU71" s="82">
        <f t="shared" si="107"/>
        <v>0</v>
      </c>
      <c r="AV71" s="82">
        <f t="shared" si="108"/>
        <v>0</v>
      </c>
      <c r="AW71" s="82">
        <f t="shared" si="109"/>
        <v>3.7020000000000004E-2</v>
      </c>
      <c r="AX71" s="82">
        <f t="shared" si="110"/>
        <v>0</v>
      </c>
      <c r="AY71" s="82">
        <f t="shared" si="111"/>
        <v>4.8600000000000006E-3</v>
      </c>
      <c r="AZ71" s="82">
        <f t="shared" si="112"/>
        <v>2.4680000000000006E-3</v>
      </c>
      <c r="BB71" s="82">
        <f t="shared" si="113"/>
        <v>0</v>
      </c>
      <c r="BC71" s="82">
        <f t="shared" si="114"/>
        <v>1.2617586912065439E-2</v>
      </c>
      <c r="BD71" s="82">
        <f t="shared" si="115"/>
        <v>0</v>
      </c>
      <c r="BE71" s="82">
        <f t="shared" si="116"/>
        <v>0</v>
      </c>
      <c r="BF71" s="82">
        <f t="shared" si="117"/>
        <v>3.7852760736196318E-2</v>
      </c>
      <c r="BG71" s="82">
        <f t="shared" si="118"/>
        <v>0</v>
      </c>
      <c r="BH71" s="82">
        <f t="shared" si="119"/>
        <v>4.9434353010104574E-3</v>
      </c>
      <c r="BI71" s="82">
        <f t="shared" si="120"/>
        <v>2.4921237579772211E-3</v>
      </c>
      <c r="BK71" s="82">
        <f t="shared" si="121"/>
        <v>0</v>
      </c>
      <c r="BL71" s="82">
        <f t="shared" si="122"/>
        <v>6.30879345603272E-2</v>
      </c>
      <c r="BM71" s="82">
        <f t="shared" si="123"/>
        <v>0</v>
      </c>
      <c r="BN71" s="82">
        <f t="shared" si="124"/>
        <v>0</v>
      </c>
      <c r="BO71" s="82">
        <f t="shared" si="125"/>
        <v>0.18926380368098158</v>
      </c>
      <c r="BP71" s="82">
        <f t="shared" si="126"/>
        <v>0</v>
      </c>
      <c r="BQ71" s="82">
        <f t="shared" si="127"/>
        <v>2.4717176505052285E-2</v>
      </c>
      <c r="BR71" s="82">
        <f t="shared" si="128"/>
        <v>1.2460618789886106E-2</v>
      </c>
    </row>
    <row r="72" spans="1:70" x14ac:dyDescent="0.2">
      <c r="A72" t="str">
        <f t="shared" ref="A72:C72" si="132">A32</f>
        <v>RC Frame infilled</v>
      </c>
      <c r="B72" t="str">
        <f t="shared" si="132"/>
        <v>MC</v>
      </c>
      <c r="C72" t="str">
        <f t="shared" si="132"/>
        <v>MR</v>
      </c>
      <c r="D72">
        <f t="shared" si="75"/>
        <v>6</v>
      </c>
      <c r="E72" t="s">
        <v>19</v>
      </c>
      <c r="F72" s="33" t="str">
        <f t="shared" si="77"/>
        <v>RCi+MC+MR</v>
      </c>
      <c r="G72" s="33" t="str">
        <f t="shared" si="104"/>
        <v>RCi+xC+LR+6s+Com</v>
      </c>
      <c r="H72" s="33"/>
      <c r="I72" s="48">
        <f>VLOOKUP(I$2,polygonCoarseDist!$A$2:$G$9,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J72" s="48">
        <f>VLOOKUP(J$2,polygonCoarseDist!$A$2:$G$9,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K72" s="48">
        <f>VLOOKUP(K$2,polygonCoarseDist!$A$2:$G$9,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0.45585874799357945</v>
      </c>
      <c r="L72" s="48">
        <f>VLOOKUP(L$2,polygonCoarseDist!$A$2:$G$9,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M72" s="48">
        <f>VLOOKUP(M$2,polygonCoarseDist!$A$2:$G$9,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N72" s="48">
        <f>VLOOKUP(N$2,polygonCoarseDist!$A$2:$G$9,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O72" s="48">
        <f>VLOOKUP(O$2,polygonCoarseDist!$A$2:$G$9,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0.40500000000000003</v>
      </c>
      <c r="P72" s="48">
        <f>VLOOKUP(P$2,polygonCoarseDist!$A$2:$G$9,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Q72" s="33"/>
      <c r="R72" s="48">
        <f>VLOOKUP(R$2,polygonCoarseDist!$A$13:$D$20,IF(EXACT($E72,polygonCoarseDist!$B$12),2,IF(EXACT($E72,polygonCoarseDist!$C$12),3,4)))</f>
        <v>0</v>
      </c>
      <c r="S72" s="48">
        <f>VLOOKUP(S$2,polygonCoarseDist!$A$13:$D$20,IF(EXACT($E72,polygonCoarseDist!$B$12),2,IF(EXACT($E72,polygonCoarseDist!$C$12),3,4)))</f>
        <v>1</v>
      </c>
      <c r="T72" s="48">
        <f>VLOOKUP(T$2,polygonCoarseDist!$A$13:$D$20,IF(EXACT($E72,polygonCoarseDist!$B$12),2,IF(EXACT($E72,polygonCoarseDist!$C$12),3,4)))</f>
        <v>0.3</v>
      </c>
      <c r="U72" s="48">
        <f>VLOOKUP(U$2,polygonCoarseDist!$A$13:$D$20,IF(EXACT($E72,polygonCoarseDist!$B$12),2,IF(EXACT($E72,polygonCoarseDist!$C$12),3,4)))</f>
        <v>0</v>
      </c>
      <c r="V72" s="48">
        <f>VLOOKUP(V$2,polygonCoarseDist!$A$13:$D$20,IF(EXACT($E72,polygonCoarseDist!$B$12),2,IF(EXACT($E72,polygonCoarseDist!$C$12),3,4)))</f>
        <v>1</v>
      </c>
      <c r="W72" s="48">
        <f>VLOOKUP(W$2,polygonCoarseDist!$A$13:$D$20,IF(EXACT($E72,polygonCoarseDist!$B$12),2,IF(EXACT($E72,polygonCoarseDist!$C$12),3,4)))</f>
        <v>0.1</v>
      </c>
      <c r="X72" s="48">
        <f>VLOOKUP(X$2,polygonCoarseDist!$A$13:$D$20,IF(EXACT($E72,polygonCoarseDist!$B$12),2,IF(EXACT($E72,polygonCoarseDist!$C$12),3,4)))</f>
        <v>0.4</v>
      </c>
      <c r="Y72" s="48">
        <f>VLOOKUP(Y$2,polygonCoarseDist!$A$13:$D$20,IF(EXACT($E72,polygonCoarseDist!$B$12),2,IF(EXACT($E72,polygonCoarseDist!$C$12),3,4)))</f>
        <v>0.2</v>
      </c>
      <c r="AA72" s="48">
        <f>IF(EXACT($A72,polygonCoarseDist!$G$1),VLOOKUP(AA$2,polygonCoarseDist!$A$37:$C$44, $D72+1),         IF(EXACT($A72,polygonCoarseDist!$F$1),VLOOKUP(AA$2,polygonCoarseDist!$A$49:$I$56, $D72+1),       VLOOKUP(AA$2,polygonCoarseDist!$A$25:$E$32, $D72+1)      )        )</f>
        <v>0</v>
      </c>
      <c r="AB72" s="48">
        <f>IF(EXACT($A72,polygonCoarseDist!$G$1),VLOOKUP(AB$2,polygonCoarseDist!$A$37:$C$44, $D72+1),         IF(EXACT($A72,polygonCoarseDist!$F$1),VLOOKUP(AB$2,polygonCoarseDist!$A$49:$I$56, $D72+1),       VLOOKUP(AB$2,polygonCoarseDist!$A$25:$E$32, $D72+1)      )        )</f>
        <v>0</v>
      </c>
      <c r="AC72" s="48">
        <f>IF(EXACT($A72,polygonCoarseDist!$G$1),VLOOKUP(AC$2,polygonCoarseDist!$A$37:$C$44, $D72+1),         IF(EXACT($A72,polygonCoarseDist!$F$1),VLOOKUP(AC$2,polygonCoarseDist!$A$49:$I$56, $D72+1),       VLOOKUP(AC$2,polygonCoarseDist!$A$25:$E$32, $D72+1)      )        )</f>
        <v>0</v>
      </c>
      <c r="AD72" s="48">
        <f>IF(EXACT($A72,polygonCoarseDist!$G$1),VLOOKUP(AD$2,polygonCoarseDist!$A$37:$C$44, $D72+1),         IF(EXACT($A72,polygonCoarseDist!$F$1),VLOOKUP(AD$2,polygonCoarseDist!$A$49:$I$56, $D72+1),       VLOOKUP(AD$2,polygonCoarseDist!$A$25:$E$32, $D72+1)      )        )</f>
        <v>0</v>
      </c>
      <c r="AE72" s="48">
        <f>IF(EXACT($A72,polygonCoarseDist!$G$1),VLOOKUP(AE$2,polygonCoarseDist!$A$37:$C$44, $D72+1),         IF(EXACT($A72,polygonCoarseDist!$F$1),VLOOKUP(AE$2,polygonCoarseDist!$A$49:$I$56, $D72+1),       VLOOKUP(AE$2,polygonCoarseDist!$A$25:$E$32, $D72+1)      )        )</f>
        <v>0.05</v>
      </c>
      <c r="AF72" s="48">
        <f>IF(EXACT($A72,polygonCoarseDist!$G$1),VLOOKUP(AF$2,polygonCoarseDist!$A$37:$C$44, $D72+1),         IF(EXACT($A72,polygonCoarseDist!$F$1),VLOOKUP(AF$2,polygonCoarseDist!$A$49:$I$56, $D72+1),       VLOOKUP(AF$2,polygonCoarseDist!$A$25:$E$32, $D72+1)      )        )</f>
        <v>0</v>
      </c>
      <c r="AG72" s="48">
        <f>IF(EXACT($A72,polygonCoarseDist!$G$1),VLOOKUP(AG$2,polygonCoarseDist!$A$37:$C$44, $D72+1),         IF(EXACT($A72,polygonCoarseDist!$F$1),VLOOKUP(AG$2,polygonCoarseDist!$A$49:$I$56, $D72+1),       VLOOKUP(AG$2,polygonCoarseDist!$A$25:$E$32, $D72+1)      )        )</f>
        <v>0</v>
      </c>
      <c r="AH72" s="48">
        <f>IF(EXACT($A72,polygonCoarseDist!$G$1),VLOOKUP(AH$2,polygonCoarseDist!$A$37:$C$44, $D72+1),         IF(EXACT($A72,polygonCoarseDist!$F$1),VLOOKUP(AH$2,polygonCoarseDist!$A$49:$I$56, $D72+1),       VLOOKUP(AH$2,polygonCoarseDist!$A$25:$E$32, $D72+1)      )        )</f>
        <v>0.05</v>
      </c>
      <c r="AJ72" s="48">
        <f>IF(EXACT($A72,polygonCoarseDist!$F$1), VLOOKUP(AJ$2,polygonCoarseDist!$A$62:$D$69,  IF(EXACT($B72,polygonCoarseDist!$B$61), 2,  IF(EXACT($B72,polygonCoarseDist!$C$61), 3,   4   )   )  ),  1)</f>
        <v>0</v>
      </c>
      <c r="AK72" s="48">
        <f>IF(EXACT($A72,polygonCoarseDist!$F$1), VLOOKUP(AK$2,polygonCoarseDist!$A$62:$D$69,  IF(EXACT($B72,polygonCoarseDist!$B$61), 2,  IF(EXACT($B72,polygonCoarseDist!$C$61), 3,   4   )   )  ),  1)</f>
        <v>0.4</v>
      </c>
      <c r="AL72" s="48">
        <f>IF(EXACT($A72,polygonCoarseDist!$F$1), VLOOKUP(AL$2,polygonCoarseDist!$A$62:$D$69,  IF(EXACT($B72,polygonCoarseDist!$B$61), 2,  IF(EXACT($B72,polygonCoarseDist!$C$61), 3,   4   )   )  ),  1)</f>
        <v>0.5</v>
      </c>
      <c r="AM72" s="48">
        <f>IF(EXACT($A72,polygonCoarseDist!$F$1), VLOOKUP(AM$2,polygonCoarseDist!$A$62:$D$69,  IF(EXACT($B72,polygonCoarseDist!$B$61), 2,  IF(EXACT($B72,polygonCoarseDist!$C$61), 3,   4   )   )  ),  1)</f>
        <v>0.6</v>
      </c>
      <c r="AN72" s="48">
        <f>IF(EXACT($A72,polygonCoarseDist!$F$1), VLOOKUP(AN$2,polygonCoarseDist!$A$62:$D$69,  IF(EXACT($B72,polygonCoarseDist!$B$61), 2,  IF(EXACT($B72,polygonCoarseDist!$C$61), 3,   4   )   )  ),  1)</f>
        <v>0.6</v>
      </c>
      <c r="AO72" s="48">
        <f>IF(EXACT($A72,polygonCoarseDist!$F$1), VLOOKUP(AO$2,polygonCoarseDist!$A$62:$D$69,  IF(EXACT($B72,polygonCoarseDist!$B$61), 2,  IF(EXACT($B72,polygonCoarseDist!$C$61), 3,   4   )   )  ),  1)</f>
        <v>0.2</v>
      </c>
      <c r="AP72" s="48">
        <f>IF(EXACT($A72,polygonCoarseDist!$F$1), VLOOKUP(AP$2,polygonCoarseDist!$A$62:$D$69,  IF(EXACT($B72,polygonCoarseDist!$B$61), 2,  IF(EXACT($B72,polygonCoarseDist!$C$61), 3,   4   )   )  ),  1)</f>
        <v>0.6</v>
      </c>
      <c r="AQ72" s="48">
        <f>IF(EXACT($A72,polygonCoarseDist!$F$1), VLOOKUP(AQ$2,polygonCoarseDist!$A$62:$D$69,  IF(EXACT($B72,polygonCoarseDist!$B$61), 2,  IF(EXACT($B72,polygonCoarseDist!$C$61), 3,   4   )   )  ),  1)</f>
        <v>0.2</v>
      </c>
      <c r="AS72" s="82">
        <f t="shared" si="105"/>
        <v>0</v>
      </c>
      <c r="AT72" s="82">
        <f t="shared" si="106"/>
        <v>0</v>
      </c>
      <c r="AU72" s="82">
        <f t="shared" si="107"/>
        <v>0</v>
      </c>
      <c r="AV72" s="82">
        <f t="shared" si="108"/>
        <v>0</v>
      </c>
      <c r="AW72" s="82">
        <f t="shared" si="109"/>
        <v>1.8510000000000002E-2</v>
      </c>
      <c r="AX72" s="82">
        <f t="shared" si="110"/>
        <v>0</v>
      </c>
      <c r="AY72" s="82">
        <f t="shared" si="111"/>
        <v>0</v>
      </c>
      <c r="AZ72" s="82">
        <f t="shared" si="112"/>
        <v>1.2340000000000003E-3</v>
      </c>
      <c r="BB72" s="82">
        <f t="shared" si="113"/>
        <v>0</v>
      </c>
      <c r="BC72" s="82">
        <f t="shared" si="114"/>
        <v>0</v>
      </c>
      <c r="BD72" s="82">
        <f t="shared" si="115"/>
        <v>0</v>
      </c>
      <c r="BE72" s="82">
        <f t="shared" si="116"/>
        <v>0</v>
      </c>
      <c r="BF72" s="82">
        <f t="shared" si="117"/>
        <v>1.8926380368098159E-2</v>
      </c>
      <c r="BG72" s="82">
        <f t="shared" si="118"/>
        <v>0</v>
      </c>
      <c r="BH72" s="82">
        <f t="shared" si="119"/>
        <v>0</v>
      </c>
      <c r="BI72" s="82">
        <f t="shared" si="120"/>
        <v>1.2460618789886105E-3</v>
      </c>
      <c r="BK72" s="82">
        <f t="shared" si="121"/>
        <v>0</v>
      </c>
      <c r="BL72" s="82">
        <f t="shared" si="122"/>
        <v>0</v>
      </c>
      <c r="BM72" s="82">
        <f t="shared" si="123"/>
        <v>0</v>
      </c>
      <c r="BN72" s="82">
        <f t="shared" si="124"/>
        <v>0</v>
      </c>
      <c r="BO72" s="82">
        <f t="shared" si="125"/>
        <v>0.11355828220858896</v>
      </c>
      <c r="BP72" s="82">
        <f t="shared" si="126"/>
        <v>0</v>
      </c>
      <c r="BQ72" s="82">
        <f t="shared" si="127"/>
        <v>0</v>
      </c>
      <c r="BR72" s="82">
        <f t="shared" si="128"/>
        <v>7.4763712739316628E-3</v>
      </c>
    </row>
    <row r="73" spans="1:70" x14ac:dyDescent="0.2">
      <c r="A73" t="str">
        <f t="shared" ref="A73:C73" si="133">A33</f>
        <v>RC Frame infilled</v>
      </c>
      <c r="B73" t="str">
        <f t="shared" si="133"/>
        <v>MC</v>
      </c>
      <c r="C73" t="str">
        <f t="shared" si="133"/>
        <v>MR</v>
      </c>
      <c r="D73">
        <f t="shared" si="75"/>
        <v>7</v>
      </c>
      <c r="E73" t="s">
        <v>19</v>
      </c>
      <c r="F73" s="33" t="str">
        <f t="shared" si="77"/>
        <v>RCi+MC+MR</v>
      </c>
      <c r="G73" s="33" t="str">
        <f t="shared" si="104"/>
        <v>RCi+xC+LR+7s+Com</v>
      </c>
      <c r="H73" s="33"/>
      <c r="I73" s="48">
        <f>VLOOKUP(I$2,polygonCoarseDist!$A$2:$G$9,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J73" s="48">
        <f>VLOOKUP(J$2,polygonCoarseDist!$A$2:$G$9,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K73" s="48">
        <f>VLOOKUP(K$2,polygonCoarseDist!$A$2:$G$9,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0.45585874799357945</v>
      </c>
      <c r="L73" s="48">
        <f>VLOOKUP(L$2,polygonCoarseDist!$A$2:$G$9,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M73" s="48">
        <f>VLOOKUP(M$2,polygonCoarseDist!$A$2:$G$9,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N73" s="48">
        <f>VLOOKUP(N$2,polygonCoarseDist!$A$2:$G$9,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O73" s="48">
        <f>VLOOKUP(O$2,polygonCoarseDist!$A$2:$G$9,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0.40500000000000003</v>
      </c>
      <c r="P73" s="48">
        <f>VLOOKUP(P$2,polygonCoarseDist!$A$2:$G$9,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Q73" s="33"/>
      <c r="R73" s="48">
        <f>VLOOKUP(R$2,polygonCoarseDist!$A$13:$D$20,IF(EXACT($E73,polygonCoarseDist!$B$12),2,IF(EXACT($E73,polygonCoarseDist!$C$12),3,4)))</f>
        <v>0</v>
      </c>
      <c r="S73" s="48">
        <f>VLOOKUP(S$2,polygonCoarseDist!$A$13:$D$20,IF(EXACT($E73,polygonCoarseDist!$B$12),2,IF(EXACT($E73,polygonCoarseDist!$C$12),3,4)))</f>
        <v>1</v>
      </c>
      <c r="T73" s="48">
        <f>VLOOKUP(T$2,polygonCoarseDist!$A$13:$D$20,IF(EXACT($E73,polygonCoarseDist!$B$12),2,IF(EXACT($E73,polygonCoarseDist!$C$12),3,4)))</f>
        <v>0.3</v>
      </c>
      <c r="U73" s="48">
        <f>VLOOKUP(U$2,polygonCoarseDist!$A$13:$D$20,IF(EXACT($E73,polygonCoarseDist!$B$12),2,IF(EXACT($E73,polygonCoarseDist!$C$12),3,4)))</f>
        <v>0</v>
      </c>
      <c r="V73" s="48">
        <f>VLOOKUP(V$2,polygonCoarseDist!$A$13:$D$20,IF(EXACT($E73,polygonCoarseDist!$B$12),2,IF(EXACT($E73,polygonCoarseDist!$C$12),3,4)))</f>
        <v>1</v>
      </c>
      <c r="W73" s="48">
        <f>VLOOKUP(W$2,polygonCoarseDist!$A$13:$D$20,IF(EXACT($E73,polygonCoarseDist!$B$12),2,IF(EXACT($E73,polygonCoarseDist!$C$12),3,4)))</f>
        <v>0.1</v>
      </c>
      <c r="X73" s="48">
        <f>VLOOKUP(X$2,polygonCoarseDist!$A$13:$D$20,IF(EXACT($E73,polygonCoarseDist!$B$12),2,IF(EXACT($E73,polygonCoarseDist!$C$12),3,4)))</f>
        <v>0.4</v>
      </c>
      <c r="Y73" s="48">
        <f>VLOOKUP(Y$2,polygonCoarseDist!$A$13:$D$20,IF(EXACT($E73,polygonCoarseDist!$B$12),2,IF(EXACT($E73,polygonCoarseDist!$C$12),3,4)))</f>
        <v>0.2</v>
      </c>
      <c r="AA73" s="48">
        <f>IF(EXACT($A73,polygonCoarseDist!$G$1),VLOOKUP(AA$2,polygonCoarseDist!$A$37:$C$44, $D73+1),         IF(EXACT($A73,polygonCoarseDist!$F$1),VLOOKUP(AA$2,polygonCoarseDist!$A$49:$I$56, $D73+1),       VLOOKUP(AA$2,polygonCoarseDist!$A$25:$E$32, $D73+1)      )        )</f>
        <v>0</v>
      </c>
      <c r="AB73" s="48">
        <f>IF(EXACT($A73,polygonCoarseDist!$G$1),VLOOKUP(AB$2,polygonCoarseDist!$A$37:$C$44, $D73+1),         IF(EXACT($A73,polygonCoarseDist!$F$1),VLOOKUP(AB$2,polygonCoarseDist!$A$49:$I$56, $D73+1),       VLOOKUP(AB$2,polygonCoarseDist!$A$25:$E$32, $D73+1)      )        )</f>
        <v>0</v>
      </c>
      <c r="AC73" s="48">
        <f>IF(EXACT($A73,polygonCoarseDist!$G$1),VLOOKUP(AC$2,polygonCoarseDist!$A$37:$C$44, $D73+1),         IF(EXACT($A73,polygonCoarseDist!$F$1),VLOOKUP(AC$2,polygonCoarseDist!$A$49:$I$56, $D73+1),       VLOOKUP(AC$2,polygonCoarseDist!$A$25:$E$32, $D73+1)      )        )</f>
        <v>0</v>
      </c>
      <c r="AD73" s="48">
        <f>IF(EXACT($A73,polygonCoarseDist!$G$1),VLOOKUP(AD$2,polygonCoarseDist!$A$37:$C$44, $D73+1),         IF(EXACT($A73,polygonCoarseDist!$F$1),VLOOKUP(AD$2,polygonCoarseDist!$A$49:$I$56, $D73+1),       VLOOKUP(AD$2,polygonCoarseDist!$A$25:$E$32, $D73+1)      )        )</f>
        <v>0</v>
      </c>
      <c r="AE73" s="48">
        <f>IF(EXACT($A73,polygonCoarseDist!$G$1),VLOOKUP(AE$2,polygonCoarseDist!$A$37:$C$44, $D73+1),         IF(EXACT($A73,polygonCoarseDist!$F$1),VLOOKUP(AE$2,polygonCoarseDist!$A$49:$I$56, $D73+1),       VLOOKUP(AE$2,polygonCoarseDist!$A$25:$E$32, $D73+1)      )        )</f>
        <v>0.05</v>
      </c>
      <c r="AF73" s="48">
        <f>IF(EXACT($A73,polygonCoarseDist!$G$1),VLOOKUP(AF$2,polygonCoarseDist!$A$37:$C$44, $D73+1),         IF(EXACT($A73,polygonCoarseDist!$F$1),VLOOKUP(AF$2,polygonCoarseDist!$A$49:$I$56, $D73+1),       VLOOKUP(AF$2,polygonCoarseDist!$A$25:$E$32, $D73+1)      )        )</f>
        <v>0</v>
      </c>
      <c r="AG73" s="48">
        <f>IF(EXACT($A73,polygonCoarseDist!$G$1),VLOOKUP(AG$2,polygonCoarseDist!$A$37:$C$44, $D73+1),         IF(EXACT($A73,polygonCoarseDist!$F$1),VLOOKUP(AG$2,polygonCoarseDist!$A$49:$I$56, $D73+1),       VLOOKUP(AG$2,polygonCoarseDist!$A$25:$E$32, $D73+1)      )        )</f>
        <v>0</v>
      </c>
      <c r="AH73" s="48">
        <f>IF(EXACT($A73,polygonCoarseDist!$G$1),VLOOKUP(AH$2,polygonCoarseDist!$A$37:$C$44, $D73+1),         IF(EXACT($A73,polygonCoarseDist!$F$1),VLOOKUP(AH$2,polygonCoarseDist!$A$49:$I$56, $D73+1),       VLOOKUP(AH$2,polygonCoarseDist!$A$25:$E$32, $D73+1)      )        )</f>
        <v>0.05</v>
      </c>
      <c r="AJ73" s="48">
        <f>IF(EXACT($A73,polygonCoarseDist!$F$1), VLOOKUP(AJ$2,polygonCoarseDist!$A$62:$D$69,  IF(EXACT($B73,polygonCoarseDist!$B$61), 2,  IF(EXACT($B73,polygonCoarseDist!$C$61), 3,   4   )   )  ),  1)</f>
        <v>0</v>
      </c>
      <c r="AK73" s="48">
        <f>IF(EXACT($A73,polygonCoarseDist!$F$1), VLOOKUP(AK$2,polygonCoarseDist!$A$62:$D$69,  IF(EXACT($B73,polygonCoarseDist!$B$61), 2,  IF(EXACT($B73,polygonCoarseDist!$C$61), 3,   4   )   )  ),  1)</f>
        <v>0.4</v>
      </c>
      <c r="AL73" s="48">
        <f>IF(EXACT($A73,polygonCoarseDist!$F$1), VLOOKUP(AL$2,polygonCoarseDist!$A$62:$D$69,  IF(EXACT($B73,polygonCoarseDist!$B$61), 2,  IF(EXACT($B73,polygonCoarseDist!$C$61), 3,   4   )   )  ),  1)</f>
        <v>0.5</v>
      </c>
      <c r="AM73" s="48">
        <f>IF(EXACT($A73,polygonCoarseDist!$F$1), VLOOKUP(AM$2,polygonCoarseDist!$A$62:$D$69,  IF(EXACT($B73,polygonCoarseDist!$B$61), 2,  IF(EXACT($B73,polygonCoarseDist!$C$61), 3,   4   )   )  ),  1)</f>
        <v>0.6</v>
      </c>
      <c r="AN73" s="48">
        <f>IF(EXACT($A73,polygonCoarseDist!$F$1), VLOOKUP(AN$2,polygonCoarseDist!$A$62:$D$69,  IF(EXACT($B73,polygonCoarseDist!$B$61), 2,  IF(EXACT($B73,polygonCoarseDist!$C$61), 3,   4   )   )  ),  1)</f>
        <v>0.6</v>
      </c>
      <c r="AO73" s="48">
        <f>IF(EXACT($A73,polygonCoarseDist!$F$1), VLOOKUP(AO$2,polygonCoarseDist!$A$62:$D$69,  IF(EXACT($B73,polygonCoarseDist!$B$61), 2,  IF(EXACT($B73,polygonCoarseDist!$C$61), 3,   4   )   )  ),  1)</f>
        <v>0.2</v>
      </c>
      <c r="AP73" s="48">
        <f>IF(EXACT($A73,polygonCoarseDist!$F$1), VLOOKUP(AP$2,polygonCoarseDist!$A$62:$D$69,  IF(EXACT($B73,polygonCoarseDist!$B$61), 2,  IF(EXACT($B73,polygonCoarseDist!$C$61), 3,   4   )   )  ),  1)</f>
        <v>0.6</v>
      </c>
      <c r="AQ73" s="48">
        <f>IF(EXACT($A73,polygonCoarseDist!$F$1), VLOOKUP(AQ$2,polygonCoarseDist!$A$62:$D$69,  IF(EXACT($B73,polygonCoarseDist!$B$61), 2,  IF(EXACT($B73,polygonCoarseDist!$C$61), 3,   4   )   )  ),  1)</f>
        <v>0.2</v>
      </c>
      <c r="AS73" s="82">
        <f t="shared" si="105"/>
        <v>0</v>
      </c>
      <c r="AT73" s="82">
        <f t="shared" si="106"/>
        <v>0</v>
      </c>
      <c r="AU73" s="82">
        <f t="shared" si="107"/>
        <v>0</v>
      </c>
      <c r="AV73" s="82">
        <f t="shared" si="108"/>
        <v>0</v>
      </c>
      <c r="AW73" s="82">
        <f t="shared" si="109"/>
        <v>1.8510000000000002E-2</v>
      </c>
      <c r="AX73" s="82">
        <f t="shared" si="110"/>
        <v>0</v>
      </c>
      <c r="AY73" s="82">
        <f t="shared" si="111"/>
        <v>0</v>
      </c>
      <c r="AZ73" s="82">
        <f t="shared" si="112"/>
        <v>1.2340000000000003E-3</v>
      </c>
      <c r="BB73" s="82">
        <f t="shared" si="113"/>
        <v>0</v>
      </c>
      <c r="BC73" s="82">
        <f t="shared" si="114"/>
        <v>0</v>
      </c>
      <c r="BD73" s="82">
        <f t="shared" si="115"/>
        <v>0</v>
      </c>
      <c r="BE73" s="82">
        <f t="shared" si="116"/>
        <v>0</v>
      </c>
      <c r="BF73" s="82">
        <f t="shared" si="117"/>
        <v>1.8926380368098159E-2</v>
      </c>
      <c r="BG73" s="82">
        <f t="shared" si="118"/>
        <v>0</v>
      </c>
      <c r="BH73" s="82">
        <f t="shared" si="119"/>
        <v>0</v>
      </c>
      <c r="BI73" s="82">
        <f t="shared" si="120"/>
        <v>1.2460618789886105E-3</v>
      </c>
      <c r="BK73" s="82">
        <f t="shared" si="121"/>
        <v>0</v>
      </c>
      <c r="BL73" s="82">
        <f t="shared" si="122"/>
        <v>0</v>
      </c>
      <c r="BM73" s="82">
        <f t="shared" si="123"/>
        <v>0</v>
      </c>
      <c r="BN73" s="82">
        <f t="shared" si="124"/>
        <v>0</v>
      </c>
      <c r="BO73" s="82">
        <f t="shared" si="125"/>
        <v>0.13248466257668712</v>
      </c>
      <c r="BP73" s="82">
        <f t="shared" si="126"/>
        <v>0</v>
      </c>
      <c r="BQ73" s="82">
        <f t="shared" si="127"/>
        <v>0</v>
      </c>
      <c r="BR73" s="82">
        <f t="shared" si="128"/>
        <v>8.7224331529202736E-3</v>
      </c>
    </row>
    <row r="74" spans="1:70" x14ac:dyDescent="0.2">
      <c r="A74" t="str">
        <f t="shared" ref="A74:C74" si="134">A34</f>
        <v>RC Frame infilled</v>
      </c>
      <c r="B74" t="str">
        <f t="shared" si="134"/>
        <v>MC</v>
      </c>
      <c r="C74" t="str">
        <f t="shared" si="134"/>
        <v>MR</v>
      </c>
      <c r="D74">
        <f t="shared" si="75"/>
        <v>8</v>
      </c>
      <c r="E74" t="s">
        <v>19</v>
      </c>
      <c r="F74" s="33" t="str">
        <f t="shared" si="77"/>
        <v>RCi+MC+MR</v>
      </c>
      <c r="G74" s="33" t="str">
        <f t="shared" si="104"/>
        <v>RCi+xC+LR+8s+Com</v>
      </c>
      <c r="H74" s="33"/>
      <c r="I74" s="48">
        <f>VLOOKUP(I$2,polygonCoarseDist!$A$2:$G$9,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J74" s="48">
        <f>VLOOKUP(J$2,polygonCoarseDist!$A$2:$G$9,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K74" s="48">
        <f>VLOOKUP(K$2,polygonCoarseDist!$A$2:$G$9,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0.45585874799357945</v>
      </c>
      <c r="L74" s="48">
        <f>VLOOKUP(L$2,polygonCoarseDist!$A$2:$G$9,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M74" s="48">
        <f>VLOOKUP(M$2,polygonCoarseDist!$A$2:$G$9,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N74" s="48">
        <f>VLOOKUP(N$2,polygonCoarseDist!$A$2:$G$9,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O74" s="48">
        <f>VLOOKUP(O$2,polygonCoarseDist!$A$2:$G$9,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0.40500000000000003</v>
      </c>
      <c r="P74" s="48">
        <f>VLOOKUP(P$2,polygonCoarseDist!$A$2:$G$9,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Q74" s="33"/>
      <c r="R74" s="48">
        <f>VLOOKUP(R$2,polygonCoarseDist!$A$13:$D$20,IF(EXACT($E74,polygonCoarseDist!$B$12),2,IF(EXACT($E74,polygonCoarseDist!$C$12),3,4)))</f>
        <v>0</v>
      </c>
      <c r="S74" s="48">
        <f>VLOOKUP(S$2,polygonCoarseDist!$A$13:$D$20,IF(EXACT($E74,polygonCoarseDist!$B$12),2,IF(EXACT($E74,polygonCoarseDist!$C$12),3,4)))</f>
        <v>1</v>
      </c>
      <c r="T74" s="48">
        <f>VLOOKUP(T$2,polygonCoarseDist!$A$13:$D$20,IF(EXACT($E74,polygonCoarseDist!$B$12),2,IF(EXACT($E74,polygonCoarseDist!$C$12),3,4)))</f>
        <v>0.3</v>
      </c>
      <c r="U74" s="48">
        <f>VLOOKUP(U$2,polygonCoarseDist!$A$13:$D$20,IF(EXACT($E74,polygonCoarseDist!$B$12),2,IF(EXACT($E74,polygonCoarseDist!$C$12),3,4)))</f>
        <v>0</v>
      </c>
      <c r="V74" s="48">
        <f>VLOOKUP(V$2,polygonCoarseDist!$A$13:$D$20,IF(EXACT($E74,polygonCoarseDist!$B$12),2,IF(EXACT($E74,polygonCoarseDist!$C$12),3,4)))</f>
        <v>1</v>
      </c>
      <c r="W74" s="48">
        <f>VLOOKUP(W$2,polygonCoarseDist!$A$13:$D$20,IF(EXACT($E74,polygonCoarseDist!$B$12),2,IF(EXACT($E74,polygonCoarseDist!$C$12),3,4)))</f>
        <v>0.1</v>
      </c>
      <c r="X74" s="48">
        <f>VLOOKUP(X$2,polygonCoarseDist!$A$13:$D$20,IF(EXACT($E74,polygonCoarseDist!$B$12),2,IF(EXACT($E74,polygonCoarseDist!$C$12),3,4)))</f>
        <v>0.4</v>
      </c>
      <c r="Y74" s="48">
        <f>VLOOKUP(Y$2,polygonCoarseDist!$A$13:$D$20,IF(EXACT($E74,polygonCoarseDist!$B$12),2,IF(EXACT($E74,polygonCoarseDist!$C$12),3,4)))</f>
        <v>0.2</v>
      </c>
      <c r="AA74" s="48">
        <f>IF(EXACT($A74,polygonCoarseDist!$G$1),VLOOKUP(AA$2,polygonCoarseDist!$A$37:$C$44, $D74+1),         IF(EXACT($A74,polygonCoarseDist!$F$1),VLOOKUP(AA$2,polygonCoarseDist!$A$49:$I$56, $D74+1),       VLOOKUP(AA$2,polygonCoarseDist!$A$25:$E$32, $D74+1)      )        )</f>
        <v>0</v>
      </c>
      <c r="AB74" s="48">
        <f>IF(EXACT($A74,polygonCoarseDist!$G$1),VLOOKUP(AB$2,polygonCoarseDist!$A$37:$C$44, $D74+1),         IF(EXACT($A74,polygonCoarseDist!$F$1),VLOOKUP(AB$2,polygonCoarseDist!$A$49:$I$56, $D74+1),       VLOOKUP(AB$2,polygonCoarseDist!$A$25:$E$32, $D74+1)      )        )</f>
        <v>0</v>
      </c>
      <c r="AC74" s="48">
        <f>IF(EXACT($A74,polygonCoarseDist!$G$1),VLOOKUP(AC$2,polygonCoarseDist!$A$37:$C$44, $D74+1),         IF(EXACT($A74,polygonCoarseDist!$F$1),VLOOKUP(AC$2,polygonCoarseDist!$A$49:$I$56, $D74+1),       VLOOKUP(AC$2,polygonCoarseDist!$A$25:$E$32, $D74+1)      )        )</f>
        <v>0</v>
      </c>
      <c r="AD74" s="48">
        <f>IF(EXACT($A74,polygonCoarseDist!$G$1),VLOOKUP(AD$2,polygonCoarseDist!$A$37:$C$44, $D74+1),         IF(EXACT($A74,polygonCoarseDist!$F$1),VLOOKUP(AD$2,polygonCoarseDist!$A$49:$I$56, $D74+1),       VLOOKUP(AD$2,polygonCoarseDist!$A$25:$E$32, $D74+1)      )        )</f>
        <v>0</v>
      </c>
      <c r="AE74" s="48">
        <f>IF(EXACT($A74,polygonCoarseDist!$G$1),VLOOKUP(AE$2,polygonCoarseDist!$A$37:$C$44, $D74+1),         IF(EXACT($A74,polygonCoarseDist!$F$1),VLOOKUP(AE$2,polygonCoarseDist!$A$49:$I$56, $D74+1),       VLOOKUP(AE$2,polygonCoarseDist!$A$25:$E$32, $D74+1)      )        )</f>
        <v>0.05</v>
      </c>
      <c r="AF74" s="48">
        <f>IF(EXACT($A74,polygonCoarseDist!$G$1),VLOOKUP(AF$2,polygonCoarseDist!$A$37:$C$44, $D74+1),         IF(EXACT($A74,polygonCoarseDist!$F$1),VLOOKUP(AF$2,polygonCoarseDist!$A$49:$I$56, $D74+1),       VLOOKUP(AF$2,polygonCoarseDist!$A$25:$E$32, $D74+1)      )        )</f>
        <v>0</v>
      </c>
      <c r="AG74" s="48">
        <f>IF(EXACT($A74,polygonCoarseDist!$G$1),VLOOKUP(AG$2,polygonCoarseDist!$A$37:$C$44, $D74+1),         IF(EXACT($A74,polygonCoarseDist!$F$1),VLOOKUP(AG$2,polygonCoarseDist!$A$49:$I$56, $D74+1),       VLOOKUP(AG$2,polygonCoarseDist!$A$25:$E$32, $D74+1)      )        )</f>
        <v>0</v>
      </c>
      <c r="AH74" s="48">
        <f>IF(EXACT($A74,polygonCoarseDist!$G$1),VLOOKUP(AH$2,polygonCoarseDist!$A$37:$C$44, $D74+1),         IF(EXACT($A74,polygonCoarseDist!$F$1),VLOOKUP(AH$2,polygonCoarseDist!$A$49:$I$56, $D74+1),       VLOOKUP(AH$2,polygonCoarseDist!$A$25:$E$32, $D74+1)      )        )</f>
        <v>0.05</v>
      </c>
      <c r="AJ74" s="48">
        <f>IF(EXACT($A74,polygonCoarseDist!$F$1), VLOOKUP(AJ$2,polygonCoarseDist!$A$62:$D$69,  IF(EXACT($B74,polygonCoarseDist!$B$61), 2,  IF(EXACT($B74,polygonCoarseDist!$C$61), 3,   4   )   )  ),  1)</f>
        <v>0</v>
      </c>
      <c r="AK74" s="48">
        <f>IF(EXACT($A74,polygonCoarseDist!$F$1), VLOOKUP(AK$2,polygonCoarseDist!$A$62:$D$69,  IF(EXACT($B74,polygonCoarseDist!$B$61), 2,  IF(EXACT($B74,polygonCoarseDist!$C$61), 3,   4   )   )  ),  1)</f>
        <v>0.4</v>
      </c>
      <c r="AL74" s="48">
        <f>IF(EXACT($A74,polygonCoarseDist!$F$1), VLOOKUP(AL$2,polygonCoarseDist!$A$62:$D$69,  IF(EXACT($B74,polygonCoarseDist!$B$61), 2,  IF(EXACT($B74,polygonCoarseDist!$C$61), 3,   4   )   )  ),  1)</f>
        <v>0.5</v>
      </c>
      <c r="AM74" s="48">
        <f>IF(EXACT($A74,polygonCoarseDist!$F$1), VLOOKUP(AM$2,polygonCoarseDist!$A$62:$D$69,  IF(EXACT($B74,polygonCoarseDist!$B$61), 2,  IF(EXACT($B74,polygonCoarseDist!$C$61), 3,   4   )   )  ),  1)</f>
        <v>0.6</v>
      </c>
      <c r="AN74" s="48">
        <f>IF(EXACT($A74,polygonCoarseDist!$F$1), VLOOKUP(AN$2,polygonCoarseDist!$A$62:$D$69,  IF(EXACT($B74,polygonCoarseDist!$B$61), 2,  IF(EXACT($B74,polygonCoarseDist!$C$61), 3,   4   )   )  ),  1)</f>
        <v>0.6</v>
      </c>
      <c r="AO74" s="48">
        <f>IF(EXACT($A74,polygonCoarseDist!$F$1), VLOOKUP(AO$2,polygonCoarseDist!$A$62:$D$69,  IF(EXACT($B74,polygonCoarseDist!$B$61), 2,  IF(EXACT($B74,polygonCoarseDist!$C$61), 3,   4   )   )  ),  1)</f>
        <v>0.2</v>
      </c>
      <c r="AP74" s="48">
        <f>IF(EXACT($A74,polygonCoarseDist!$F$1), VLOOKUP(AP$2,polygonCoarseDist!$A$62:$D$69,  IF(EXACT($B74,polygonCoarseDist!$B$61), 2,  IF(EXACT($B74,polygonCoarseDist!$C$61), 3,   4   )   )  ),  1)</f>
        <v>0.6</v>
      </c>
      <c r="AQ74" s="48">
        <f>IF(EXACT($A74,polygonCoarseDist!$F$1), VLOOKUP(AQ$2,polygonCoarseDist!$A$62:$D$69,  IF(EXACT($B74,polygonCoarseDist!$B$61), 2,  IF(EXACT($B74,polygonCoarseDist!$C$61), 3,   4   )   )  ),  1)</f>
        <v>0.2</v>
      </c>
      <c r="AS74" s="82">
        <f t="shared" si="105"/>
        <v>0</v>
      </c>
      <c r="AT74" s="82">
        <f t="shared" si="106"/>
        <v>0</v>
      </c>
      <c r="AU74" s="82">
        <f t="shared" si="107"/>
        <v>0</v>
      </c>
      <c r="AV74" s="82">
        <f t="shared" si="108"/>
        <v>0</v>
      </c>
      <c r="AW74" s="82">
        <f t="shared" si="109"/>
        <v>1.8510000000000002E-2</v>
      </c>
      <c r="AX74" s="82">
        <f t="shared" si="110"/>
        <v>0</v>
      </c>
      <c r="AY74" s="82">
        <f t="shared" si="111"/>
        <v>0</v>
      </c>
      <c r="AZ74" s="82">
        <f t="shared" si="112"/>
        <v>1.2340000000000003E-3</v>
      </c>
      <c r="BB74" s="82">
        <f t="shared" si="113"/>
        <v>0</v>
      </c>
      <c r="BC74" s="82">
        <f t="shared" si="114"/>
        <v>0</v>
      </c>
      <c r="BD74" s="82">
        <f t="shared" si="115"/>
        <v>0</v>
      </c>
      <c r="BE74" s="82">
        <f t="shared" si="116"/>
        <v>0</v>
      </c>
      <c r="BF74" s="82">
        <f t="shared" si="117"/>
        <v>1.8926380368098159E-2</v>
      </c>
      <c r="BG74" s="82">
        <f t="shared" si="118"/>
        <v>0</v>
      </c>
      <c r="BH74" s="82">
        <f t="shared" si="119"/>
        <v>0</v>
      </c>
      <c r="BI74" s="82">
        <f t="shared" si="120"/>
        <v>1.2460618789886105E-3</v>
      </c>
      <c r="BK74" s="82">
        <f t="shared" si="121"/>
        <v>0</v>
      </c>
      <c r="BL74" s="82">
        <f t="shared" si="122"/>
        <v>0</v>
      </c>
      <c r="BM74" s="82">
        <f t="shared" si="123"/>
        <v>0</v>
      </c>
      <c r="BN74" s="82">
        <f t="shared" si="124"/>
        <v>0</v>
      </c>
      <c r="BO74" s="82">
        <f t="shared" si="125"/>
        <v>0.15141104294478527</v>
      </c>
      <c r="BP74" s="82">
        <f t="shared" si="126"/>
        <v>0</v>
      </c>
      <c r="BQ74" s="82">
        <f t="shared" si="127"/>
        <v>0</v>
      </c>
      <c r="BR74" s="82">
        <f t="shared" si="128"/>
        <v>9.9684950319088843E-3</v>
      </c>
    </row>
    <row r="75" spans="1:70" x14ac:dyDescent="0.2">
      <c r="A75" t="str">
        <f t="shared" ref="A75:C75" si="135">A35</f>
        <v>RC Frame infilled</v>
      </c>
      <c r="B75" t="str">
        <f t="shared" si="135"/>
        <v>HC</v>
      </c>
      <c r="C75" t="str">
        <f t="shared" si="135"/>
        <v>LR</v>
      </c>
      <c r="D75">
        <f t="shared" ref="D75:D106" si="136">D35</f>
        <v>1</v>
      </c>
      <c r="E75" t="s">
        <v>19</v>
      </c>
      <c r="F75" s="33" t="str">
        <f t="shared" si="77"/>
        <v>RCi+HC+LR</v>
      </c>
      <c r="G75" s="33" t="str">
        <f>G59</f>
        <v>RCi+xC+LR+1s+Com</v>
      </c>
      <c r="H75" s="33"/>
      <c r="I75" s="48">
        <f>VLOOKUP(I$2,polygonCoarseDist!$A$2:$G$9,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J75" s="48">
        <f>VLOOKUP(J$2,polygonCoarseDist!$A$2:$G$9,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K75" s="48">
        <f>VLOOKUP(K$2,polygonCoarseDist!$A$2:$G$9,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0.45585874799357945</v>
      </c>
      <c r="L75" s="48">
        <f>VLOOKUP(L$2,polygonCoarseDist!$A$2:$G$9,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M75" s="48">
        <f>VLOOKUP(M$2,polygonCoarseDist!$A$2:$G$9,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N75" s="48">
        <f>VLOOKUP(N$2,polygonCoarseDist!$A$2:$G$9,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O75" s="48">
        <f>VLOOKUP(O$2,polygonCoarseDist!$A$2:$G$9,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0.40500000000000003</v>
      </c>
      <c r="P75" s="48">
        <f>VLOOKUP(P$2,polygonCoarseDist!$A$2:$G$9,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Q75" s="33"/>
      <c r="R75" s="48">
        <f>VLOOKUP(R$2,polygonCoarseDist!$A$13:$D$20,IF(EXACT($E75,polygonCoarseDist!$B$12),2,IF(EXACT($E75,polygonCoarseDist!$C$12),3,4)))</f>
        <v>0</v>
      </c>
      <c r="S75" s="48">
        <f>VLOOKUP(S$2,polygonCoarseDist!$A$13:$D$20,IF(EXACT($E75,polygonCoarseDist!$B$12),2,IF(EXACT($E75,polygonCoarseDist!$C$12),3,4)))</f>
        <v>1</v>
      </c>
      <c r="T75" s="48">
        <f>VLOOKUP(T$2,polygonCoarseDist!$A$13:$D$20,IF(EXACT($E75,polygonCoarseDist!$B$12),2,IF(EXACT($E75,polygonCoarseDist!$C$12),3,4)))</f>
        <v>0.3</v>
      </c>
      <c r="U75" s="48">
        <f>VLOOKUP(U$2,polygonCoarseDist!$A$13:$D$20,IF(EXACT($E75,polygonCoarseDist!$B$12),2,IF(EXACT($E75,polygonCoarseDist!$C$12),3,4)))</f>
        <v>0</v>
      </c>
      <c r="V75" s="48">
        <f>VLOOKUP(V$2,polygonCoarseDist!$A$13:$D$20,IF(EXACT($E75,polygonCoarseDist!$B$12),2,IF(EXACT($E75,polygonCoarseDist!$C$12),3,4)))</f>
        <v>1</v>
      </c>
      <c r="W75" s="48">
        <f>VLOOKUP(W$2,polygonCoarseDist!$A$13:$D$20,IF(EXACT($E75,polygonCoarseDist!$B$12),2,IF(EXACT($E75,polygonCoarseDist!$C$12),3,4)))</f>
        <v>0.1</v>
      </c>
      <c r="X75" s="48">
        <f>VLOOKUP(X$2,polygonCoarseDist!$A$13:$D$20,IF(EXACT($E75,polygonCoarseDist!$B$12),2,IF(EXACT($E75,polygonCoarseDist!$C$12),3,4)))</f>
        <v>0.4</v>
      </c>
      <c r="Y75" s="48">
        <f>VLOOKUP(Y$2,polygonCoarseDist!$A$13:$D$20,IF(EXACT($E75,polygonCoarseDist!$B$12),2,IF(EXACT($E75,polygonCoarseDist!$C$12),3,4)))</f>
        <v>0.2</v>
      </c>
      <c r="AA75" s="48">
        <f>IF(EXACT($A75,polygonCoarseDist!$G$1),VLOOKUP(AA$2,polygonCoarseDist!$A$37:$C$44, $D75+1),         IF(EXACT($A75,polygonCoarseDist!$F$1),VLOOKUP(AA$2,polygonCoarseDist!$A$49:$I$56, $D75+1),       VLOOKUP(AA$2,polygonCoarseDist!$A$25:$E$32, $D75+1)      )        )</f>
        <v>0.4</v>
      </c>
      <c r="AB75" s="48">
        <f>IF(EXACT($A75,polygonCoarseDist!$G$1),VLOOKUP(AB$2,polygonCoarseDist!$A$37:$C$44, $D75+1),         IF(EXACT($A75,polygonCoarseDist!$F$1),VLOOKUP(AB$2,polygonCoarseDist!$A$49:$I$56, $D75+1),       VLOOKUP(AB$2,polygonCoarseDist!$A$25:$E$32, $D75+1)      )        )</f>
        <v>0.05</v>
      </c>
      <c r="AC75" s="48">
        <f>IF(EXACT($A75,polygonCoarseDist!$G$1),VLOOKUP(AC$2,polygonCoarseDist!$A$37:$C$44, $D75+1),         IF(EXACT($A75,polygonCoarseDist!$F$1),VLOOKUP(AC$2,polygonCoarseDist!$A$49:$I$56, $D75+1),       VLOOKUP(AC$2,polygonCoarseDist!$A$25:$E$32, $D75+1)      )        )</f>
        <v>0.1</v>
      </c>
      <c r="AD75" s="48">
        <f>IF(EXACT($A75,polygonCoarseDist!$G$1),VLOOKUP(AD$2,polygonCoarseDist!$A$37:$C$44, $D75+1),         IF(EXACT($A75,polygonCoarseDist!$F$1),VLOOKUP(AD$2,polygonCoarseDist!$A$49:$I$56, $D75+1),       VLOOKUP(AD$2,polygonCoarseDist!$A$25:$E$32, $D75+1)      )        )</f>
        <v>0.1</v>
      </c>
      <c r="AE75" s="48">
        <f>IF(EXACT($A75,polygonCoarseDist!$G$1),VLOOKUP(AE$2,polygonCoarseDist!$A$37:$C$44, $D75+1),         IF(EXACT($A75,polygonCoarseDist!$F$1),VLOOKUP(AE$2,polygonCoarseDist!$A$49:$I$56, $D75+1),       VLOOKUP(AE$2,polygonCoarseDist!$A$25:$E$32, $D75+1)      )        )</f>
        <v>0</v>
      </c>
      <c r="AF75" s="48">
        <f>IF(EXACT($A75,polygonCoarseDist!$G$1),VLOOKUP(AF$2,polygonCoarseDist!$A$37:$C$44, $D75+1),         IF(EXACT($A75,polygonCoarseDist!$F$1),VLOOKUP(AF$2,polygonCoarseDist!$A$49:$I$56, $D75+1),       VLOOKUP(AF$2,polygonCoarseDist!$A$25:$E$32, $D75+1)      )        )</f>
        <v>0.1</v>
      </c>
      <c r="AG75" s="48">
        <f>IF(EXACT($A75,polygonCoarseDist!$G$1),VLOOKUP(AG$2,polygonCoarseDist!$A$37:$C$44, $D75+1),         IF(EXACT($A75,polygonCoarseDist!$F$1),VLOOKUP(AG$2,polygonCoarseDist!$A$49:$I$56, $D75+1),       VLOOKUP(AG$2,polygonCoarseDist!$A$25:$E$32, $D75+1)      )        )</f>
        <v>0.05</v>
      </c>
      <c r="AH75" s="48">
        <f>IF(EXACT($A75,polygonCoarseDist!$G$1),VLOOKUP(AH$2,polygonCoarseDist!$A$37:$C$44, $D75+1),         IF(EXACT($A75,polygonCoarseDist!$F$1),VLOOKUP(AH$2,polygonCoarseDist!$A$49:$I$56, $D75+1),       VLOOKUP(AH$2,polygonCoarseDist!$A$25:$E$32, $D75+1)      )        )</f>
        <v>0</v>
      </c>
      <c r="AJ75" s="48">
        <f>IF(EXACT($A75,polygonCoarseDist!$F$1), VLOOKUP(AJ$2,polygonCoarseDist!$A$62:$D$69,  IF(EXACT($B75,polygonCoarseDist!$B$61), 2,  IF(EXACT($B75,polygonCoarseDist!$C$61), 3,   4   )   )  ),  1)</f>
        <v>0</v>
      </c>
      <c r="AK75" s="48">
        <f>IF(EXACT($A75,polygonCoarseDist!$F$1), VLOOKUP(AK$2,polygonCoarseDist!$A$62:$D$69,  IF(EXACT($B75,polygonCoarseDist!$B$61), 2,  IF(EXACT($B75,polygonCoarseDist!$C$61), 3,   4   )   )  ),  1)</f>
        <v>0.3</v>
      </c>
      <c r="AL75" s="48">
        <f>IF(EXACT($A75,polygonCoarseDist!$F$1), VLOOKUP(AL$2,polygonCoarseDist!$A$62:$D$69,  IF(EXACT($B75,polygonCoarseDist!$B$61), 2,  IF(EXACT($B75,polygonCoarseDist!$C$61), 3,   4   )   )  ),  1)</f>
        <v>0.5</v>
      </c>
      <c r="AM75" s="48">
        <f>IF(EXACT($A75,polygonCoarseDist!$F$1), VLOOKUP(AM$2,polygonCoarseDist!$A$62:$D$69,  IF(EXACT($B75,polygonCoarseDist!$B$61), 2,  IF(EXACT($B75,polygonCoarseDist!$C$61), 3,   4   )   )  ),  1)</f>
        <v>0.1</v>
      </c>
      <c r="AN75" s="48">
        <f>IF(EXACT($A75,polygonCoarseDist!$F$1), VLOOKUP(AN$2,polygonCoarseDist!$A$62:$D$69,  IF(EXACT($B75,polygonCoarseDist!$B$61), 2,  IF(EXACT($B75,polygonCoarseDist!$C$61), 3,   4   )   )  ),  1)</f>
        <v>0.3</v>
      </c>
      <c r="AO75" s="48">
        <f>IF(EXACT($A75,polygonCoarseDist!$F$1), VLOOKUP(AO$2,polygonCoarseDist!$A$62:$D$69,  IF(EXACT($B75,polygonCoarseDist!$B$61), 2,  IF(EXACT($B75,polygonCoarseDist!$C$61), 3,   4   )   )  ),  1)</f>
        <v>0.1</v>
      </c>
      <c r="AP75" s="48">
        <f>IF(EXACT($A75,polygonCoarseDist!$F$1), VLOOKUP(AP$2,polygonCoarseDist!$A$62:$D$69,  IF(EXACT($B75,polygonCoarseDist!$B$61), 2,  IF(EXACT($B75,polygonCoarseDist!$C$61), 3,   4   )   )  ),  1)</f>
        <v>0.2</v>
      </c>
      <c r="AQ75" s="48">
        <f>IF(EXACT($A75,polygonCoarseDist!$F$1), VLOOKUP(AQ$2,polygonCoarseDist!$A$62:$D$69,  IF(EXACT($B75,polygonCoarseDist!$B$61), 2,  IF(EXACT($B75,polygonCoarseDist!$C$61), 3,   4   )   )  ),  1)</f>
        <v>0.7</v>
      </c>
      <c r="AS75" s="82">
        <f t="shared" si="105"/>
        <v>0</v>
      </c>
      <c r="AT75" s="82">
        <f t="shared" si="106"/>
        <v>9.2550000000000011E-3</v>
      </c>
      <c r="AU75" s="82">
        <f t="shared" si="107"/>
        <v>6.8378812199036913E-3</v>
      </c>
      <c r="AV75" s="82">
        <f t="shared" si="108"/>
        <v>0</v>
      </c>
      <c r="AW75" s="82">
        <f t="shared" si="109"/>
        <v>0</v>
      </c>
      <c r="AX75" s="82">
        <f t="shared" si="110"/>
        <v>1.0700000000000003E-4</v>
      </c>
      <c r="AY75" s="82">
        <f t="shared" si="111"/>
        <v>1.6200000000000003E-3</v>
      </c>
      <c r="AZ75" s="82">
        <f t="shared" si="112"/>
        <v>0</v>
      </c>
      <c r="BB75" s="82">
        <f t="shared" si="113"/>
        <v>0</v>
      </c>
      <c r="BC75" s="82">
        <f t="shared" si="114"/>
        <v>9.4631901840490796E-3</v>
      </c>
      <c r="BD75" s="82">
        <f t="shared" si="115"/>
        <v>7.0434178763929727E-3</v>
      </c>
      <c r="BE75" s="82">
        <f t="shared" si="116"/>
        <v>0</v>
      </c>
      <c r="BF75" s="82">
        <f t="shared" si="117"/>
        <v>0</v>
      </c>
      <c r="BG75" s="82">
        <f t="shared" si="118"/>
        <v>1.0997029774201177E-4</v>
      </c>
      <c r="BH75" s="82">
        <f t="shared" si="119"/>
        <v>1.647811767003486E-3</v>
      </c>
      <c r="BI75" s="82">
        <f t="shared" si="120"/>
        <v>0</v>
      </c>
      <c r="BK75" s="82">
        <f t="shared" si="121"/>
        <v>0</v>
      </c>
      <c r="BL75" s="82">
        <f t="shared" si="122"/>
        <v>9.4631901840490796E-3</v>
      </c>
      <c r="BM75" s="82">
        <f t="shared" si="123"/>
        <v>7.0434178763929727E-3</v>
      </c>
      <c r="BN75" s="82">
        <f t="shared" si="124"/>
        <v>0</v>
      </c>
      <c r="BO75" s="82">
        <f t="shared" si="125"/>
        <v>0</v>
      </c>
      <c r="BP75" s="82">
        <f t="shared" si="126"/>
        <v>1.0997029774201177E-4</v>
      </c>
      <c r="BQ75" s="82">
        <f t="shared" si="127"/>
        <v>1.647811767003486E-3</v>
      </c>
      <c r="BR75" s="82">
        <f t="shared" si="128"/>
        <v>0</v>
      </c>
    </row>
    <row r="76" spans="1:70" x14ac:dyDescent="0.2">
      <c r="A76" t="str">
        <f t="shared" ref="A76:C76" si="137">A36</f>
        <v>RC Frame infilled</v>
      </c>
      <c r="B76" t="str">
        <f t="shared" si="137"/>
        <v>HC</v>
      </c>
      <c r="C76" t="str">
        <f t="shared" si="137"/>
        <v>LR</v>
      </c>
      <c r="D76">
        <f t="shared" si="136"/>
        <v>2</v>
      </c>
      <c r="E76" t="s">
        <v>19</v>
      </c>
      <c r="F76" s="33" t="str">
        <f t="shared" si="77"/>
        <v>RCi+HC+LR</v>
      </c>
      <c r="G76" s="33" t="str">
        <f t="shared" ref="G76:G82" si="138">G60</f>
        <v>RCi+xC+LR+2s+Com</v>
      </c>
      <c r="H76" s="33"/>
      <c r="I76" s="48">
        <f>VLOOKUP(I$2,polygonCoarseDist!$A$2:$G$9,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J76" s="48">
        <f>VLOOKUP(J$2,polygonCoarseDist!$A$2:$G$9,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K76" s="48">
        <f>VLOOKUP(K$2,polygonCoarseDist!$A$2:$G$9,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0.45585874799357945</v>
      </c>
      <c r="L76" s="48">
        <f>VLOOKUP(L$2,polygonCoarseDist!$A$2:$G$9,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M76" s="48">
        <f>VLOOKUP(M$2,polygonCoarseDist!$A$2:$G$9,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N76" s="48">
        <f>VLOOKUP(N$2,polygonCoarseDist!$A$2:$G$9,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O76" s="48">
        <f>VLOOKUP(O$2,polygonCoarseDist!$A$2:$G$9,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0.40500000000000003</v>
      </c>
      <c r="P76" s="48">
        <f>VLOOKUP(P$2,polygonCoarseDist!$A$2:$G$9,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Q76" s="33"/>
      <c r="R76" s="48">
        <f>VLOOKUP(R$2,polygonCoarseDist!$A$13:$D$20,IF(EXACT($E76,polygonCoarseDist!$B$12),2,IF(EXACT($E76,polygonCoarseDist!$C$12),3,4)))</f>
        <v>0</v>
      </c>
      <c r="S76" s="48">
        <f>VLOOKUP(S$2,polygonCoarseDist!$A$13:$D$20,IF(EXACT($E76,polygonCoarseDist!$B$12),2,IF(EXACT($E76,polygonCoarseDist!$C$12),3,4)))</f>
        <v>1</v>
      </c>
      <c r="T76" s="48">
        <f>VLOOKUP(T$2,polygonCoarseDist!$A$13:$D$20,IF(EXACT($E76,polygonCoarseDist!$B$12),2,IF(EXACT($E76,polygonCoarseDist!$C$12),3,4)))</f>
        <v>0.3</v>
      </c>
      <c r="U76" s="48">
        <f>VLOOKUP(U$2,polygonCoarseDist!$A$13:$D$20,IF(EXACT($E76,polygonCoarseDist!$B$12),2,IF(EXACT($E76,polygonCoarseDist!$C$12),3,4)))</f>
        <v>0</v>
      </c>
      <c r="V76" s="48">
        <f>VLOOKUP(V$2,polygonCoarseDist!$A$13:$D$20,IF(EXACT($E76,polygonCoarseDist!$B$12),2,IF(EXACT($E76,polygonCoarseDist!$C$12),3,4)))</f>
        <v>1</v>
      </c>
      <c r="W76" s="48">
        <f>VLOOKUP(W$2,polygonCoarseDist!$A$13:$D$20,IF(EXACT($E76,polygonCoarseDist!$B$12),2,IF(EXACT($E76,polygonCoarseDist!$C$12),3,4)))</f>
        <v>0.1</v>
      </c>
      <c r="X76" s="48">
        <f>VLOOKUP(X$2,polygonCoarseDist!$A$13:$D$20,IF(EXACT($E76,polygonCoarseDist!$B$12),2,IF(EXACT($E76,polygonCoarseDist!$C$12),3,4)))</f>
        <v>0.4</v>
      </c>
      <c r="Y76" s="48">
        <f>VLOOKUP(Y$2,polygonCoarseDist!$A$13:$D$20,IF(EXACT($E76,polygonCoarseDist!$B$12),2,IF(EXACT($E76,polygonCoarseDist!$C$12),3,4)))</f>
        <v>0.2</v>
      </c>
      <c r="AA76" s="48">
        <f>IF(EXACT($A76,polygonCoarseDist!$G$1),VLOOKUP(AA$2,polygonCoarseDist!$A$37:$C$44, $D76+1),         IF(EXACT($A76,polygonCoarseDist!$F$1),VLOOKUP(AA$2,polygonCoarseDist!$A$49:$I$56, $D76+1),       VLOOKUP(AA$2,polygonCoarseDist!$A$25:$E$32, $D76+1)      )        )</f>
        <v>0.5</v>
      </c>
      <c r="AB76" s="48">
        <f>IF(EXACT($A76,polygonCoarseDist!$G$1),VLOOKUP(AB$2,polygonCoarseDist!$A$37:$C$44, $D76+1),         IF(EXACT($A76,polygonCoarseDist!$F$1),VLOOKUP(AB$2,polygonCoarseDist!$A$49:$I$56, $D76+1),       VLOOKUP(AB$2,polygonCoarseDist!$A$25:$E$32, $D76+1)      )        )</f>
        <v>0.3</v>
      </c>
      <c r="AC76" s="48">
        <f>IF(EXACT($A76,polygonCoarseDist!$G$1),VLOOKUP(AC$2,polygonCoarseDist!$A$37:$C$44, $D76+1),         IF(EXACT($A76,polygonCoarseDist!$F$1),VLOOKUP(AC$2,polygonCoarseDist!$A$49:$I$56, $D76+1),       VLOOKUP(AC$2,polygonCoarseDist!$A$25:$E$32, $D76+1)      )        )</f>
        <v>0.3</v>
      </c>
      <c r="AD76" s="48">
        <f>IF(EXACT($A76,polygonCoarseDist!$G$1),VLOOKUP(AD$2,polygonCoarseDist!$A$37:$C$44, $D76+1),         IF(EXACT($A76,polygonCoarseDist!$F$1),VLOOKUP(AD$2,polygonCoarseDist!$A$49:$I$56, $D76+1),       VLOOKUP(AD$2,polygonCoarseDist!$A$25:$E$32, $D76+1)      )        )</f>
        <v>0.4</v>
      </c>
      <c r="AE76" s="48">
        <f>IF(EXACT($A76,polygonCoarseDist!$G$1),VLOOKUP(AE$2,polygonCoarseDist!$A$37:$C$44, $D76+1),         IF(EXACT($A76,polygonCoarseDist!$F$1),VLOOKUP(AE$2,polygonCoarseDist!$A$49:$I$56, $D76+1),       VLOOKUP(AE$2,polygonCoarseDist!$A$25:$E$32, $D76+1)      )        )</f>
        <v>0.05</v>
      </c>
      <c r="AF76" s="48">
        <f>IF(EXACT($A76,polygonCoarseDist!$G$1),VLOOKUP(AF$2,polygonCoarseDist!$A$37:$C$44, $D76+1),         IF(EXACT($A76,polygonCoarseDist!$F$1),VLOOKUP(AF$2,polygonCoarseDist!$A$49:$I$56, $D76+1),       VLOOKUP(AF$2,polygonCoarseDist!$A$25:$E$32, $D76+1)      )        )</f>
        <v>0.4</v>
      </c>
      <c r="AG76" s="48">
        <f>IF(EXACT($A76,polygonCoarseDist!$G$1),VLOOKUP(AG$2,polygonCoarseDist!$A$37:$C$44, $D76+1),         IF(EXACT($A76,polygonCoarseDist!$F$1),VLOOKUP(AG$2,polygonCoarseDist!$A$49:$I$56, $D76+1),       VLOOKUP(AG$2,polygonCoarseDist!$A$25:$E$32, $D76+1)      )        )</f>
        <v>0.3</v>
      </c>
      <c r="AH76" s="48">
        <f>IF(EXACT($A76,polygonCoarseDist!$G$1),VLOOKUP(AH$2,polygonCoarseDist!$A$37:$C$44, $D76+1),         IF(EXACT($A76,polygonCoarseDist!$F$1),VLOOKUP(AH$2,polygonCoarseDist!$A$49:$I$56, $D76+1),       VLOOKUP(AH$2,polygonCoarseDist!$A$25:$E$32, $D76+1)      )        )</f>
        <v>0.05</v>
      </c>
      <c r="AJ76" s="48">
        <f>IF(EXACT($A76,polygonCoarseDist!$F$1), VLOOKUP(AJ$2,polygonCoarseDist!$A$62:$D$69,  IF(EXACT($B76,polygonCoarseDist!$B$61), 2,  IF(EXACT($B76,polygonCoarseDist!$C$61), 3,   4   )   )  ),  1)</f>
        <v>0</v>
      </c>
      <c r="AK76" s="48">
        <f>IF(EXACT($A76,polygonCoarseDist!$F$1), VLOOKUP(AK$2,polygonCoarseDist!$A$62:$D$69,  IF(EXACT($B76,polygonCoarseDist!$B$61), 2,  IF(EXACT($B76,polygonCoarseDist!$C$61), 3,   4   )   )  ),  1)</f>
        <v>0.3</v>
      </c>
      <c r="AL76" s="48">
        <f>IF(EXACT($A76,polygonCoarseDist!$F$1), VLOOKUP(AL$2,polygonCoarseDist!$A$62:$D$69,  IF(EXACT($B76,polygonCoarseDist!$B$61), 2,  IF(EXACT($B76,polygonCoarseDist!$C$61), 3,   4   )   )  ),  1)</f>
        <v>0.5</v>
      </c>
      <c r="AM76" s="48">
        <f>IF(EXACT($A76,polygonCoarseDist!$F$1), VLOOKUP(AM$2,polygonCoarseDist!$A$62:$D$69,  IF(EXACT($B76,polygonCoarseDist!$B$61), 2,  IF(EXACT($B76,polygonCoarseDist!$C$61), 3,   4   )   )  ),  1)</f>
        <v>0.1</v>
      </c>
      <c r="AN76" s="48">
        <f>IF(EXACT($A76,polygonCoarseDist!$F$1), VLOOKUP(AN$2,polygonCoarseDist!$A$62:$D$69,  IF(EXACT($B76,polygonCoarseDist!$B$61), 2,  IF(EXACT($B76,polygonCoarseDist!$C$61), 3,   4   )   )  ),  1)</f>
        <v>0.3</v>
      </c>
      <c r="AO76" s="48">
        <f>IF(EXACT($A76,polygonCoarseDist!$F$1), VLOOKUP(AO$2,polygonCoarseDist!$A$62:$D$69,  IF(EXACT($B76,polygonCoarseDist!$B$61), 2,  IF(EXACT($B76,polygonCoarseDist!$C$61), 3,   4   )   )  ),  1)</f>
        <v>0.1</v>
      </c>
      <c r="AP76" s="48">
        <f>IF(EXACT($A76,polygonCoarseDist!$F$1), VLOOKUP(AP$2,polygonCoarseDist!$A$62:$D$69,  IF(EXACT($B76,polygonCoarseDist!$B$61), 2,  IF(EXACT($B76,polygonCoarseDist!$C$61), 3,   4   )   )  ),  1)</f>
        <v>0.2</v>
      </c>
      <c r="AQ76" s="48">
        <f>IF(EXACT($A76,polygonCoarseDist!$F$1), VLOOKUP(AQ$2,polygonCoarseDist!$A$62:$D$69,  IF(EXACT($B76,polygonCoarseDist!$B$61), 2,  IF(EXACT($B76,polygonCoarseDist!$C$61), 3,   4   )   )  ),  1)</f>
        <v>0.7</v>
      </c>
      <c r="AS76" s="82">
        <f t="shared" si="105"/>
        <v>0</v>
      </c>
      <c r="AT76" s="82">
        <f t="shared" si="106"/>
        <v>5.5529999999999996E-2</v>
      </c>
      <c r="AU76" s="82">
        <f t="shared" si="107"/>
        <v>2.0513643659711072E-2</v>
      </c>
      <c r="AV76" s="82">
        <f t="shared" si="108"/>
        <v>0</v>
      </c>
      <c r="AW76" s="82">
        <f t="shared" si="109"/>
        <v>9.2550000000000011E-3</v>
      </c>
      <c r="AX76" s="82">
        <f t="shared" si="110"/>
        <v>4.280000000000001E-4</v>
      </c>
      <c r="AY76" s="82">
        <f t="shared" si="111"/>
        <v>9.7200000000000029E-3</v>
      </c>
      <c r="AZ76" s="82">
        <f t="shared" si="112"/>
        <v>4.3190000000000008E-3</v>
      </c>
      <c r="BB76" s="82">
        <f t="shared" si="113"/>
        <v>0</v>
      </c>
      <c r="BC76" s="82">
        <f t="shared" si="114"/>
        <v>5.677914110429446E-2</v>
      </c>
      <c r="BD76" s="82">
        <f t="shared" si="115"/>
        <v>2.1130253629178915E-2</v>
      </c>
      <c r="BE76" s="82">
        <f t="shared" si="116"/>
        <v>0</v>
      </c>
      <c r="BF76" s="82">
        <f t="shared" si="117"/>
        <v>9.4631901840490796E-3</v>
      </c>
      <c r="BG76" s="82">
        <f t="shared" si="118"/>
        <v>4.3988119096804708E-4</v>
      </c>
      <c r="BH76" s="82">
        <f t="shared" si="119"/>
        <v>9.8868706020209165E-3</v>
      </c>
      <c r="BI76" s="82">
        <f t="shared" si="120"/>
        <v>4.3612165764601368E-3</v>
      </c>
      <c r="BK76" s="82">
        <f t="shared" si="121"/>
        <v>0</v>
      </c>
      <c r="BL76" s="82">
        <f t="shared" si="122"/>
        <v>0.11355828220858892</v>
      </c>
      <c r="BM76" s="82">
        <f t="shared" si="123"/>
        <v>4.2260507258357831E-2</v>
      </c>
      <c r="BN76" s="82">
        <f t="shared" si="124"/>
        <v>0</v>
      </c>
      <c r="BO76" s="82">
        <f t="shared" si="125"/>
        <v>1.8926380368098159E-2</v>
      </c>
      <c r="BP76" s="82">
        <f t="shared" si="126"/>
        <v>8.7976238193609416E-4</v>
      </c>
      <c r="BQ76" s="82">
        <f t="shared" si="127"/>
        <v>1.9773741204041833E-2</v>
      </c>
      <c r="BR76" s="82">
        <f t="shared" si="128"/>
        <v>8.7224331529202736E-3</v>
      </c>
    </row>
    <row r="77" spans="1:70" x14ac:dyDescent="0.2">
      <c r="A77" t="str">
        <f t="shared" ref="A77:C77" si="139">A37</f>
        <v>RC Frame infilled</v>
      </c>
      <c r="B77" t="str">
        <f t="shared" si="139"/>
        <v>HC</v>
      </c>
      <c r="C77" t="str">
        <f t="shared" si="139"/>
        <v>LR</v>
      </c>
      <c r="D77">
        <f t="shared" si="136"/>
        <v>3</v>
      </c>
      <c r="E77" t="s">
        <v>19</v>
      </c>
      <c r="F77" s="33" t="str">
        <f t="shared" si="77"/>
        <v>RCi+HC+LR</v>
      </c>
      <c r="G77" s="33" t="str">
        <f t="shared" si="138"/>
        <v>RCi+xC+LR+3s+Com</v>
      </c>
      <c r="H77" s="33"/>
      <c r="I77" s="48">
        <f>VLOOKUP(I$2,polygonCoarseDist!$A$2:$G$9,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J77" s="48">
        <f>VLOOKUP(J$2,polygonCoarseDist!$A$2:$G$9,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K77" s="48">
        <f>VLOOKUP(K$2,polygonCoarseDist!$A$2:$G$9,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0.45585874799357945</v>
      </c>
      <c r="L77" s="48">
        <f>VLOOKUP(L$2,polygonCoarseDist!$A$2:$G$9,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M77" s="48">
        <f>VLOOKUP(M$2,polygonCoarseDist!$A$2:$G$9,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N77" s="48">
        <f>VLOOKUP(N$2,polygonCoarseDist!$A$2:$G$9,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O77" s="48">
        <f>VLOOKUP(O$2,polygonCoarseDist!$A$2:$G$9,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0.40500000000000003</v>
      </c>
      <c r="P77" s="48">
        <f>VLOOKUP(P$2,polygonCoarseDist!$A$2:$G$9,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Q77" s="33"/>
      <c r="R77" s="48">
        <f>VLOOKUP(R$2,polygonCoarseDist!$A$13:$D$20,IF(EXACT($E77,polygonCoarseDist!$B$12),2,IF(EXACT($E77,polygonCoarseDist!$C$12),3,4)))</f>
        <v>0</v>
      </c>
      <c r="S77" s="48">
        <f>VLOOKUP(S$2,polygonCoarseDist!$A$13:$D$20,IF(EXACT($E77,polygonCoarseDist!$B$12),2,IF(EXACT($E77,polygonCoarseDist!$C$12),3,4)))</f>
        <v>1</v>
      </c>
      <c r="T77" s="48">
        <f>VLOOKUP(T$2,polygonCoarseDist!$A$13:$D$20,IF(EXACT($E77,polygonCoarseDist!$B$12),2,IF(EXACT($E77,polygonCoarseDist!$C$12),3,4)))</f>
        <v>0.3</v>
      </c>
      <c r="U77" s="48">
        <f>VLOOKUP(U$2,polygonCoarseDist!$A$13:$D$20,IF(EXACT($E77,polygonCoarseDist!$B$12),2,IF(EXACT($E77,polygonCoarseDist!$C$12),3,4)))</f>
        <v>0</v>
      </c>
      <c r="V77" s="48">
        <f>VLOOKUP(V$2,polygonCoarseDist!$A$13:$D$20,IF(EXACT($E77,polygonCoarseDist!$B$12),2,IF(EXACT($E77,polygonCoarseDist!$C$12),3,4)))</f>
        <v>1</v>
      </c>
      <c r="W77" s="48">
        <f>VLOOKUP(W$2,polygonCoarseDist!$A$13:$D$20,IF(EXACT($E77,polygonCoarseDist!$B$12),2,IF(EXACT($E77,polygonCoarseDist!$C$12),3,4)))</f>
        <v>0.1</v>
      </c>
      <c r="X77" s="48">
        <f>VLOOKUP(X$2,polygonCoarseDist!$A$13:$D$20,IF(EXACT($E77,polygonCoarseDist!$B$12),2,IF(EXACT($E77,polygonCoarseDist!$C$12),3,4)))</f>
        <v>0.4</v>
      </c>
      <c r="Y77" s="48">
        <f>VLOOKUP(Y$2,polygonCoarseDist!$A$13:$D$20,IF(EXACT($E77,polygonCoarseDist!$B$12),2,IF(EXACT($E77,polygonCoarseDist!$C$12),3,4)))</f>
        <v>0.2</v>
      </c>
      <c r="AA77" s="48">
        <f>IF(EXACT($A77,polygonCoarseDist!$G$1),VLOOKUP(AA$2,polygonCoarseDist!$A$37:$C$44, $D77+1),         IF(EXACT($A77,polygonCoarseDist!$F$1),VLOOKUP(AA$2,polygonCoarseDist!$A$49:$I$56, $D77+1),       VLOOKUP(AA$2,polygonCoarseDist!$A$25:$E$32, $D77+1)      )        )</f>
        <v>0.1</v>
      </c>
      <c r="AB77" s="48">
        <f>IF(EXACT($A77,polygonCoarseDist!$G$1),VLOOKUP(AB$2,polygonCoarseDist!$A$37:$C$44, $D77+1),         IF(EXACT($A77,polygonCoarseDist!$F$1),VLOOKUP(AB$2,polygonCoarseDist!$A$49:$I$56, $D77+1),       VLOOKUP(AB$2,polygonCoarseDist!$A$25:$E$32, $D77+1)      )        )</f>
        <v>0.5</v>
      </c>
      <c r="AC77" s="48">
        <f>IF(EXACT($A77,polygonCoarseDist!$G$1),VLOOKUP(AC$2,polygonCoarseDist!$A$37:$C$44, $D77+1),         IF(EXACT($A77,polygonCoarseDist!$F$1),VLOOKUP(AC$2,polygonCoarseDist!$A$49:$I$56, $D77+1),       VLOOKUP(AC$2,polygonCoarseDist!$A$25:$E$32, $D77+1)      )        )</f>
        <v>0.5</v>
      </c>
      <c r="AD77" s="48">
        <f>IF(EXACT($A77,polygonCoarseDist!$G$1),VLOOKUP(AD$2,polygonCoarseDist!$A$37:$C$44, $D77+1),         IF(EXACT($A77,polygonCoarseDist!$F$1),VLOOKUP(AD$2,polygonCoarseDist!$A$49:$I$56, $D77+1),       VLOOKUP(AD$2,polygonCoarseDist!$A$25:$E$32, $D77+1)      )        )</f>
        <v>0.3</v>
      </c>
      <c r="AE77" s="48">
        <f>IF(EXACT($A77,polygonCoarseDist!$G$1),VLOOKUP(AE$2,polygonCoarseDist!$A$37:$C$44, $D77+1),         IF(EXACT($A77,polygonCoarseDist!$F$1),VLOOKUP(AE$2,polygonCoarseDist!$A$49:$I$56, $D77+1),       VLOOKUP(AE$2,polygonCoarseDist!$A$25:$E$32, $D77+1)      )        )</f>
        <v>0.6</v>
      </c>
      <c r="AF77" s="48">
        <f>IF(EXACT($A77,polygonCoarseDist!$G$1),VLOOKUP(AF$2,polygonCoarseDist!$A$37:$C$44, $D77+1),         IF(EXACT($A77,polygonCoarseDist!$F$1),VLOOKUP(AF$2,polygonCoarseDist!$A$49:$I$56, $D77+1),       VLOOKUP(AF$2,polygonCoarseDist!$A$25:$E$32, $D77+1)      )        )</f>
        <v>0.5</v>
      </c>
      <c r="AG77" s="48">
        <f>IF(EXACT($A77,polygonCoarseDist!$G$1),VLOOKUP(AG$2,polygonCoarseDist!$A$37:$C$44, $D77+1),         IF(EXACT($A77,polygonCoarseDist!$F$1),VLOOKUP(AG$2,polygonCoarseDist!$A$49:$I$56, $D77+1),       VLOOKUP(AG$2,polygonCoarseDist!$A$25:$E$32, $D77+1)      )        )</f>
        <v>0.5</v>
      </c>
      <c r="AH77" s="48">
        <f>IF(EXACT($A77,polygonCoarseDist!$G$1),VLOOKUP(AH$2,polygonCoarseDist!$A$37:$C$44, $D77+1),         IF(EXACT($A77,polygonCoarseDist!$F$1),VLOOKUP(AH$2,polygonCoarseDist!$A$49:$I$56, $D77+1),       VLOOKUP(AH$2,polygonCoarseDist!$A$25:$E$32, $D77+1)      )        )</f>
        <v>0.6</v>
      </c>
      <c r="AJ77" s="48">
        <f>IF(EXACT($A77,polygonCoarseDist!$F$1), VLOOKUP(AJ$2,polygonCoarseDist!$A$62:$D$69,  IF(EXACT($B77,polygonCoarseDist!$B$61), 2,  IF(EXACT($B77,polygonCoarseDist!$C$61), 3,   4   )   )  ),  1)</f>
        <v>0</v>
      </c>
      <c r="AK77" s="48">
        <f>IF(EXACT($A77,polygonCoarseDist!$F$1), VLOOKUP(AK$2,polygonCoarseDist!$A$62:$D$69,  IF(EXACT($B77,polygonCoarseDist!$B$61), 2,  IF(EXACT($B77,polygonCoarseDist!$C$61), 3,   4   )   )  ),  1)</f>
        <v>0.3</v>
      </c>
      <c r="AL77" s="48">
        <f>IF(EXACT($A77,polygonCoarseDist!$F$1), VLOOKUP(AL$2,polygonCoarseDist!$A$62:$D$69,  IF(EXACT($B77,polygonCoarseDist!$B$61), 2,  IF(EXACT($B77,polygonCoarseDist!$C$61), 3,   4   )   )  ),  1)</f>
        <v>0.5</v>
      </c>
      <c r="AM77" s="48">
        <f>IF(EXACT($A77,polygonCoarseDist!$F$1), VLOOKUP(AM$2,polygonCoarseDist!$A$62:$D$69,  IF(EXACT($B77,polygonCoarseDist!$B$61), 2,  IF(EXACT($B77,polygonCoarseDist!$C$61), 3,   4   )   )  ),  1)</f>
        <v>0.1</v>
      </c>
      <c r="AN77" s="48">
        <f>IF(EXACT($A77,polygonCoarseDist!$F$1), VLOOKUP(AN$2,polygonCoarseDist!$A$62:$D$69,  IF(EXACT($B77,polygonCoarseDist!$B$61), 2,  IF(EXACT($B77,polygonCoarseDist!$C$61), 3,   4   )   )  ),  1)</f>
        <v>0.3</v>
      </c>
      <c r="AO77" s="48">
        <f>IF(EXACT($A77,polygonCoarseDist!$F$1), VLOOKUP(AO$2,polygonCoarseDist!$A$62:$D$69,  IF(EXACT($B77,polygonCoarseDist!$B$61), 2,  IF(EXACT($B77,polygonCoarseDist!$C$61), 3,   4   )   )  ),  1)</f>
        <v>0.1</v>
      </c>
      <c r="AP77" s="48">
        <f>IF(EXACT($A77,polygonCoarseDist!$F$1), VLOOKUP(AP$2,polygonCoarseDist!$A$62:$D$69,  IF(EXACT($B77,polygonCoarseDist!$B$61), 2,  IF(EXACT($B77,polygonCoarseDist!$C$61), 3,   4   )   )  ),  1)</f>
        <v>0.2</v>
      </c>
      <c r="AQ77" s="48">
        <f>IF(EXACT($A77,polygonCoarseDist!$F$1), VLOOKUP(AQ$2,polygonCoarseDist!$A$62:$D$69,  IF(EXACT($B77,polygonCoarseDist!$B$61), 2,  IF(EXACT($B77,polygonCoarseDist!$C$61), 3,   4   )   )  ),  1)</f>
        <v>0.7</v>
      </c>
      <c r="AS77" s="82">
        <f t="shared" si="105"/>
        <v>0</v>
      </c>
      <c r="AT77" s="82">
        <f t="shared" si="106"/>
        <v>9.2549999999999993E-2</v>
      </c>
      <c r="AU77" s="82">
        <f t="shared" si="107"/>
        <v>3.4189406099518455E-2</v>
      </c>
      <c r="AV77" s="82">
        <f t="shared" si="108"/>
        <v>0</v>
      </c>
      <c r="AW77" s="82">
        <f t="shared" si="109"/>
        <v>0.11105999999999999</v>
      </c>
      <c r="AX77" s="82">
        <f t="shared" si="110"/>
        <v>5.350000000000001E-4</v>
      </c>
      <c r="AY77" s="82">
        <f t="shared" si="111"/>
        <v>1.6200000000000003E-2</v>
      </c>
      <c r="AZ77" s="82">
        <f t="shared" si="112"/>
        <v>5.1828000000000006E-2</v>
      </c>
      <c r="BB77" s="82">
        <f t="shared" si="113"/>
        <v>0</v>
      </c>
      <c r="BC77" s="82">
        <f t="shared" si="114"/>
        <v>9.4631901840490765E-2</v>
      </c>
      <c r="BD77" s="82">
        <f t="shared" si="115"/>
        <v>3.5217089381964863E-2</v>
      </c>
      <c r="BE77" s="82">
        <f t="shared" si="116"/>
        <v>0</v>
      </c>
      <c r="BF77" s="82">
        <f t="shared" si="117"/>
        <v>0.11355828220858892</v>
      </c>
      <c r="BG77" s="82">
        <f t="shared" si="118"/>
        <v>5.4985148871005882E-4</v>
      </c>
      <c r="BH77" s="82">
        <f t="shared" si="119"/>
        <v>1.6478117670034858E-2</v>
      </c>
      <c r="BI77" s="82">
        <f t="shared" si="120"/>
        <v>5.2334598917521631E-2</v>
      </c>
      <c r="BK77" s="82">
        <f t="shared" si="121"/>
        <v>0</v>
      </c>
      <c r="BL77" s="82">
        <f t="shared" si="122"/>
        <v>0.28389570552147231</v>
      </c>
      <c r="BM77" s="82">
        <f t="shared" si="123"/>
        <v>0.10565126814589459</v>
      </c>
      <c r="BN77" s="82">
        <f t="shared" si="124"/>
        <v>0</v>
      </c>
      <c r="BO77" s="82">
        <f t="shared" si="125"/>
        <v>0.34067484662576675</v>
      </c>
      <c r="BP77" s="82">
        <f t="shared" si="126"/>
        <v>1.6495544661301765E-3</v>
      </c>
      <c r="BQ77" s="82">
        <f t="shared" si="127"/>
        <v>4.943435301010457E-2</v>
      </c>
      <c r="BR77" s="82">
        <f t="shared" si="128"/>
        <v>0.1570037967525649</v>
      </c>
    </row>
    <row r="78" spans="1:70" x14ac:dyDescent="0.2">
      <c r="A78" t="str">
        <f t="shared" ref="A78:C78" si="140">A38</f>
        <v>RC Frame infilled</v>
      </c>
      <c r="B78" t="str">
        <f t="shared" si="140"/>
        <v>HC</v>
      </c>
      <c r="C78" t="str">
        <f t="shared" si="140"/>
        <v>LR</v>
      </c>
      <c r="D78">
        <f t="shared" si="136"/>
        <v>4</v>
      </c>
      <c r="E78" t="s">
        <v>19</v>
      </c>
      <c r="F78" s="33" t="str">
        <f t="shared" si="77"/>
        <v>RCi+HC+LR</v>
      </c>
      <c r="G78" s="33" t="str">
        <f t="shared" si="138"/>
        <v>RCi+xC+LR+4s+Com</v>
      </c>
      <c r="H78" s="33"/>
      <c r="I78" s="48">
        <f>VLOOKUP(I$2,polygonCoarseDist!$A$2:$G$9,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J78" s="48">
        <f>VLOOKUP(J$2,polygonCoarseDist!$A$2:$G$9,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K78" s="48">
        <f>VLOOKUP(K$2,polygonCoarseDist!$A$2:$G$9,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0.45585874799357945</v>
      </c>
      <c r="L78" s="48">
        <f>VLOOKUP(L$2,polygonCoarseDist!$A$2:$G$9,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M78" s="48">
        <f>VLOOKUP(M$2,polygonCoarseDist!$A$2:$G$9,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N78" s="48">
        <f>VLOOKUP(N$2,polygonCoarseDist!$A$2:$G$9,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O78" s="48">
        <f>VLOOKUP(O$2,polygonCoarseDist!$A$2:$G$9,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0.40500000000000003</v>
      </c>
      <c r="P78" s="48">
        <f>VLOOKUP(P$2,polygonCoarseDist!$A$2:$G$9,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Q78" s="33"/>
      <c r="R78" s="48">
        <f>VLOOKUP(R$2,polygonCoarseDist!$A$13:$D$20,IF(EXACT($E78,polygonCoarseDist!$B$12),2,IF(EXACT($E78,polygonCoarseDist!$C$12),3,4)))</f>
        <v>0</v>
      </c>
      <c r="S78" s="48">
        <f>VLOOKUP(S$2,polygonCoarseDist!$A$13:$D$20,IF(EXACT($E78,polygonCoarseDist!$B$12),2,IF(EXACT($E78,polygonCoarseDist!$C$12),3,4)))</f>
        <v>1</v>
      </c>
      <c r="T78" s="48">
        <f>VLOOKUP(T$2,polygonCoarseDist!$A$13:$D$20,IF(EXACT($E78,polygonCoarseDist!$B$12),2,IF(EXACT($E78,polygonCoarseDist!$C$12),3,4)))</f>
        <v>0.3</v>
      </c>
      <c r="U78" s="48">
        <f>VLOOKUP(U$2,polygonCoarseDist!$A$13:$D$20,IF(EXACT($E78,polygonCoarseDist!$B$12),2,IF(EXACT($E78,polygonCoarseDist!$C$12),3,4)))</f>
        <v>0</v>
      </c>
      <c r="V78" s="48">
        <f>VLOOKUP(V$2,polygonCoarseDist!$A$13:$D$20,IF(EXACT($E78,polygonCoarseDist!$B$12),2,IF(EXACT($E78,polygonCoarseDist!$C$12),3,4)))</f>
        <v>1</v>
      </c>
      <c r="W78" s="48">
        <f>VLOOKUP(W$2,polygonCoarseDist!$A$13:$D$20,IF(EXACT($E78,polygonCoarseDist!$B$12),2,IF(EXACT($E78,polygonCoarseDist!$C$12),3,4)))</f>
        <v>0.1</v>
      </c>
      <c r="X78" s="48">
        <f>VLOOKUP(X$2,polygonCoarseDist!$A$13:$D$20,IF(EXACT($E78,polygonCoarseDist!$B$12),2,IF(EXACT($E78,polygonCoarseDist!$C$12),3,4)))</f>
        <v>0.4</v>
      </c>
      <c r="Y78" s="48">
        <f>VLOOKUP(Y$2,polygonCoarseDist!$A$13:$D$20,IF(EXACT($E78,polygonCoarseDist!$B$12),2,IF(EXACT($E78,polygonCoarseDist!$C$12),3,4)))</f>
        <v>0.2</v>
      </c>
      <c r="AA78" s="48">
        <f>IF(EXACT($A78,polygonCoarseDist!$G$1),VLOOKUP(AA$2,polygonCoarseDist!$A$37:$C$44, $D78+1),         IF(EXACT($A78,polygonCoarseDist!$F$1),VLOOKUP(AA$2,polygonCoarseDist!$A$49:$I$56, $D78+1),       VLOOKUP(AA$2,polygonCoarseDist!$A$25:$E$32, $D78+1)      )        )</f>
        <v>0</v>
      </c>
      <c r="AB78" s="48">
        <f>IF(EXACT($A78,polygonCoarseDist!$G$1),VLOOKUP(AB$2,polygonCoarseDist!$A$37:$C$44, $D78+1),         IF(EXACT($A78,polygonCoarseDist!$F$1),VLOOKUP(AB$2,polygonCoarseDist!$A$49:$I$56, $D78+1),       VLOOKUP(AB$2,polygonCoarseDist!$A$25:$E$32, $D78+1)      )        )</f>
        <v>0.1</v>
      </c>
      <c r="AC78" s="48">
        <f>IF(EXACT($A78,polygonCoarseDist!$G$1),VLOOKUP(AC$2,polygonCoarseDist!$A$37:$C$44, $D78+1),         IF(EXACT($A78,polygonCoarseDist!$F$1),VLOOKUP(AC$2,polygonCoarseDist!$A$49:$I$56, $D78+1),       VLOOKUP(AC$2,polygonCoarseDist!$A$25:$E$32, $D78+1)      )        )</f>
        <v>0.1</v>
      </c>
      <c r="AD78" s="48">
        <f>IF(EXACT($A78,polygonCoarseDist!$G$1),VLOOKUP(AD$2,polygonCoarseDist!$A$37:$C$44, $D78+1),         IF(EXACT($A78,polygonCoarseDist!$F$1),VLOOKUP(AD$2,polygonCoarseDist!$A$49:$I$56, $D78+1),       VLOOKUP(AD$2,polygonCoarseDist!$A$25:$E$32, $D78+1)      )        )</f>
        <v>0.1</v>
      </c>
      <c r="AE78" s="48">
        <f>IF(EXACT($A78,polygonCoarseDist!$G$1),VLOOKUP(AE$2,polygonCoarseDist!$A$37:$C$44, $D78+1),         IF(EXACT($A78,polygonCoarseDist!$F$1),VLOOKUP(AE$2,polygonCoarseDist!$A$49:$I$56, $D78+1),       VLOOKUP(AE$2,polygonCoarseDist!$A$25:$E$32, $D78+1)      )        )</f>
        <v>0.1</v>
      </c>
      <c r="AF78" s="48">
        <f>IF(EXACT($A78,polygonCoarseDist!$G$1),VLOOKUP(AF$2,polygonCoarseDist!$A$37:$C$44, $D78+1),         IF(EXACT($A78,polygonCoarseDist!$F$1),VLOOKUP(AF$2,polygonCoarseDist!$A$49:$I$56, $D78+1),       VLOOKUP(AF$2,polygonCoarseDist!$A$25:$E$32, $D78+1)      )        )</f>
        <v>0</v>
      </c>
      <c r="AG78" s="48">
        <f>IF(EXACT($A78,polygonCoarseDist!$G$1),VLOOKUP(AG$2,polygonCoarseDist!$A$37:$C$44, $D78+1),         IF(EXACT($A78,polygonCoarseDist!$F$1),VLOOKUP(AG$2,polygonCoarseDist!$A$49:$I$56, $D78+1),       VLOOKUP(AG$2,polygonCoarseDist!$A$25:$E$32, $D78+1)      )        )</f>
        <v>0.1</v>
      </c>
      <c r="AH78" s="48">
        <f>IF(EXACT($A78,polygonCoarseDist!$G$1),VLOOKUP(AH$2,polygonCoarseDist!$A$37:$C$44, $D78+1),         IF(EXACT($A78,polygonCoarseDist!$F$1),VLOOKUP(AH$2,polygonCoarseDist!$A$49:$I$56, $D78+1),       VLOOKUP(AH$2,polygonCoarseDist!$A$25:$E$32, $D78+1)      )        )</f>
        <v>0.1</v>
      </c>
      <c r="AJ78" s="48">
        <f>IF(EXACT($A78,polygonCoarseDist!$F$1), VLOOKUP(AJ$2,polygonCoarseDist!$A$62:$D$69,  IF(EXACT($B78,polygonCoarseDist!$B$61), 2,  IF(EXACT($B78,polygonCoarseDist!$C$61), 3,   4   )   )  ),  1)</f>
        <v>0</v>
      </c>
      <c r="AK78" s="48">
        <f>IF(EXACT($A78,polygonCoarseDist!$F$1), VLOOKUP(AK$2,polygonCoarseDist!$A$62:$D$69,  IF(EXACT($B78,polygonCoarseDist!$B$61), 2,  IF(EXACT($B78,polygonCoarseDist!$C$61), 3,   4   )   )  ),  1)</f>
        <v>0.3</v>
      </c>
      <c r="AL78" s="48">
        <f>IF(EXACT($A78,polygonCoarseDist!$F$1), VLOOKUP(AL$2,polygonCoarseDist!$A$62:$D$69,  IF(EXACT($B78,polygonCoarseDist!$B$61), 2,  IF(EXACT($B78,polygonCoarseDist!$C$61), 3,   4   )   )  ),  1)</f>
        <v>0.5</v>
      </c>
      <c r="AM78" s="48">
        <f>IF(EXACT($A78,polygonCoarseDist!$F$1), VLOOKUP(AM$2,polygonCoarseDist!$A$62:$D$69,  IF(EXACT($B78,polygonCoarseDist!$B$61), 2,  IF(EXACT($B78,polygonCoarseDist!$C$61), 3,   4   )   )  ),  1)</f>
        <v>0.1</v>
      </c>
      <c r="AN78" s="48">
        <f>IF(EXACT($A78,polygonCoarseDist!$F$1), VLOOKUP(AN$2,polygonCoarseDist!$A$62:$D$69,  IF(EXACT($B78,polygonCoarseDist!$B$61), 2,  IF(EXACT($B78,polygonCoarseDist!$C$61), 3,   4   )   )  ),  1)</f>
        <v>0.3</v>
      </c>
      <c r="AO78" s="48">
        <f>IF(EXACT($A78,polygonCoarseDist!$F$1), VLOOKUP(AO$2,polygonCoarseDist!$A$62:$D$69,  IF(EXACT($B78,polygonCoarseDist!$B$61), 2,  IF(EXACT($B78,polygonCoarseDist!$C$61), 3,   4   )   )  ),  1)</f>
        <v>0.1</v>
      </c>
      <c r="AP78" s="48">
        <f>IF(EXACT($A78,polygonCoarseDist!$F$1), VLOOKUP(AP$2,polygonCoarseDist!$A$62:$D$69,  IF(EXACT($B78,polygonCoarseDist!$B$61), 2,  IF(EXACT($B78,polygonCoarseDist!$C$61), 3,   4   )   )  ),  1)</f>
        <v>0.2</v>
      </c>
      <c r="AQ78" s="48">
        <f>IF(EXACT($A78,polygonCoarseDist!$F$1), VLOOKUP(AQ$2,polygonCoarseDist!$A$62:$D$69,  IF(EXACT($B78,polygonCoarseDist!$B$61), 2,  IF(EXACT($B78,polygonCoarseDist!$C$61), 3,   4   )   )  ),  1)</f>
        <v>0.7</v>
      </c>
      <c r="AS78" s="82">
        <f t="shared" si="105"/>
        <v>0</v>
      </c>
      <c r="AT78" s="82">
        <f t="shared" si="106"/>
        <v>1.8510000000000002E-2</v>
      </c>
      <c r="AU78" s="82">
        <f t="shared" si="107"/>
        <v>6.8378812199036913E-3</v>
      </c>
      <c r="AV78" s="82">
        <f t="shared" si="108"/>
        <v>0</v>
      </c>
      <c r="AW78" s="82">
        <f t="shared" si="109"/>
        <v>1.8510000000000002E-2</v>
      </c>
      <c r="AX78" s="82">
        <f t="shared" si="110"/>
        <v>0</v>
      </c>
      <c r="AY78" s="82">
        <f t="shared" si="111"/>
        <v>3.2400000000000007E-3</v>
      </c>
      <c r="AZ78" s="82">
        <f t="shared" si="112"/>
        <v>8.6380000000000016E-3</v>
      </c>
      <c r="BB78" s="82">
        <f t="shared" si="113"/>
        <v>0</v>
      </c>
      <c r="BC78" s="82">
        <f t="shared" si="114"/>
        <v>1.8926380368098159E-2</v>
      </c>
      <c r="BD78" s="82">
        <f t="shared" si="115"/>
        <v>7.0434178763929727E-3</v>
      </c>
      <c r="BE78" s="82">
        <f t="shared" si="116"/>
        <v>0</v>
      </c>
      <c r="BF78" s="82">
        <f t="shared" si="117"/>
        <v>1.8926380368098159E-2</v>
      </c>
      <c r="BG78" s="82">
        <f t="shared" si="118"/>
        <v>0</v>
      </c>
      <c r="BH78" s="82">
        <f t="shared" si="119"/>
        <v>3.295623534006972E-3</v>
      </c>
      <c r="BI78" s="82">
        <f t="shared" si="120"/>
        <v>8.7224331529202736E-3</v>
      </c>
      <c r="BK78" s="82">
        <f t="shared" si="121"/>
        <v>0</v>
      </c>
      <c r="BL78" s="82">
        <f t="shared" si="122"/>
        <v>7.5705521472392637E-2</v>
      </c>
      <c r="BM78" s="82">
        <f t="shared" si="123"/>
        <v>2.8173671505571891E-2</v>
      </c>
      <c r="BN78" s="82">
        <f t="shared" si="124"/>
        <v>0</v>
      </c>
      <c r="BO78" s="82">
        <f t="shared" si="125"/>
        <v>7.5705521472392637E-2</v>
      </c>
      <c r="BP78" s="82">
        <f t="shared" si="126"/>
        <v>0</v>
      </c>
      <c r="BQ78" s="82">
        <f t="shared" si="127"/>
        <v>1.3182494136027888E-2</v>
      </c>
      <c r="BR78" s="82">
        <f t="shared" si="128"/>
        <v>3.4889732611681094E-2</v>
      </c>
    </row>
    <row r="79" spans="1:70" x14ac:dyDescent="0.2">
      <c r="A79" t="str">
        <f t="shared" ref="A79:C79" si="141">A39</f>
        <v>RC Frame infilled</v>
      </c>
      <c r="B79" t="str">
        <f t="shared" si="141"/>
        <v>HC</v>
      </c>
      <c r="C79" t="str">
        <f t="shared" si="141"/>
        <v>MR</v>
      </c>
      <c r="D79">
        <f t="shared" si="136"/>
        <v>5</v>
      </c>
      <c r="E79" t="s">
        <v>19</v>
      </c>
      <c r="F79" s="33" t="str">
        <f t="shared" si="77"/>
        <v>RCi+HC+MR</v>
      </c>
      <c r="G79" s="33" t="str">
        <f t="shared" si="138"/>
        <v>RCi+xC+LR+5s+Com</v>
      </c>
      <c r="H79" s="33"/>
      <c r="I79" s="48">
        <f>VLOOKUP(I$2,polygonCoarseDist!$A$2:$G$9,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J79" s="48">
        <f>VLOOKUP(J$2,polygonCoarseDist!$A$2:$G$9,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K79" s="48">
        <f>VLOOKUP(K$2,polygonCoarseDist!$A$2:$G$9,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0.45585874799357945</v>
      </c>
      <c r="L79" s="48">
        <f>VLOOKUP(L$2,polygonCoarseDist!$A$2:$G$9,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M79" s="48">
        <f>VLOOKUP(M$2,polygonCoarseDist!$A$2:$G$9,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N79" s="48">
        <f>VLOOKUP(N$2,polygonCoarseDist!$A$2:$G$9,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O79" s="48">
        <f>VLOOKUP(O$2,polygonCoarseDist!$A$2:$G$9,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0.40500000000000003</v>
      </c>
      <c r="P79" s="48">
        <f>VLOOKUP(P$2,polygonCoarseDist!$A$2:$G$9,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Q79" s="33"/>
      <c r="R79" s="48">
        <f>VLOOKUP(R$2,polygonCoarseDist!$A$13:$D$20,IF(EXACT($E79,polygonCoarseDist!$B$12),2,IF(EXACT($E79,polygonCoarseDist!$C$12),3,4)))</f>
        <v>0</v>
      </c>
      <c r="S79" s="48">
        <f>VLOOKUP(S$2,polygonCoarseDist!$A$13:$D$20,IF(EXACT($E79,polygonCoarseDist!$B$12),2,IF(EXACT($E79,polygonCoarseDist!$C$12),3,4)))</f>
        <v>1</v>
      </c>
      <c r="T79" s="48">
        <f>VLOOKUP(T$2,polygonCoarseDist!$A$13:$D$20,IF(EXACT($E79,polygonCoarseDist!$B$12),2,IF(EXACT($E79,polygonCoarseDist!$C$12),3,4)))</f>
        <v>0.3</v>
      </c>
      <c r="U79" s="48">
        <f>VLOOKUP(U$2,polygonCoarseDist!$A$13:$D$20,IF(EXACT($E79,polygonCoarseDist!$B$12),2,IF(EXACT($E79,polygonCoarseDist!$C$12),3,4)))</f>
        <v>0</v>
      </c>
      <c r="V79" s="48">
        <f>VLOOKUP(V$2,polygonCoarseDist!$A$13:$D$20,IF(EXACT($E79,polygonCoarseDist!$B$12),2,IF(EXACT($E79,polygonCoarseDist!$C$12),3,4)))</f>
        <v>1</v>
      </c>
      <c r="W79" s="48">
        <f>VLOOKUP(W$2,polygonCoarseDist!$A$13:$D$20,IF(EXACT($E79,polygonCoarseDist!$B$12),2,IF(EXACT($E79,polygonCoarseDist!$C$12),3,4)))</f>
        <v>0.1</v>
      </c>
      <c r="X79" s="48">
        <f>VLOOKUP(X$2,polygonCoarseDist!$A$13:$D$20,IF(EXACT($E79,polygonCoarseDist!$B$12),2,IF(EXACT($E79,polygonCoarseDist!$C$12),3,4)))</f>
        <v>0.4</v>
      </c>
      <c r="Y79" s="48">
        <f>VLOOKUP(Y$2,polygonCoarseDist!$A$13:$D$20,IF(EXACT($E79,polygonCoarseDist!$B$12),2,IF(EXACT($E79,polygonCoarseDist!$C$12),3,4)))</f>
        <v>0.2</v>
      </c>
      <c r="AA79" s="48">
        <f>IF(EXACT($A79,polygonCoarseDist!$G$1),VLOOKUP(AA$2,polygonCoarseDist!$A$37:$C$44, $D79+1),         IF(EXACT($A79,polygonCoarseDist!$F$1),VLOOKUP(AA$2,polygonCoarseDist!$A$49:$I$56, $D79+1),       VLOOKUP(AA$2,polygonCoarseDist!$A$25:$E$32, $D79+1)      )        )</f>
        <v>0</v>
      </c>
      <c r="AB79" s="48">
        <f>IF(EXACT($A79,polygonCoarseDist!$G$1),VLOOKUP(AB$2,polygonCoarseDist!$A$37:$C$44, $D79+1),         IF(EXACT($A79,polygonCoarseDist!$F$1),VLOOKUP(AB$2,polygonCoarseDist!$A$49:$I$56, $D79+1),       VLOOKUP(AB$2,polygonCoarseDist!$A$25:$E$32, $D79+1)      )        )</f>
        <v>0.05</v>
      </c>
      <c r="AC79" s="48">
        <f>IF(EXACT($A79,polygonCoarseDist!$G$1),VLOOKUP(AC$2,polygonCoarseDist!$A$37:$C$44, $D79+1),         IF(EXACT($A79,polygonCoarseDist!$F$1),VLOOKUP(AC$2,polygonCoarseDist!$A$49:$I$56, $D79+1),       VLOOKUP(AC$2,polygonCoarseDist!$A$25:$E$32, $D79+1)      )        )</f>
        <v>0</v>
      </c>
      <c r="AD79" s="48">
        <f>IF(EXACT($A79,polygonCoarseDist!$G$1),VLOOKUP(AD$2,polygonCoarseDist!$A$37:$C$44, $D79+1),         IF(EXACT($A79,polygonCoarseDist!$F$1),VLOOKUP(AD$2,polygonCoarseDist!$A$49:$I$56, $D79+1),       VLOOKUP(AD$2,polygonCoarseDist!$A$25:$E$32, $D79+1)      )        )</f>
        <v>0.1</v>
      </c>
      <c r="AE79" s="48">
        <f>IF(EXACT($A79,polygonCoarseDist!$G$1),VLOOKUP(AE$2,polygonCoarseDist!$A$37:$C$44, $D79+1),         IF(EXACT($A79,polygonCoarseDist!$F$1),VLOOKUP(AE$2,polygonCoarseDist!$A$49:$I$56, $D79+1),       VLOOKUP(AE$2,polygonCoarseDist!$A$25:$E$32, $D79+1)      )        )</f>
        <v>0.1</v>
      </c>
      <c r="AF79" s="48">
        <f>IF(EXACT($A79,polygonCoarseDist!$G$1),VLOOKUP(AF$2,polygonCoarseDist!$A$37:$C$44, $D79+1),         IF(EXACT($A79,polygonCoarseDist!$F$1),VLOOKUP(AF$2,polygonCoarseDist!$A$49:$I$56, $D79+1),       VLOOKUP(AF$2,polygonCoarseDist!$A$25:$E$32, $D79+1)      )        )</f>
        <v>0</v>
      </c>
      <c r="AG79" s="48">
        <f>IF(EXACT($A79,polygonCoarseDist!$G$1),VLOOKUP(AG$2,polygonCoarseDist!$A$37:$C$44, $D79+1),         IF(EXACT($A79,polygonCoarseDist!$F$1),VLOOKUP(AG$2,polygonCoarseDist!$A$49:$I$56, $D79+1),       VLOOKUP(AG$2,polygonCoarseDist!$A$25:$E$32, $D79+1)      )        )</f>
        <v>0.05</v>
      </c>
      <c r="AH79" s="48">
        <f>IF(EXACT($A79,polygonCoarseDist!$G$1),VLOOKUP(AH$2,polygonCoarseDist!$A$37:$C$44, $D79+1),         IF(EXACT($A79,polygonCoarseDist!$F$1),VLOOKUP(AH$2,polygonCoarseDist!$A$49:$I$56, $D79+1),       VLOOKUP(AH$2,polygonCoarseDist!$A$25:$E$32, $D79+1)      )        )</f>
        <v>0.1</v>
      </c>
      <c r="AJ79" s="48">
        <f>IF(EXACT($A79,polygonCoarseDist!$F$1), VLOOKUP(AJ$2,polygonCoarseDist!$A$62:$D$69,  IF(EXACT($B79,polygonCoarseDist!$B$61), 2,  IF(EXACT($B79,polygonCoarseDist!$C$61), 3,   4   )   )  ),  1)</f>
        <v>0</v>
      </c>
      <c r="AK79" s="48">
        <f>IF(EXACT($A79,polygonCoarseDist!$F$1), VLOOKUP(AK$2,polygonCoarseDist!$A$62:$D$69,  IF(EXACT($B79,polygonCoarseDist!$B$61), 2,  IF(EXACT($B79,polygonCoarseDist!$C$61), 3,   4   )   )  ),  1)</f>
        <v>0.3</v>
      </c>
      <c r="AL79" s="48">
        <f>IF(EXACT($A79,polygonCoarseDist!$F$1), VLOOKUP(AL$2,polygonCoarseDist!$A$62:$D$69,  IF(EXACT($B79,polygonCoarseDist!$B$61), 2,  IF(EXACT($B79,polygonCoarseDist!$C$61), 3,   4   )   )  ),  1)</f>
        <v>0.5</v>
      </c>
      <c r="AM79" s="48">
        <f>IF(EXACT($A79,polygonCoarseDist!$F$1), VLOOKUP(AM$2,polygonCoarseDist!$A$62:$D$69,  IF(EXACT($B79,polygonCoarseDist!$B$61), 2,  IF(EXACT($B79,polygonCoarseDist!$C$61), 3,   4   )   )  ),  1)</f>
        <v>0.1</v>
      </c>
      <c r="AN79" s="48">
        <f>IF(EXACT($A79,polygonCoarseDist!$F$1), VLOOKUP(AN$2,polygonCoarseDist!$A$62:$D$69,  IF(EXACT($B79,polygonCoarseDist!$B$61), 2,  IF(EXACT($B79,polygonCoarseDist!$C$61), 3,   4   )   )  ),  1)</f>
        <v>0.3</v>
      </c>
      <c r="AO79" s="48">
        <f>IF(EXACT($A79,polygonCoarseDist!$F$1), VLOOKUP(AO$2,polygonCoarseDist!$A$62:$D$69,  IF(EXACT($B79,polygonCoarseDist!$B$61), 2,  IF(EXACT($B79,polygonCoarseDist!$C$61), 3,   4   )   )  ),  1)</f>
        <v>0.1</v>
      </c>
      <c r="AP79" s="48">
        <f>IF(EXACT($A79,polygonCoarseDist!$F$1), VLOOKUP(AP$2,polygonCoarseDist!$A$62:$D$69,  IF(EXACT($B79,polygonCoarseDist!$B$61), 2,  IF(EXACT($B79,polygonCoarseDist!$C$61), 3,   4   )   )  ),  1)</f>
        <v>0.2</v>
      </c>
      <c r="AQ79" s="48">
        <f>IF(EXACT($A79,polygonCoarseDist!$F$1), VLOOKUP(AQ$2,polygonCoarseDist!$A$62:$D$69,  IF(EXACT($B79,polygonCoarseDist!$B$61), 2,  IF(EXACT($B79,polygonCoarseDist!$C$61), 3,   4   )   )  ),  1)</f>
        <v>0.7</v>
      </c>
      <c r="AS79" s="82">
        <f t="shared" si="105"/>
        <v>0</v>
      </c>
      <c r="AT79" s="82">
        <f t="shared" si="106"/>
        <v>9.2550000000000011E-3</v>
      </c>
      <c r="AU79" s="82">
        <f t="shared" si="107"/>
        <v>0</v>
      </c>
      <c r="AV79" s="82">
        <f t="shared" si="108"/>
        <v>0</v>
      </c>
      <c r="AW79" s="82">
        <f t="shared" si="109"/>
        <v>1.8510000000000002E-2</v>
      </c>
      <c r="AX79" s="82">
        <f t="shared" si="110"/>
        <v>0</v>
      </c>
      <c r="AY79" s="82">
        <f t="shared" si="111"/>
        <v>1.6200000000000003E-3</v>
      </c>
      <c r="AZ79" s="82">
        <f t="shared" si="112"/>
        <v>8.6380000000000016E-3</v>
      </c>
      <c r="BB79" s="82">
        <f t="shared" si="113"/>
        <v>0</v>
      </c>
      <c r="BC79" s="82">
        <f t="shared" si="114"/>
        <v>9.4631901840490796E-3</v>
      </c>
      <c r="BD79" s="82">
        <f t="shared" si="115"/>
        <v>0</v>
      </c>
      <c r="BE79" s="82">
        <f t="shared" si="116"/>
        <v>0</v>
      </c>
      <c r="BF79" s="82">
        <f t="shared" si="117"/>
        <v>1.8926380368098159E-2</v>
      </c>
      <c r="BG79" s="82">
        <f t="shared" si="118"/>
        <v>0</v>
      </c>
      <c r="BH79" s="82">
        <f t="shared" si="119"/>
        <v>1.647811767003486E-3</v>
      </c>
      <c r="BI79" s="82">
        <f t="shared" si="120"/>
        <v>8.7224331529202736E-3</v>
      </c>
      <c r="BK79" s="82">
        <f t="shared" si="121"/>
        <v>0</v>
      </c>
      <c r="BL79" s="82">
        <f t="shared" si="122"/>
        <v>4.7315950920245396E-2</v>
      </c>
      <c r="BM79" s="82">
        <f t="shared" si="123"/>
        <v>0</v>
      </c>
      <c r="BN79" s="82">
        <f t="shared" si="124"/>
        <v>0</v>
      </c>
      <c r="BO79" s="82">
        <f t="shared" si="125"/>
        <v>9.4631901840490792E-2</v>
      </c>
      <c r="BP79" s="82">
        <f t="shared" si="126"/>
        <v>0</v>
      </c>
      <c r="BQ79" s="82">
        <f t="shared" si="127"/>
        <v>8.2390588350174307E-3</v>
      </c>
      <c r="BR79" s="82">
        <f t="shared" si="128"/>
        <v>4.361216576460137E-2</v>
      </c>
    </row>
    <row r="80" spans="1:70" x14ac:dyDescent="0.2">
      <c r="A80" t="str">
        <f t="shared" ref="A80:C80" si="142">A40</f>
        <v>RC Frame infilled</v>
      </c>
      <c r="B80" t="str">
        <f t="shared" si="142"/>
        <v>HC</v>
      </c>
      <c r="C80" t="str">
        <f t="shared" si="142"/>
        <v>MR</v>
      </c>
      <c r="D80">
        <f t="shared" si="136"/>
        <v>6</v>
      </c>
      <c r="E80" t="s">
        <v>19</v>
      </c>
      <c r="F80" s="33" t="str">
        <f t="shared" si="77"/>
        <v>RCi+HC+MR</v>
      </c>
      <c r="G80" s="33" t="str">
        <f t="shared" si="138"/>
        <v>RCi+xC+LR+6s+Com</v>
      </c>
      <c r="H80" s="33"/>
      <c r="I80" s="48">
        <f>VLOOKUP(I$2,polygonCoarseDist!$A$2:$G$9,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J80" s="48">
        <f>VLOOKUP(J$2,polygonCoarseDist!$A$2:$G$9,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K80" s="48">
        <f>VLOOKUP(K$2,polygonCoarseDist!$A$2:$G$9,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0.45585874799357945</v>
      </c>
      <c r="L80" s="48">
        <f>VLOOKUP(L$2,polygonCoarseDist!$A$2:$G$9,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M80" s="48">
        <f>VLOOKUP(M$2,polygonCoarseDist!$A$2:$G$9,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N80" s="48">
        <f>VLOOKUP(N$2,polygonCoarseDist!$A$2:$G$9,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O80" s="48">
        <f>VLOOKUP(O$2,polygonCoarseDist!$A$2:$G$9,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0.40500000000000003</v>
      </c>
      <c r="P80" s="48">
        <f>VLOOKUP(P$2,polygonCoarseDist!$A$2:$G$9,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Q80" s="33"/>
      <c r="R80" s="48">
        <f>VLOOKUP(R$2,polygonCoarseDist!$A$13:$D$20,IF(EXACT($E80,polygonCoarseDist!$B$12),2,IF(EXACT($E80,polygonCoarseDist!$C$12),3,4)))</f>
        <v>0</v>
      </c>
      <c r="S80" s="48">
        <f>VLOOKUP(S$2,polygonCoarseDist!$A$13:$D$20,IF(EXACT($E80,polygonCoarseDist!$B$12),2,IF(EXACT($E80,polygonCoarseDist!$C$12),3,4)))</f>
        <v>1</v>
      </c>
      <c r="T80" s="48">
        <f>VLOOKUP(T$2,polygonCoarseDist!$A$13:$D$20,IF(EXACT($E80,polygonCoarseDist!$B$12),2,IF(EXACT($E80,polygonCoarseDist!$C$12),3,4)))</f>
        <v>0.3</v>
      </c>
      <c r="U80" s="48">
        <f>VLOOKUP(U$2,polygonCoarseDist!$A$13:$D$20,IF(EXACT($E80,polygonCoarseDist!$B$12),2,IF(EXACT($E80,polygonCoarseDist!$C$12),3,4)))</f>
        <v>0</v>
      </c>
      <c r="V80" s="48">
        <f>VLOOKUP(V$2,polygonCoarseDist!$A$13:$D$20,IF(EXACT($E80,polygonCoarseDist!$B$12),2,IF(EXACT($E80,polygonCoarseDist!$C$12),3,4)))</f>
        <v>1</v>
      </c>
      <c r="W80" s="48">
        <f>VLOOKUP(W$2,polygonCoarseDist!$A$13:$D$20,IF(EXACT($E80,polygonCoarseDist!$B$12),2,IF(EXACT($E80,polygonCoarseDist!$C$12),3,4)))</f>
        <v>0.1</v>
      </c>
      <c r="X80" s="48">
        <f>VLOOKUP(X$2,polygonCoarseDist!$A$13:$D$20,IF(EXACT($E80,polygonCoarseDist!$B$12),2,IF(EXACT($E80,polygonCoarseDist!$C$12),3,4)))</f>
        <v>0.4</v>
      </c>
      <c r="Y80" s="48">
        <f>VLOOKUP(Y$2,polygonCoarseDist!$A$13:$D$20,IF(EXACT($E80,polygonCoarseDist!$B$12),2,IF(EXACT($E80,polygonCoarseDist!$C$12),3,4)))</f>
        <v>0.2</v>
      </c>
      <c r="AA80" s="48">
        <f>IF(EXACT($A80,polygonCoarseDist!$G$1),VLOOKUP(AA$2,polygonCoarseDist!$A$37:$C$44, $D80+1),         IF(EXACT($A80,polygonCoarseDist!$F$1),VLOOKUP(AA$2,polygonCoarseDist!$A$49:$I$56, $D80+1),       VLOOKUP(AA$2,polygonCoarseDist!$A$25:$E$32, $D80+1)      )        )</f>
        <v>0</v>
      </c>
      <c r="AB80" s="48">
        <f>IF(EXACT($A80,polygonCoarseDist!$G$1),VLOOKUP(AB$2,polygonCoarseDist!$A$37:$C$44, $D80+1),         IF(EXACT($A80,polygonCoarseDist!$F$1),VLOOKUP(AB$2,polygonCoarseDist!$A$49:$I$56, $D80+1),       VLOOKUP(AB$2,polygonCoarseDist!$A$25:$E$32, $D80+1)      )        )</f>
        <v>0</v>
      </c>
      <c r="AC80" s="48">
        <f>IF(EXACT($A80,polygonCoarseDist!$G$1),VLOOKUP(AC$2,polygonCoarseDist!$A$37:$C$44, $D80+1),         IF(EXACT($A80,polygonCoarseDist!$F$1),VLOOKUP(AC$2,polygonCoarseDist!$A$49:$I$56, $D80+1),       VLOOKUP(AC$2,polygonCoarseDist!$A$25:$E$32, $D80+1)      )        )</f>
        <v>0</v>
      </c>
      <c r="AD80" s="48">
        <f>IF(EXACT($A80,polygonCoarseDist!$G$1),VLOOKUP(AD$2,polygonCoarseDist!$A$37:$C$44, $D80+1),         IF(EXACT($A80,polygonCoarseDist!$F$1),VLOOKUP(AD$2,polygonCoarseDist!$A$49:$I$56, $D80+1),       VLOOKUP(AD$2,polygonCoarseDist!$A$25:$E$32, $D80+1)      )        )</f>
        <v>0</v>
      </c>
      <c r="AE80" s="48">
        <f>IF(EXACT($A80,polygonCoarseDist!$G$1),VLOOKUP(AE$2,polygonCoarseDist!$A$37:$C$44, $D80+1),         IF(EXACT($A80,polygonCoarseDist!$F$1),VLOOKUP(AE$2,polygonCoarseDist!$A$49:$I$56, $D80+1),       VLOOKUP(AE$2,polygonCoarseDist!$A$25:$E$32, $D80+1)      )        )</f>
        <v>0.05</v>
      </c>
      <c r="AF80" s="48">
        <f>IF(EXACT($A80,polygonCoarseDist!$G$1),VLOOKUP(AF$2,polygonCoarseDist!$A$37:$C$44, $D80+1),         IF(EXACT($A80,polygonCoarseDist!$F$1),VLOOKUP(AF$2,polygonCoarseDist!$A$49:$I$56, $D80+1),       VLOOKUP(AF$2,polygonCoarseDist!$A$25:$E$32, $D80+1)      )        )</f>
        <v>0</v>
      </c>
      <c r="AG80" s="48">
        <f>IF(EXACT($A80,polygonCoarseDist!$G$1),VLOOKUP(AG$2,polygonCoarseDist!$A$37:$C$44, $D80+1),         IF(EXACT($A80,polygonCoarseDist!$F$1),VLOOKUP(AG$2,polygonCoarseDist!$A$49:$I$56, $D80+1),       VLOOKUP(AG$2,polygonCoarseDist!$A$25:$E$32, $D80+1)      )        )</f>
        <v>0</v>
      </c>
      <c r="AH80" s="48">
        <f>IF(EXACT($A80,polygonCoarseDist!$G$1),VLOOKUP(AH$2,polygonCoarseDist!$A$37:$C$44, $D80+1),         IF(EXACT($A80,polygonCoarseDist!$F$1),VLOOKUP(AH$2,polygonCoarseDist!$A$49:$I$56, $D80+1),       VLOOKUP(AH$2,polygonCoarseDist!$A$25:$E$32, $D80+1)      )        )</f>
        <v>0.05</v>
      </c>
      <c r="AJ80" s="48">
        <f>IF(EXACT($A80,polygonCoarseDist!$F$1), VLOOKUP(AJ$2,polygonCoarseDist!$A$62:$D$69,  IF(EXACT($B80,polygonCoarseDist!$B$61), 2,  IF(EXACT($B80,polygonCoarseDist!$C$61), 3,   4   )   )  ),  1)</f>
        <v>0</v>
      </c>
      <c r="AK80" s="48">
        <f>IF(EXACT($A80,polygonCoarseDist!$F$1), VLOOKUP(AK$2,polygonCoarseDist!$A$62:$D$69,  IF(EXACT($B80,polygonCoarseDist!$B$61), 2,  IF(EXACT($B80,polygonCoarseDist!$C$61), 3,   4   )   )  ),  1)</f>
        <v>0.3</v>
      </c>
      <c r="AL80" s="48">
        <f>IF(EXACT($A80,polygonCoarseDist!$F$1), VLOOKUP(AL$2,polygonCoarseDist!$A$62:$D$69,  IF(EXACT($B80,polygonCoarseDist!$B$61), 2,  IF(EXACT($B80,polygonCoarseDist!$C$61), 3,   4   )   )  ),  1)</f>
        <v>0.5</v>
      </c>
      <c r="AM80" s="48">
        <f>IF(EXACT($A80,polygonCoarseDist!$F$1), VLOOKUP(AM$2,polygonCoarseDist!$A$62:$D$69,  IF(EXACT($B80,polygonCoarseDist!$B$61), 2,  IF(EXACT($B80,polygonCoarseDist!$C$61), 3,   4   )   )  ),  1)</f>
        <v>0.1</v>
      </c>
      <c r="AN80" s="48">
        <f>IF(EXACT($A80,polygonCoarseDist!$F$1), VLOOKUP(AN$2,polygonCoarseDist!$A$62:$D$69,  IF(EXACT($B80,polygonCoarseDist!$B$61), 2,  IF(EXACT($B80,polygonCoarseDist!$C$61), 3,   4   )   )  ),  1)</f>
        <v>0.3</v>
      </c>
      <c r="AO80" s="48">
        <f>IF(EXACT($A80,polygonCoarseDist!$F$1), VLOOKUP(AO$2,polygonCoarseDist!$A$62:$D$69,  IF(EXACT($B80,polygonCoarseDist!$B$61), 2,  IF(EXACT($B80,polygonCoarseDist!$C$61), 3,   4   )   )  ),  1)</f>
        <v>0.1</v>
      </c>
      <c r="AP80" s="48">
        <f>IF(EXACT($A80,polygonCoarseDist!$F$1), VLOOKUP(AP$2,polygonCoarseDist!$A$62:$D$69,  IF(EXACT($B80,polygonCoarseDist!$B$61), 2,  IF(EXACT($B80,polygonCoarseDist!$C$61), 3,   4   )   )  ),  1)</f>
        <v>0.2</v>
      </c>
      <c r="AQ80" s="48">
        <f>IF(EXACT($A80,polygonCoarseDist!$F$1), VLOOKUP(AQ$2,polygonCoarseDist!$A$62:$D$69,  IF(EXACT($B80,polygonCoarseDist!$B$61), 2,  IF(EXACT($B80,polygonCoarseDist!$C$61), 3,   4   )   )  ),  1)</f>
        <v>0.7</v>
      </c>
      <c r="AS80" s="82">
        <f t="shared" si="105"/>
        <v>0</v>
      </c>
      <c r="AT80" s="82">
        <f t="shared" si="106"/>
        <v>0</v>
      </c>
      <c r="AU80" s="82">
        <f t="shared" si="107"/>
        <v>0</v>
      </c>
      <c r="AV80" s="82">
        <f t="shared" si="108"/>
        <v>0</v>
      </c>
      <c r="AW80" s="82">
        <f t="shared" si="109"/>
        <v>9.2550000000000011E-3</v>
      </c>
      <c r="AX80" s="82">
        <f t="shared" si="110"/>
        <v>0</v>
      </c>
      <c r="AY80" s="82">
        <f t="shared" si="111"/>
        <v>0</v>
      </c>
      <c r="AZ80" s="82">
        <f t="shared" si="112"/>
        <v>4.3190000000000008E-3</v>
      </c>
      <c r="BB80" s="82">
        <f t="shared" si="113"/>
        <v>0</v>
      </c>
      <c r="BC80" s="82">
        <f t="shared" si="114"/>
        <v>0</v>
      </c>
      <c r="BD80" s="82">
        <f t="shared" si="115"/>
        <v>0</v>
      </c>
      <c r="BE80" s="82">
        <f t="shared" si="116"/>
        <v>0</v>
      </c>
      <c r="BF80" s="82">
        <f t="shared" si="117"/>
        <v>9.4631901840490796E-3</v>
      </c>
      <c r="BG80" s="82">
        <f t="shared" si="118"/>
        <v>0</v>
      </c>
      <c r="BH80" s="82">
        <f t="shared" si="119"/>
        <v>0</v>
      </c>
      <c r="BI80" s="82">
        <f t="shared" si="120"/>
        <v>4.3612165764601368E-3</v>
      </c>
      <c r="BK80" s="82">
        <f t="shared" si="121"/>
        <v>0</v>
      </c>
      <c r="BL80" s="82">
        <f t="shared" si="122"/>
        <v>0</v>
      </c>
      <c r="BM80" s="82">
        <f t="shared" si="123"/>
        <v>0</v>
      </c>
      <c r="BN80" s="82">
        <f t="shared" si="124"/>
        <v>0</v>
      </c>
      <c r="BO80" s="82">
        <f t="shared" si="125"/>
        <v>5.6779141104294481E-2</v>
      </c>
      <c r="BP80" s="82">
        <f t="shared" si="126"/>
        <v>0</v>
      </c>
      <c r="BQ80" s="82">
        <f t="shared" si="127"/>
        <v>0</v>
      </c>
      <c r="BR80" s="82">
        <f t="shared" si="128"/>
        <v>2.6167299458760819E-2</v>
      </c>
    </row>
    <row r="81" spans="1:70" x14ac:dyDescent="0.2">
      <c r="A81" t="str">
        <f t="shared" ref="A81:C81" si="143">A41</f>
        <v>RC Frame infilled</v>
      </c>
      <c r="B81" t="str">
        <f t="shared" si="143"/>
        <v>HC</v>
      </c>
      <c r="C81" t="str">
        <f t="shared" si="143"/>
        <v>MR</v>
      </c>
      <c r="D81">
        <f t="shared" si="136"/>
        <v>7</v>
      </c>
      <c r="E81" t="s">
        <v>19</v>
      </c>
      <c r="F81" s="33" t="str">
        <f t="shared" si="77"/>
        <v>RCi+HC+MR</v>
      </c>
      <c r="G81" s="33" t="str">
        <f t="shared" si="138"/>
        <v>RCi+xC+LR+7s+Com</v>
      </c>
      <c r="H81" s="33"/>
      <c r="I81" s="48">
        <f>VLOOKUP(I$2,polygonCoarseDist!$A$2:$G$9,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J81" s="48">
        <f>VLOOKUP(J$2,polygonCoarseDist!$A$2:$G$9,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K81" s="48">
        <f>VLOOKUP(K$2,polygonCoarseDist!$A$2:$G$9,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0.45585874799357945</v>
      </c>
      <c r="L81" s="48">
        <f>VLOOKUP(L$2,polygonCoarseDist!$A$2:$G$9,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M81" s="48">
        <f>VLOOKUP(M$2,polygonCoarseDist!$A$2:$G$9,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N81" s="48">
        <f>VLOOKUP(N$2,polygonCoarseDist!$A$2:$G$9,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O81" s="48">
        <f>VLOOKUP(O$2,polygonCoarseDist!$A$2:$G$9,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0.40500000000000003</v>
      </c>
      <c r="P81" s="48">
        <f>VLOOKUP(P$2,polygonCoarseDist!$A$2:$G$9,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Q81" s="33"/>
      <c r="R81" s="48">
        <f>VLOOKUP(R$2,polygonCoarseDist!$A$13:$D$20,IF(EXACT($E81,polygonCoarseDist!$B$12),2,IF(EXACT($E81,polygonCoarseDist!$C$12),3,4)))</f>
        <v>0</v>
      </c>
      <c r="S81" s="48">
        <f>VLOOKUP(S$2,polygonCoarseDist!$A$13:$D$20,IF(EXACT($E81,polygonCoarseDist!$B$12),2,IF(EXACT($E81,polygonCoarseDist!$C$12),3,4)))</f>
        <v>1</v>
      </c>
      <c r="T81" s="48">
        <f>VLOOKUP(T$2,polygonCoarseDist!$A$13:$D$20,IF(EXACT($E81,polygonCoarseDist!$B$12),2,IF(EXACT($E81,polygonCoarseDist!$C$12),3,4)))</f>
        <v>0.3</v>
      </c>
      <c r="U81" s="48">
        <f>VLOOKUP(U$2,polygonCoarseDist!$A$13:$D$20,IF(EXACT($E81,polygonCoarseDist!$B$12),2,IF(EXACT($E81,polygonCoarseDist!$C$12),3,4)))</f>
        <v>0</v>
      </c>
      <c r="V81" s="48">
        <f>VLOOKUP(V$2,polygonCoarseDist!$A$13:$D$20,IF(EXACT($E81,polygonCoarseDist!$B$12),2,IF(EXACT($E81,polygonCoarseDist!$C$12),3,4)))</f>
        <v>1</v>
      </c>
      <c r="W81" s="48">
        <f>VLOOKUP(W$2,polygonCoarseDist!$A$13:$D$20,IF(EXACT($E81,polygonCoarseDist!$B$12),2,IF(EXACT($E81,polygonCoarseDist!$C$12),3,4)))</f>
        <v>0.1</v>
      </c>
      <c r="X81" s="48">
        <f>VLOOKUP(X$2,polygonCoarseDist!$A$13:$D$20,IF(EXACT($E81,polygonCoarseDist!$B$12),2,IF(EXACT($E81,polygonCoarseDist!$C$12),3,4)))</f>
        <v>0.4</v>
      </c>
      <c r="Y81" s="48">
        <f>VLOOKUP(Y$2,polygonCoarseDist!$A$13:$D$20,IF(EXACT($E81,polygonCoarseDist!$B$12),2,IF(EXACT($E81,polygonCoarseDist!$C$12),3,4)))</f>
        <v>0.2</v>
      </c>
      <c r="AA81" s="48">
        <f>IF(EXACT($A81,polygonCoarseDist!$G$1),VLOOKUP(AA$2,polygonCoarseDist!$A$37:$C$44, $D81+1),         IF(EXACT($A81,polygonCoarseDist!$F$1),VLOOKUP(AA$2,polygonCoarseDist!$A$49:$I$56, $D81+1),       VLOOKUP(AA$2,polygonCoarseDist!$A$25:$E$32, $D81+1)      )        )</f>
        <v>0</v>
      </c>
      <c r="AB81" s="48">
        <f>IF(EXACT($A81,polygonCoarseDist!$G$1),VLOOKUP(AB$2,polygonCoarseDist!$A$37:$C$44, $D81+1),         IF(EXACT($A81,polygonCoarseDist!$F$1),VLOOKUP(AB$2,polygonCoarseDist!$A$49:$I$56, $D81+1),       VLOOKUP(AB$2,polygonCoarseDist!$A$25:$E$32, $D81+1)      )        )</f>
        <v>0</v>
      </c>
      <c r="AC81" s="48">
        <f>IF(EXACT($A81,polygonCoarseDist!$G$1),VLOOKUP(AC$2,polygonCoarseDist!$A$37:$C$44, $D81+1),         IF(EXACT($A81,polygonCoarseDist!$F$1),VLOOKUP(AC$2,polygonCoarseDist!$A$49:$I$56, $D81+1),       VLOOKUP(AC$2,polygonCoarseDist!$A$25:$E$32, $D81+1)      )        )</f>
        <v>0</v>
      </c>
      <c r="AD81" s="48">
        <f>IF(EXACT($A81,polygonCoarseDist!$G$1),VLOOKUP(AD$2,polygonCoarseDist!$A$37:$C$44, $D81+1),         IF(EXACT($A81,polygonCoarseDist!$F$1),VLOOKUP(AD$2,polygonCoarseDist!$A$49:$I$56, $D81+1),       VLOOKUP(AD$2,polygonCoarseDist!$A$25:$E$32, $D81+1)      )        )</f>
        <v>0</v>
      </c>
      <c r="AE81" s="48">
        <f>IF(EXACT($A81,polygonCoarseDist!$G$1),VLOOKUP(AE$2,polygonCoarseDist!$A$37:$C$44, $D81+1),         IF(EXACT($A81,polygonCoarseDist!$F$1),VLOOKUP(AE$2,polygonCoarseDist!$A$49:$I$56, $D81+1),       VLOOKUP(AE$2,polygonCoarseDist!$A$25:$E$32, $D81+1)      )        )</f>
        <v>0.05</v>
      </c>
      <c r="AF81" s="48">
        <f>IF(EXACT($A81,polygonCoarseDist!$G$1),VLOOKUP(AF$2,polygonCoarseDist!$A$37:$C$44, $D81+1),         IF(EXACT($A81,polygonCoarseDist!$F$1),VLOOKUP(AF$2,polygonCoarseDist!$A$49:$I$56, $D81+1),       VLOOKUP(AF$2,polygonCoarseDist!$A$25:$E$32, $D81+1)      )        )</f>
        <v>0</v>
      </c>
      <c r="AG81" s="48">
        <f>IF(EXACT($A81,polygonCoarseDist!$G$1),VLOOKUP(AG$2,polygonCoarseDist!$A$37:$C$44, $D81+1),         IF(EXACT($A81,polygonCoarseDist!$F$1),VLOOKUP(AG$2,polygonCoarseDist!$A$49:$I$56, $D81+1),       VLOOKUP(AG$2,polygonCoarseDist!$A$25:$E$32, $D81+1)      )        )</f>
        <v>0</v>
      </c>
      <c r="AH81" s="48">
        <f>IF(EXACT($A81,polygonCoarseDist!$G$1),VLOOKUP(AH$2,polygonCoarseDist!$A$37:$C$44, $D81+1),         IF(EXACT($A81,polygonCoarseDist!$F$1),VLOOKUP(AH$2,polygonCoarseDist!$A$49:$I$56, $D81+1),       VLOOKUP(AH$2,polygonCoarseDist!$A$25:$E$32, $D81+1)      )        )</f>
        <v>0.05</v>
      </c>
      <c r="AJ81" s="48">
        <f>IF(EXACT($A81,polygonCoarseDist!$F$1), VLOOKUP(AJ$2,polygonCoarseDist!$A$62:$D$69,  IF(EXACT($B81,polygonCoarseDist!$B$61), 2,  IF(EXACT($B81,polygonCoarseDist!$C$61), 3,   4   )   )  ),  1)</f>
        <v>0</v>
      </c>
      <c r="AK81" s="48">
        <f>IF(EXACT($A81,polygonCoarseDist!$F$1), VLOOKUP(AK$2,polygonCoarseDist!$A$62:$D$69,  IF(EXACT($B81,polygonCoarseDist!$B$61), 2,  IF(EXACT($B81,polygonCoarseDist!$C$61), 3,   4   )   )  ),  1)</f>
        <v>0.3</v>
      </c>
      <c r="AL81" s="48">
        <f>IF(EXACT($A81,polygonCoarseDist!$F$1), VLOOKUP(AL$2,polygonCoarseDist!$A$62:$D$69,  IF(EXACT($B81,polygonCoarseDist!$B$61), 2,  IF(EXACT($B81,polygonCoarseDist!$C$61), 3,   4   )   )  ),  1)</f>
        <v>0.5</v>
      </c>
      <c r="AM81" s="48">
        <f>IF(EXACT($A81,polygonCoarseDist!$F$1), VLOOKUP(AM$2,polygonCoarseDist!$A$62:$D$69,  IF(EXACT($B81,polygonCoarseDist!$B$61), 2,  IF(EXACT($B81,polygonCoarseDist!$C$61), 3,   4   )   )  ),  1)</f>
        <v>0.1</v>
      </c>
      <c r="AN81" s="48">
        <f>IF(EXACT($A81,polygonCoarseDist!$F$1), VLOOKUP(AN$2,polygonCoarseDist!$A$62:$D$69,  IF(EXACT($B81,polygonCoarseDist!$B$61), 2,  IF(EXACT($B81,polygonCoarseDist!$C$61), 3,   4   )   )  ),  1)</f>
        <v>0.3</v>
      </c>
      <c r="AO81" s="48">
        <f>IF(EXACT($A81,polygonCoarseDist!$F$1), VLOOKUP(AO$2,polygonCoarseDist!$A$62:$D$69,  IF(EXACT($B81,polygonCoarseDist!$B$61), 2,  IF(EXACT($B81,polygonCoarseDist!$C$61), 3,   4   )   )  ),  1)</f>
        <v>0.1</v>
      </c>
      <c r="AP81" s="48">
        <f>IF(EXACT($A81,polygonCoarseDist!$F$1), VLOOKUP(AP$2,polygonCoarseDist!$A$62:$D$69,  IF(EXACT($B81,polygonCoarseDist!$B$61), 2,  IF(EXACT($B81,polygonCoarseDist!$C$61), 3,   4   )   )  ),  1)</f>
        <v>0.2</v>
      </c>
      <c r="AQ81" s="48">
        <f>IF(EXACT($A81,polygonCoarseDist!$F$1), VLOOKUP(AQ$2,polygonCoarseDist!$A$62:$D$69,  IF(EXACT($B81,polygonCoarseDist!$B$61), 2,  IF(EXACT($B81,polygonCoarseDist!$C$61), 3,   4   )   )  ),  1)</f>
        <v>0.7</v>
      </c>
      <c r="AS81" s="82">
        <f t="shared" si="105"/>
        <v>0</v>
      </c>
      <c r="AT81" s="82">
        <f t="shared" si="106"/>
        <v>0</v>
      </c>
      <c r="AU81" s="82">
        <f t="shared" si="107"/>
        <v>0</v>
      </c>
      <c r="AV81" s="82">
        <f t="shared" si="108"/>
        <v>0</v>
      </c>
      <c r="AW81" s="82">
        <f t="shared" si="109"/>
        <v>9.2550000000000011E-3</v>
      </c>
      <c r="AX81" s="82">
        <f t="shared" si="110"/>
        <v>0</v>
      </c>
      <c r="AY81" s="82">
        <f t="shared" si="111"/>
        <v>0</v>
      </c>
      <c r="AZ81" s="82">
        <f t="shared" si="112"/>
        <v>4.3190000000000008E-3</v>
      </c>
      <c r="BB81" s="82">
        <f t="shared" si="113"/>
        <v>0</v>
      </c>
      <c r="BC81" s="82">
        <f t="shared" si="114"/>
        <v>0</v>
      </c>
      <c r="BD81" s="82">
        <f t="shared" si="115"/>
        <v>0</v>
      </c>
      <c r="BE81" s="82">
        <f t="shared" si="116"/>
        <v>0</v>
      </c>
      <c r="BF81" s="82">
        <f t="shared" si="117"/>
        <v>9.4631901840490796E-3</v>
      </c>
      <c r="BG81" s="82">
        <f t="shared" si="118"/>
        <v>0</v>
      </c>
      <c r="BH81" s="82">
        <f t="shared" si="119"/>
        <v>0</v>
      </c>
      <c r="BI81" s="82">
        <f t="shared" si="120"/>
        <v>4.3612165764601368E-3</v>
      </c>
      <c r="BK81" s="82">
        <f t="shared" si="121"/>
        <v>0</v>
      </c>
      <c r="BL81" s="82">
        <f t="shared" si="122"/>
        <v>0</v>
      </c>
      <c r="BM81" s="82">
        <f t="shared" si="123"/>
        <v>0</v>
      </c>
      <c r="BN81" s="82">
        <f t="shared" si="124"/>
        <v>0</v>
      </c>
      <c r="BO81" s="82">
        <f t="shared" si="125"/>
        <v>6.6242331288343559E-2</v>
      </c>
      <c r="BP81" s="82">
        <f t="shared" si="126"/>
        <v>0</v>
      </c>
      <c r="BQ81" s="82">
        <f t="shared" si="127"/>
        <v>0</v>
      </c>
      <c r="BR81" s="82">
        <f t="shared" si="128"/>
        <v>3.0528516035220957E-2</v>
      </c>
    </row>
    <row r="82" spans="1:70" x14ac:dyDescent="0.2">
      <c r="A82" s="27" t="str">
        <f t="shared" ref="A82:C82" si="144">A42</f>
        <v>RC Frame infilled</v>
      </c>
      <c r="B82" s="27" t="str">
        <f t="shared" si="144"/>
        <v>HC</v>
      </c>
      <c r="C82" s="27" t="str">
        <f t="shared" si="144"/>
        <v>MR</v>
      </c>
      <c r="D82" s="27">
        <f t="shared" si="136"/>
        <v>8</v>
      </c>
      <c r="E82" s="27" t="s">
        <v>19</v>
      </c>
      <c r="F82" s="63" t="str">
        <f t="shared" si="77"/>
        <v>RCi+HC+MR</v>
      </c>
      <c r="G82" s="33" t="str">
        <f t="shared" si="138"/>
        <v>RCi+xC+LR+8s+Com</v>
      </c>
      <c r="H82" s="33"/>
      <c r="I82" s="48">
        <f>VLOOKUP(I$2,polygonCoarseDist!$A$2:$G$9,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J82" s="48">
        <f>VLOOKUP(J$2,polygonCoarseDist!$A$2:$G$9,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K82" s="48">
        <f>VLOOKUP(K$2,polygonCoarseDist!$A$2:$G$9,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0.45585874799357945</v>
      </c>
      <c r="L82" s="48">
        <f>VLOOKUP(L$2,polygonCoarseDist!$A$2:$G$9,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M82" s="48">
        <f>VLOOKUP(M$2,polygonCoarseDist!$A$2:$G$9,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N82" s="48">
        <f>VLOOKUP(N$2,polygonCoarseDist!$A$2:$G$9,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O82" s="48">
        <f>VLOOKUP(O$2,polygonCoarseDist!$A$2:$G$9,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0.40500000000000003</v>
      </c>
      <c r="P82" s="48">
        <f>VLOOKUP(P$2,polygonCoarseDist!$A$2:$G$9,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Q82" s="33"/>
      <c r="R82" s="48">
        <f>VLOOKUP(R$2,polygonCoarseDist!$A$13:$D$20,IF(EXACT($E82,polygonCoarseDist!$B$12),2,IF(EXACT($E82,polygonCoarseDist!$C$12),3,4)))</f>
        <v>0</v>
      </c>
      <c r="S82" s="48">
        <f>VLOOKUP(S$2,polygonCoarseDist!$A$13:$D$20,IF(EXACT($E82,polygonCoarseDist!$B$12),2,IF(EXACT($E82,polygonCoarseDist!$C$12),3,4)))</f>
        <v>1</v>
      </c>
      <c r="T82" s="48">
        <f>VLOOKUP(T$2,polygonCoarseDist!$A$13:$D$20,IF(EXACT($E82,polygonCoarseDist!$B$12),2,IF(EXACT($E82,polygonCoarseDist!$C$12),3,4)))</f>
        <v>0.3</v>
      </c>
      <c r="U82" s="48">
        <f>VLOOKUP(U$2,polygonCoarseDist!$A$13:$D$20,IF(EXACT($E82,polygonCoarseDist!$B$12),2,IF(EXACT($E82,polygonCoarseDist!$C$12),3,4)))</f>
        <v>0</v>
      </c>
      <c r="V82" s="48">
        <f>VLOOKUP(V$2,polygonCoarseDist!$A$13:$D$20,IF(EXACT($E82,polygonCoarseDist!$B$12),2,IF(EXACT($E82,polygonCoarseDist!$C$12),3,4)))</f>
        <v>1</v>
      </c>
      <c r="W82" s="48">
        <f>VLOOKUP(W$2,polygonCoarseDist!$A$13:$D$20,IF(EXACT($E82,polygonCoarseDist!$B$12),2,IF(EXACT($E82,polygonCoarseDist!$C$12),3,4)))</f>
        <v>0.1</v>
      </c>
      <c r="X82" s="48">
        <f>VLOOKUP(X$2,polygonCoarseDist!$A$13:$D$20,IF(EXACT($E82,polygonCoarseDist!$B$12),2,IF(EXACT($E82,polygonCoarseDist!$C$12),3,4)))</f>
        <v>0.4</v>
      </c>
      <c r="Y82" s="48">
        <f>VLOOKUP(Y$2,polygonCoarseDist!$A$13:$D$20,IF(EXACT($E82,polygonCoarseDist!$B$12),2,IF(EXACT($E82,polygonCoarseDist!$C$12),3,4)))</f>
        <v>0.2</v>
      </c>
      <c r="AA82" s="48">
        <f>IF(EXACT($A82,polygonCoarseDist!$G$1),VLOOKUP(AA$2,polygonCoarseDist!$A$37:$C$44, $D82+1),         IF(EXACT($A82,polygonCoarseDist!$F$1),VLOOKUP(AA$2,polygonCoarseDist!$A$49:$I$56, $D82+1),       VLOOKUP(AA$2,polygonCoarseDist!$A$25:$E$32, $D82+1)      )        )</f>
        <v>0</v>
      </c>
      <c r="AB82" s="48">
        <f>IF(EXACT($A82,polygonCoarseDist!$G$1),VLOOKUP(AB$2,polygonCoarseDist!$A$37:$C$44, $D82+1),         IF(EXACT($A82,polygonCoarseDist!$F$1),VLOOKUP(AB$2,polygonCoarseDist!$A$49:$I$56, $D82+1),       VLOOKUP(AB$2,polygonCoarseDist!$A$25:$E$32, $D82+1)      )        )</f>
        <v>0</v>
      </c>
      <c r="AC82" s="48">
        <f>IF(EXACT($A82,polygonCoarseDist!$G$1),VLOOKUP(AC$2,polygonCoarseDist!$A$37:$C$44, $D82+1),         IF(EXACT($A82,polygonCoarseDist!$F$1),VLOOKUP(AC$2,polygonCoarseDist!$A$49:$I$56, $D82+1),       VLOOKUP(AC$2,polygonCoarseDist!$A$25:$E$32, $D82+1)      )        )</f>
        <v>0</v>
      </c>
      <c r="AD82" s="48">
        <f>IF(EXACT($A82,polygonCoarseDist!$G$1),VLOOKUP(AD$2,polygonCoarseDist!$A$37:$C$44, $D82+1),         IF(EXACT($A82,polygonCoarseDist!$F$1),VLOOKUP(AD$2,polygonCoarseDist!$A$49:$I$56, $D82+1),       VLOOKUP(AD$2,polygonCoarseDist!$A$25:$E$32, $D82+1)      )        )</f>
        <v>0</v>
      </c>
      <c r="AE82" s="48">
        <f>IF(EXACT($A82,polygonCoarseDist!$G$1),VLOOKUP(AE$2,polygonCoarseDist!$A$37:$C$44, $D82+1),         IF(EXACT($A82,polygonCoarseDist!$F$1),VLOOKUP(AE$2,polygonCoarseDist!$A$49:$I$56, $D82+1),       VLOOKUP(AE$2,polygonCoarseDist!$A$25:$E$32, $D82+1)      )        )</f>
        <v>0.05</v>
      </c>
      <c r="AF82" s="48">
        <f>IF(EXACT($A82,polygonCoarseDist!$G$1),VLOOKUP(AF$2,polygonCoarseDist!$A$37:$C$44, $D82+1),         IF(EXACT($A82,polygonCoarseDist!$F$1),VLOOKUP(AF$2,polygonCoarseDist!$A$49:$I$56, $D82+1),       VLOOKUP(AF$2,polygonCoarseDist!$A$25:$E$32, $D82+1)      )        )</f>
        <v>0</v>
      </c>
      <c r="AG82" s="48">
        <f>IF(EXACT($A82,polygonCoarseDist!$G$1),VLOOKUP(AG$2,polygonCoarseDist!$A$37:$C$44, $D82+1),         IF(EXACT($A82,polygonCoarseDist!$F$1),VLOOKUP(AG$2,polygonCoarseDist!$A$49:$I$56, $D82+1),       VLOOKUP(AG$2,polygonCoarseDist!$A$25:$E$32, $D82+1)      )        )</f>
        <v>0</v>
      </c>
      <c r="AH82" s="48">
        <f>IF(EXACT($A82,polygonCoarseDist!$G$1),VLOOKUP(AH$2,polygonCoarseDist!$A$37:$C$44, $D82+1),         IF(EXACT($A82,polygonCoarseDist!$F$1),VLOOKUP(AH$2,polygonCoarseDist!$A$49:$I$56, $D82+1),       VLOOKUP(AH$2,polygonCoarseDist!$A$25:$E$32, $D82+1)      )        )</f>
        <v>0.05</v>
      </c>
      <c r="AJ82" s="48">
        <f>IF(EXACT($A82,polygonCoarseDist!$F$1), VLOOKUP(AJ$2,polygonCoarseDist!$A$62:$D$69,  IF(EXACT($B82,polygonCoarseDist!$B$61), 2,  IF(EXACT($B82,polygonCoarseDist!$C$61), 3,   4   )   )  ),  1)</f>
        <v>0</v>
      </c>
      <c r="AK82" s="48">
        <f>IF(EXACT($A82,polygonCoarseDist!$F$1), VLOOKUP(AK$2,polygonCoarseDist!$A$62:$D$69,  IF(EXACT($B82,polygonCoarseDist!$B$61), 2,  IF(EXACT($B82,polygonCoarseDist!$C$61), 3,   4   )   )  ),  1)</f>
        <v>0.3</v>
      </c>
      <c r="AL82" s="48">
        <f>IF(EXACT($A82,polygonCoarseDist!$F$1), VLOOKUP(AL$2,polygonCoarseDist!$A$62:$D$69,  IF(EXACT($B82,polygonCoarseDist!$B$61), 2,  IF(EXACT($B82,polygonCoarseDist!$C$61), 3,   4   )   )  ),  1)</f>
        <v>0.5</v>
      </c>
      <c r="AM82" s="48">
        <f>IF(EXACT($A82,polygonCoarseDist!$F$1), VLOOKUP(AM$2,polygonCoarseDist!$A$62:$D$69,  IF(EXACT($B82,polygonCoarseDist!$B$61), 2,  IF(EXACT($B82,polygonCoarseDist!$C$61), 3,   4   )   )  ),  1)</f>
        <v>0.1</v>
      </c>
      <c r="AN82" s="48">
        <f>IF(EXACT($A82,polygonCoarseDist!$F$1), VLOOKUP(AN$2,polygonCoarseDist!$A$62:$D$69,  IF(EXACT($B82,polygonCoarseDist!$B$61), 2,  IF(EXACT($B82,polygonCoarseDist!$C$61), 3,   4   )   )  ),  1)</f>
        <v>0.3</v>
      </c>
      <c r="AO82" s="48">
        <f>IF(EXACT($A82,polygonCoarseDist!$F$1), VLOOKUP(AO$2,polygonCoarseDist!$A$62:$D$69,  IF(EXACT($B82,polygonCoarseDist!$B$61), 2,  IF(EXACT($B82,polygonCoarseDist!$C$61), 3,   4   )   )  ),  1)</f>
        <v>0.1</v>
      </c>
      <c r="AP82" s="48">
        <f>IF(EXACT($A82,polygonCoarseDist!$F$1), VLOOKUP(AP$2,polygonCoarseDist!$A$62:$D$69,  IF(EXACT($B82,polygonCoarseDist!$B$61), 2,  IF(EXACT($B82,polygonCoarseDist!$C$61), 3,   4   )   )  ),  1)</f>
        <v>0.2</v>
      </c>
      <c r="AQ82" s="48">
        <f>IF(EXACT($A82,polygonCoarseDist!$F$1), VLOOKUP(AQ$2,polygonCoarseDist!$A$62:$D$69,  IF(EXACT($B82,polygonCoarseDist!$B$61), 2,  IF(EXACT($B82,polygonCoarseDist!$C$61), 3,   4   )   )  ),  1)</f>
        <v>0.7</v>
      </c>
      <c r="AS82" s="82">
        <f t="shared" si="105"/>
        <v>0</v>
      </c>
      <c r="AT82" s="82">
        <f t="shared" si="106"/>
        <v>0</v>
      </c>
      <c r="AU82" s="82">
        <f t="shared" si="107"/>
        <v>0</v>
      </c>
      <c r="AV82" s="82">
        <f t="shared" si="108"/>
        <v>0</v>
      </c>
      <c r="AW82" s="82">
        <f t="shared" si="109"/>
        <v>9.2550000000000011E-3</v>
      </c>
      <c r="AX82" s="82">
        <f t="shared" si="110"/>
        <v>0</v>
      </c>
      <c r="AY82" s="82">
        <f t="shared" si="111"/>
        <v>0</v>
      </c>
      <c r="AZ82" s="82">
        <f t="shared" si="112"/>
        <v>4.3190000000000008E-3</v>
      </c>
      <c r="BB82" s="82">
        <f t="shared" si="113"/>
        <v>0</v>
      </c>
      <c r="BC82" s="82">
        <f t="shared" si="114"/>
        <v>0</v>
      </c>
      <c r="BD82" s="82">
        <f t="shared" si="115"/>
        <v>0</v>
      </c>
      <c r="BE82" s="82">
        <f t="shared" si="116"/>
        <v>0</v>
      </c>
      <c r="BF82" s="82">
        <f t="shared" si="117"/>
        <v>9.4631901840490796E-3</v>
      </c>
      <c r="BG82" s="82">
        <f t="shared" si="118"/>
        <v>0</v>
      </c>
      <c r="BH82" s="82">
        <f t="shared" si="119"/>
        <v>0</v>
      </c>
      <c r="BI82" s="82">
        <f t="shared" si="120"/>
        <v>4.3612165764601368E-3</v>
      </c>
      <c r="BK82" s="82">
        <f t="shared" si="121"/>
        <v>0</v>
      </c>
      <c r="BL82" s="82">
        <f t="shared" si="122"/>
        <v>0</v>
      </c>
      <c r="BM82" s="82">
        <f t="shared" si="123"/>
        <v>0</v>
      </c>
      <c r="BN82" s="82">
        <f t="shared" si="124"/>
        <v>0</v>
      </c>
      <c r="BO82" s="82">
        <f t="shared" si="125"/>
        <v>7.5705521472392637E-2</v>
      </c>
      <c r="BP82" s="82">
        <f t="shared" si="126"/>
        <v>0</v>
      </c>
      <c r="BQ82" s="82">
        <f t="shared" si="127"/>
        <v>0</v>
      </c>
      <c r="BR82" s="82">
        <f t="shared" si="128"/>
        <v>3.4889732611681094E-2</v>
      </c>
    </row>
    <row r="83" spans="1:70" x14ac:dyDescent="0.2">
      <c r="A83" t="str">
        <f t="shared" ref="A83:C83" si="145">A43</f>
        <v>Adobe</v>
      </c>
      <c r="B83" t="str">
        <f t="shared" si="145"/>
        <v>LC</v>
      </c>
      <c r="C83" t="str">
        <f t="shared" si="145"/>
        <v>LR</v>
      </c>
      <c r="D83">
        <f t="shared" si="136"/>
        <v>1</v>
      </c>
      <c r="E83" t="s">
        <v>20</v>
      </c>
      <c r="F83" s="33" t="str">
        <f>F3</f>
        <v>Adb+LC+LR</v>
      </c>
      <c r="G83" s="33" t="str">
        <f>'FL - vulnerabilities'!A34</f>
        <v>Adb+LC+LR+1s+Ind</v>
      </c>
      <c r="H83" s="33"/>
      <c r="I83" s="48">
        <f>VLOOKUP(I$2,polygonCoarseDist!$A$2:$G$9,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J83" s="48">
        <f>VLOOKUP(J$2,polygonCoarseDist!$A$2:$G$9,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K83" s="48">
        <f>VLOOKUP(K$2,polygonCoarseDist!$A$2:$G$9,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9.3097913322632425E-2</v>
      </c>
      <c r="L83" s="48">
        <f>VLOOKUP(L$2,polygonCoarseDist!$A$2:$G$9,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M83" s="48">
        <f>VLOOKUP(M$2,polygonCoarseDist!$A$2:$G$9,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N83" s="48">
        <f>VLOOKUP(N$2,polygonCoarseDist!$A$2:$G$9,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O83" s="48">
        <f>VLOOKUP(O$2,polygonCoarseDist!$A$2:$G$9,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2.8999999999999998E-2</v>
      </c>
      <c r="P83" s="48">
        <f>VLOOKUP(P$2,polygonCoarseDist!$A$2:$G$9,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Q83" s="33"/>
      <c r="R83" s="48">
        <f>VLOOKUP(R$2,polygonCoarseDist!$A$13:$D$20,IF(EXACT($E83,polygonCoarseDist!$B$12),2,IF(EXACT($E83,polygonCoarseDist!$C$12),3,4)))</f>
        <v>0</v>
      </c>
      <c r="S83" s="48">
        <f>VLOOKUP(S$2,polygonCoarseDist!$A$13:$D$20,IF(EXACT($E83,polygonCoarseDist!$B$12),2,IF(EXACT($E83,polygonCoarseDist!$C$12),3,4)))</f>
        <v>0</v>
      </c>
      <c r="T83" s="48">
        <f>VLOOKUP(T$2,polygonCoarseDist!$A$13:$D$20,IF(EXACT($E83,polygonCoarseDist!$B$12),2,IF(EXACT($E83,polygonCoarseDist!$C$12),3,4)))</f>
        <v>0</v>
      </c>
      <c r="U83" s="48">
        <f>VLOOKUP(U$2,polygonCoarseDist!$A$13:$D$20,IF(EXACT($E83,polygonCoarseDist!$B$12),2,IF(EXACT($E83,polygonCoarseDist!$C$12),3,4)))</f>
        <v>1</v>
      </c>
      <c r="V83" s="48">
        <f>VLOOKUP(V$2,polygonCoarseDist!$A$13:$D$20,IF(EXACT($E83,polygonCoarseDist!$B$12),2,IF(EXACT($E83,polygonCoarseDist!$C$12),3,4)))</f>
        <v>0</v>
      </c>
      <c r="W83" s="48">
        <f>VLOOKUP(W$2,polygonCoarseDist!$A$13:$D$20,IF(EXACT($E83,polygonCoarseDist!$B$12),2,IF(EXACT($E83,polygonCoarseDist!$C$12),3,4)))</f>
        <v>0</v>
      </c>
      <c r="X83" s="48">
        <f>VLOOKUP(X$2,polygonCoarseDist!$A$13:$D$20,IF(EXACT($E83,polygonCoarseDist!$B$12),2,IF(EXACT($E83,polygonCoarseDist!$C$12),3,4)))</f>
        <v>0</v>
      </c>
      <c r="Y83" s="48">
        <f>VLOOKUP(Y$2,polygonCoarseDist!$A$13:$D$20,IF(EXACT($E83,polygonCoarseDist!$B$12),2,IF(EXACT($E83,polygonCoarseDist!$C$12),3,4)))</f>
        <v>0</v>
      </c>
      <c r="AA83" s="48">
        <f>IF(EXACT($A83,polygonCoarseDist!$G$1),VLOOKUP(AA$2,polygonCoarseDist!$A$37:$C$44, $D83+1),         IF(EXACT($A83,polygonCoarseDist!$F$1),VLOOKUP(AA$2,polygonCoarseDist!$A$49:$I$56, $D83+1),       VLOOKUP(AA$2,polygonCoarseDist!$A$25:$E$32, $D83+1)      )        )</f>
        <v>0.15</v>
      </c>
      <c r="AB83" s="48">
        <f>IF(EXACT($A83,polygonCoarseDist!$G$1),VLOOKUP(AB$2,polygonCoarseDist!$A$37:$C$44, $D83+1),         IF(EXACT($A83,polygonCoarseDist!$F$1),VLOOKUP(AB$2,polygonCoarseDist!$A$49:$I$56, $D83+1),       VLOOKUP(AB$2,polygonCoarseDist!$A$25:$E$32, $D83+1)      )        )</f>
        <v>0.15</v>
      </c>
      <c r="AC83" s="48">
        <f>IF(EXACT($A83,polygonCoarseDist!$G$1),VLOOKUP(AC$2,polygonCoarseDist!$A$37:$C$44, $D83+1),         IF(EXACT($A83,polygonCoarseDist!$F$1),VLOOKUP(AC$2,polygonCoarseDist!$A$49:$I$56, $D83+1),       VLOOKUP(AC$2,polygonCoarseDist!$A$25:$E$32, $D83+1)      )        )</f>
        <v>0.05</v>
      </c>
      <c r="AD83" s="48">
        <f>IF(EXACT($A83,polygonCoarseDist!$G$1),VLOOKUP(AD$2,polygonCoarseDist!$A$37:$C$44, $D83+1),         IF(EXACT($A83,polygonCoarseDist!$F$1),VLOOKUP(AD$2,polygonCoarseDist!$A$49:$I$56, $D83+1),       VLOOKUP(AD$2,polygonCoarseDist!$A$25:$E$32, $D83+1)      )        )</f>
        <v>0.5</v>
      </c>
      <c r="AE83" s="48">
        <f>IF(EXACT($A83,polygonCoarseDist!$G$1),VLOOKUP(AE$2,polygonCoarseDist!$A$37:$C$44, $D83+1),         IF(EXACT($A83,polygonCoarseDist!$F$1),VLOOKUP(AE$2,polygonCoarseDist!$A$49:$I$56, $D83+1),       VLOOKUP(AE$2,polygonCoarseDist!$A$25:$E$32, $D83+1)      )        )</f>
        <v>0.05</v>
      </c>
      <c r="AF83" s="48">
        <f>IF(EXACT($A83,polygonCoarseDist!$G$1),VLOOKUP(AF$2,polygonCoarseDist!$A$37:$C$44, $D83+1),         IF(EXACT($A83,polygonCoarseDist!$F$1),VLOOKUP(AF$2,polygonCoarseDist!$A$49:$I$56, $D83+1),       VLOOKUP(AF$2,polygonCoarseDist!$A$25:$E$32, $D83+1)      )        )</f>
        <v>0.7</v>
      </c>
      <c r="AG83" s="48">
        <f>IF(EXACT($A83,polygonCoarseDist!$G$1),VLOOKUP(AG$2,polygonCoarseDist!$A$37:$C$44, $D83+1),         IF(EXACT($A83,polygonCoarseDist!$F$1),VLOOKUP(AG$2,polygonCoarseDist!$A$49:$I$56, $D83+1),       VLOOKUP(AG$2,polygonCoarseDist!$A$25:$E$32, $D83+1)      )        )</f>
        <v>0.5</v>
      </c>
      <c r="AH83" s="48">
        <f>IF(EXACT($A83,polygonCoarseDist!$G$1),VLOOKUP(AH$2,polygonCoarseDist!$A$37:$C$44, $D83+1),         IF(EXACT($A83,polygonCoarseDist!$F$1),VLOOKUP(AH$2,polygonCoarseDist!$A$49:$I$56, $D83+1),       VLOOKUP(AH$2,polygonCoarseDist!$A$25:$E$32, $D83+1)      )        )</f>
        <v>0.05</v>
      </c>
      <c r="AJ83" s="48">
        <f>IF(EXACT($A83,polygonCoarseDist!$F$1), VLOOKUP(AJ$2,polygonCoarseDist!$A$62:$D$69,  IF(EXACT($B83,polygonCoarseDist!$B$61), 2,  IF(EXACT($B83,polygonCoarseDist!$C$61), 3,   4   )   )  ),  1)</f>
        <v>1</v>
      </c>
      <c r="AK83" s="48">
        <f>IF(EXACT($A83,polygonCoarseDist!$F$1), VLOOKUP(AK$2,polygonCoarseDist!$A$62:$D$69,  IF(EXACT($B83,polygonCoarseDist!$B$61), 2,  IF(EXACT($B83,polygonCoarseDist!$C$61), 3,   4   )   )  ),  1)</f>
        <v>1</v>
      </c>
      <c r="AL83" s="48">
        <f>IF(EXACT($A83,polygonCoarseDist!$F$1), VLOOKUP(AL$2,polygonCoarseDist!$A$62:$D$69,  IF(EXACT($B83,polygonCoarseDist!$B$61), 2,  IF(EXACT($B83,polygonCoarseDist!$C$61), 3,   4   )   )  ),  1)</f>
        <v>1</v>
      </c>
      <c r="AM83" s="48">
        <f>IF(EXACT($A83,polygonCoarseDist!$F$1), VLOOKUP(AM$2,polygonCoarseDist!$A$62:$D$69,  IF(EXACT($B83,polygonCoarseDist!$B$61), 2,  IF(EXACT($B83,polygonCoarseDist!$C$61), 3,   4   )   )  ),  1)</f>
        <v>1</v>
      </c>
      <c r="AN83" s="48">
        <f>IF(EXACT($A83,polygonCoarseDist!$F$1), VLOOKUP(AN$2,polygonCoarseDist!$A$62:$D$69,  IF(EXACT($B83,polygonCoarseDist!$B$61), 2,  IF(EXACT($B83,polygonCoarseDist!$C$61), 3,   4   )   )  ),  1)</f>
        <v>1</v>
      </c>
      <c r="AO83" s="48">
        <f>IF(EXACT($A83,polygonCoarseDist!$F$1), VLOOKUP(AO$2,polygonCoarseDist!$A$62:$D$69,  IF(EXACT($B83,polygonCoarseDist!$B$61), 2,  IF(EXACT($B83,polygonCoarseDist!$C$61), 3,   4   )   )  ),  1)</f>
        <v>1</v>
      </c>
      <c r="AP83" s="48">
        <f>IF(EXACT($A83,polygonCoarseDist!$F$1), VLOOKUP(AP$2,polygonCoarseDist!$A$62:$D$69,  IF(EXACT($B83,polygonCoarseDist!$B$61), 2,  IF(EXACT($B83,polygonCoarseDist!$C$61), 3,   4   )   )  ),  1)</f>
        <v>1</v>
      </c>
      <c r="AQ83" s="48">
        <f>IF(EXACT($A83,polygonCoarseDist!$F$1), VLOOKUP(AQ$2,polygonCoarseDist!$A$62:$D$69,  IF(EXACT($B83,polygonCoarseDist!$B$61), 2,  IF(EXACT($B83,polygonCoarseDist!$C$61), 3,   4   )   )  ),  1)</f>
        <v>1</v>
      </c>
      <c r="AS83" s="82">
        <f t="shared" si="105"/>
        <v>0</v>
      </c>
      <c r="AT83" s="82">
        <f t="shared" si="106"/>
        <v>0</v>
      </c>
      <c r="AU83" s="82">
        <f t="shared" si="107"/>
        <v>0</v>
      </c>
      <c r="AV83" s="82">
        <f t="shared" si="108"/>
        <v>1.5E-3</v>
      </c>
      <c r="AW83" s="82">
        <f t="shared" si="109"/>
        <v>0</v>
      </c>
      <c r="AX83" s="82">
        <f t="shared" si="110"/>
        <v>0</v>
      </c>
      <c r="AY83" s="82">
        <f t="shared" si="111"/>
        <v>0</v>
      </c>
      <c r="AZ83" s="82">
        <f t="shared" si="112"/>
        <v>0</v>
      </c>
      <c r="BB83" s="82">
        <f t="shared" si="113"/>
        <v>0</v>
      </c>
      <c r="BC83" s="82">
        <f t="shared" si="114"/>
        <v>0</v>
      </c>
      <c r="BD83" s="82">
        <f t="shared" si="115"/>
        <v>0</v>
      </c>
      <c r="BE83" s="82">
        <f t="shared" si="116"/>
        <v>1.5337423312883434E-3</v>
      </c>
      <c r="BF83" s="82">
        <f t="shared" si="117"/>
        <v>0</v>
      </c>
      <c r="BG83" s="82">
        <f t="shared" si="118"/>
        <v>0</v>
      </c>
      <c r="BH83" s="82">
        <f t="shared" si="119"/>
        <v>0</v>
      </c>
      <c r="BI83" s="82">
        <f t="shared" si="120"/>
        <v>0</v>
      </c>
      <c r="BK83" s="82">
        <f t="shared" si="121"/>
        <v>0</v>
      </c>
      <c r="BL83" s="82">
        <f t="shared" si="122"/>
        <v>0</v>
      </c>
      <c r="BM83" s="82">
        <f t="shared" si="123"/>
        <v>0</v>
      </c>
      <c r="BN83" s="82">
        <f t="shared" si="124"/>
        <v>1.5337423312883434E-3</v>
      </c>
      <c r="BO83" s="82">
        <f t="shared" si="125"/>
        <v>0</v>
      </c>
      <c r="BP83" s="82">
        <f t="shared" si="126"/>
        <v>0</v>
      </c>
      <c r="BQ83" s="82">
        <f t="shared" si="127"/>
        <v>0</v>
      </c>
      <c r="BR83" s="82">
        <f t="shared" si="128"/>
        <v>0</v>
      </c>
    </row>
    <row r="84" spans="1:70" x14ac:dyDescent="0.2">
      <c r="A84" t="str">
        <f t="shared" ref="A84:C84" si="146">A44</f>
        <v>Adobe</v>
      </c>
      <c r="B84" t="str">
        <f t="shared" si="146"/>
        <v>LC</v>
      </c>
      <c r="C84" t="str">
        <f t="shared" si="146"/>
        <v>LR</v>
      </c>
      <c r="D84">
        <f t="shared" si="136"/>
        <v>2</v>
      </c>
      <c r="E84" t="s">
        <v>20</v>
      </c>
      <c r="F84" s="33" t="str">
        <f t="shared" ref="F84:F122" si="147">F4</f>
        <v>Adb+LC+LR</v>
      </c>
      <c r="G84" s="33" t="str">
        <f>'FL - vulnerabilities'!A35</f>
        <v>Adb+LC+LR+2s+Ind</v>
      </c>
      <c r="H84" s="33"/>
      <c r="I84" s="48">
        <f>VLOOKUP(I$2,polygonCoarseDist!$A$2:$G$9,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J84" s="48">
        <f>VLOOKUP(J$2,polygonCoarseDist!$A$2:$G$9,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K84" s="48">
        <f>VLOOKUP(K$2,polygonCoarseDist!$A$2:$G$9,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9.3097913322632425E-2</v>
      </c>
      <c r="L84" s="48">
        <f>VLOOKUP(L$2,polygonCoarseDist!$A$2:$G$9,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M84" s="48">
        <f>VLOOKUP(M$2,polygonCoarseDist!$A$2:$G$9,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N84" s="48">
        <f>VLOOKUP(N$2,polygonCoarseDist!$A$2:$G$9,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O84" s="48">
        <f>VLOOKUP(O$2,polygonCoarseDist!$A$2:$G$9,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2.8999999999999998E-2</v>
      </c>
      <c r="P84" s="48">
        <f>VLOOKUP(P$2,polygonCoarseDist!$A$2:$G$9,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Q84" s="33"/>
      <c r="R84" s="48">
        <f>VLOOKUP(R$2,polygonCoarseDist!$A$13:$D$20,IF(EXACT($E84,polygonCoarseDist!$B$12),2,IF(EXACT($E84,polygonCoarseDist!$C$12),3,4)))</f>
        <v>0</v>
      </c>
      <c r="S84" s="48">
        <f>VLOOKUP(S$2,polygonCoarseDist!$A$13:$D$20,IF(EXACT($E84,polygonCoarseDist!$B$12),2,IF(EXACT($E84,polygonCoarseDist!$C$12),3,4)))</f>
        <v>0</v>
      </c>
      <c r="T84" s="48">
        <f>VLOOKUP(T$2,polygonCoarseDist!$A$13:$D$20,IF(EXACT($E84,polygonCoarseDist!$B$12),2,IF(EXACT($E84,polygonCoarseDist!$C$12),3,4)))</f>
        <v>0</v>
      </c>
      <c r="U84" s="48">
        <f>VLOOKUP(U$2,polygonCoarseDist!$A$13:$D$20,IF(EXACT($E84,polygonCoarseDist!$B$12),2,IF(EXACT($E84,polygonCoarseDist!$C$12),3,4)))</f>
        <v>1</v>
      </c>
      <c r="V84" s="48">
        <f>VLOOKUP(V$2,polygonCoarseDist!$A$13:$D$20,IF(EXACT($E84,polygonCoarseDist!$B$12),2,IF(EXACT($E84,polygonCoarseDist!$C$12),3,4)))</f>
        <v>0</v>
      </c>
      <c r="W84" s="48">
        <f>VLOOKUP(W$2,polygonCoarseDist!$A$13:$D$20,IF(EXACT($E84,polygonCoarseDist!$B$12),2,IF(EXACT($E84,polygonCoarseDist!$C$12),3,4)))</f>
        <v>0</v>
      </c>
      <c r="X84" s="48">
        <f>VLOOKUP(X$2,polygonCoarseDist!$A$13:$D$20,IF(EXACT($E84,polygonCoarseDist!$B$12),2,IF(EXACT($E84,polygonCoarseDist!$C$12),3,4)))</f>
        <v>0</v>
      </c>
      <c r="Y84" s="48">
        <f>VLOOKUP(Y$2,polygonCoarseDist!$A$13:$D$20,IF(EXACT($E84,polygonCoarseDist!$B$12),2,IF(EXACT($E84,polygonCoarseDist!$C$12),3,4)))</f>
        <v>0</v>
      </c>
      <c r="AA84" s="48">
        <f>IF(EXACT($A84,polygonCoarseDist!$G$1),VLOOKUP(AA$2,polygonCoarseDist!$A$37:$C$44, $D84+1),         IF(EXACT($A84,polygonCoarseDist!$F$1),VLOOKUP(AA$2,polygonCoarseDist!$A$49:$I$56, $D84+1),       VLOOKUP(AA$2,polygonCoarseDist!$A$25:$E$32, $D84+1)      )        )</f>
        <v>0.8</v>
      </c>
      <c r="AB84" s="48">
        <f>IF(EXACT($A84,polygonCoarseDist!$G$1),VLOOKUP(AB$2,polygonCoarseDist!$A$37:$C$44, $D84+1),         IF(EXACT($A84,polygonCoarseDist!$F$1),VLOOKUP(AB$2,polygonCoarseDist!$A$49:$I$56, $D84+1),       VLOOKUP(AB$2,polygonCoarseDist!$A$25:$E$32, $D84+1)      )        )</f>
        <v>0.6</v>
      </c>
      <c r="AC84" s="48">
        <f>IF(EXACT($A84,polygonCoarseDist!$G$1),VLOOKUP(AC$2,polygonCoarseDist!$A$37:$C$44, $D84+1),         IF(EXACT($A84,polygonCoarseDist!$F$1),VLOOKUP(AC$2,polygonCoarseDist!$A$49:$I$56, $D84+1),       VLOOKUP(AC$2,polygonCoarseDist!$A$25:$E$32, $D84+1)      )        )</f>
        <v>0.1</v>
      </c>
      <c r="AD84" s="48">
        <f>IF(EXACT($A84,polygonCoarseDist!$G$1),VLOOKUP(AD$2,polygonCoarseDist!$A$37:$C$44, $D84+1),         IF(EXACT($A84,polygonCoarseDist!$F$1),VLOOKUP(AD$2,polygonCoarseDist!$A$49:$I$56, $D84+1),       VLOOKUP(AD$2,polygonCoarseDist!$A$25:$E$32, $D84+1)      )        )</f>
        <v>0.5</v>
      </c>
      <c r="AE84" s="48">
        <f>IF(EXACT($A84,polygonCoarseDist!$G$1),VLOOKUP(AE$2,polygonCoarseDist!$A$37:$C$44, $D84+1),         IF(EXACT($A84,polygonCoarseDist!$F$1),VLOOKUP(AE$2,polygonCoarseDist!$A$49:$I$56, $D84+1),       VLOOKUP(AE$2,polygonCoarseDist!$A$25:$E$32, $D84+1)      )        )</f>
        <v>0.1</v>
      </c>
      <c r="AF84" s="48">
        <f>IF(EXACT($A84,polygonCoarseDist!$G$1),VLOOKUP(AF$2,polygonCoarseDist!$A$37:$C$44, $D84+1),         IF(EXACT($A84,polygonCoarseDist!$F$1),VLOOKUP(AF$2,polygonCoarseDist!$A$49:$I$56, $D84+1),       VLOOKUP(AF$2,polygonCoarseDist!$A$25:$E$32, $D84+1)      )        )</f>
        <v>0.2</v>
      </c>
      <c r="AG84" s="48">
        <f>IF(EXACT($A84,polygonCoarseDist!$G$1),VLOOKUP(AG$2,polygonCoarseDist!$A$37:$C$44, $D84+1),         IF(EXACT($A84,polygonCoarseDist!$F$1),VLOOKUP(AG$2,polygonCoarseDist!$A$49:$I$56, $D84+1),       VLOOKUP(AG$2,polygonCoarseDist!$A$25:$E$32, $D84+1)      )        )</f>
        <v>0.3</v>
      </c>
      <c r="AH84" s="48">
        <f>IF(EXACT($A84,polygonCoarseDist!$G$1),VLOOKUP(AH$2,polygonCoarseDist!$A$37:$C$44, $D84+1),         IF(EXACT($A84,polygonCoarseDist!$F$1),VLOOKUP(AH$2,polygonCoarseDist!$A$49:$I$56, $D84+1),       VLOOKUP(AH$2,polygonCoarseDist!$A$25:$E$32, $D84+1)      )        )</f>
        <v>0.05</v>
      </c>
      <c r="AJ84" s="48">
        <f>IF(EXACT($A84,polygonCoarseDist!$F$1), VLOOKUP(AJ$2,polygonCoarseDist!$A$62:$D$69,  IF(EXACT($B84,polygonCoarseDist!$B$61), 2,  IF(EXACT($B84,polygonCoarseDist!$C$61), 3,   4   )   )  ),  1)</f>
        <v>1</v>
      </c>
      <c r="AK84" s="48">
        <f>IF(EXACT($A84,polygonCoarseDist!$F$1), VLOOKUP(AK$2,polygonCoarseDist!$A$62:$D$69,  IF(EXACT($B84,polygonCoarseDist!$B$61), 2,  IF(EXACT($B84,polygonCoarseDist!$C$61), 3,   4   )   )  ),  1)</f>
        <v>1</v>
      </c>
      <c r="AL84" s="48">
        <f>IF(EXACT($A84,polygonCoarseDist!$F$1), VLOOKUP(AL$2,polygonCoarseDist!$A$62:$D$69,  IF(EXACT($B84,polygonCoarseDist!$B$61), 2,  IF(EXACT($B84,polygonCoarseDist!$C$61), 3,   4   )   )  ),  1)</f>
        <v>1</v>
      </c>
      <c r="AM84" s="48">
        <f>IF(EXACT($A84,polygonCoarseDist!$F$1), VLOOKUP(AM$2,polygonCoarseDist!$A$62:$D$69,  IF(EXACT($B84,polygonCoarseDist!$B$61), 2,  IF(EXACT($B84,polygonCoarseDist!$C$61), 3,   4   )   )  ),  1)</f>
        <v>1</v>
      </c>
      <c r="AN84" s="48">
        <f>IF(EXACT($A84,polygonCoarseDist!$F$1), VLOOKUP(AN$2,polygonCoarseDist!$A$62:$D$69,  IF(EXACT($B84,polygonCoarseDist!$B$61), 2,  IF(EXACT($B84,polygonCoarseDist!$C$61), 3,   4   )   )  ),  1)</f>
        <v>1</v>
      </c>
      <c r="AO84" s="48">
        <f>IF(EXACT($A84,polygonCoarseDist!$F$1), VLOOKUP(AO$2,polygonCoarseDist!$A$62:$D$69,  IF(EXACT($B84,polygonCoarseDist!$B$61), 2,  IF(EXACT($B84,polygonCoarseDist!$C$61), 3,   4   )   )  ),  1)</f>
        <v>1</v>
      </c>
      <c r="AP84" s="48">
        <f>IF(EXACT($A84,polygonCoarseDist!$F$1), VLOOKUP(AP$2,polygonCoarseDist!$A$62:$D$69,  IF(EXACT($B84,polygonCoarseDist!$B$61), 2,  IF(EXACT($B84,polygonCoarseDist!$C$61), 3,   4   )   )  ),  1)</f>
        <v>1</v>
      </c>
      <c r="AQ84" s="48">
        <f>IF(EXACT($A84,polygonCoarseDist!$F$1), VLOOKUP(AQ$2,polygonCoarseDist!$A$62:$D$69,  IF(EXACT($B84,polygonCoarseDist!$B$61), 2,  IF(EXACT($B84,polygonCoarseDist!$C$61), 3,   4   )   )  ),  1)</f>
        <v>1</v>
      </c>
      <c r="AS84" s="82">
        <f t="shared" si="105"/>
        <v>0</v>
      </c>
      <c r="AT84" s="82">
        <f t="shared" si="106"/>
        <v>0</v>
      </c>
      <c r="AU84" s="82">
        <f t="shared" si="107"/>
        <v>0</v>
      </c>
      <c r="AV84" s="82">
        <f t="shared" si="108"/>
        <v>1.5E-3</v>
      </c>
      <c r="AW84" s="82">
        <f t="shared" si="109"/>
        <v>0</v>
      </c>
      <c r="AX84" s="82">
        <f t="shared" si="110"/>
        <v>0</v>
      </c>
      <c r="AY84" s="82">
        <f t="shared" si="111"/>
        <v>0</v>
      </c>
      <c r="AZ84" s="82">
        <f t="shared" si="112"/>
        <v>0</v>
      </c>
      <c r="BB84" s="82">
        <f t="shared" si="113"/>
        <v>0</v>
      </c>
      <c r="BC84" s="82">
        <f t="shared" si="114"/>
        <v>0</v>
      </c>
      <c r="BD84" s="82">
        <f t="shared" si="115"/>
        <v>0</v>
      </c>
      <c r="BE84" s="82">
        <f t="shared" si="116"/>
        <v>1.5337423312883434E-3</v>
      </c>
      <c r="BF84" s="82">
        <f t="shared" si="117"/>
        <v>0</v>
      </c>
      <c r="BG84" s="82">
        <f t="shared" si="118"/>
        <v>0</v>
      </c>
      <c r="BH84" s="82">
        <f t="shared" si="119"/>
        <v>0</v>
      </c>
      <c r="BI84" s="82">
        <f t="shared" si="120"/>
        <v>0</v>
      </c>
      <c r="BK84" s="82">
        <f t="shared" si="121"/>
        <v>0</v>
      </c>
      <c r="BL84" s="82">
        <f t="shared" si="122"/>
        <v>0</v>
      </c>
      <c r="BM84" s="82">
        <f t="shared" si="123"/>
        <v>0</v>
      </c>
      <c r="BN84" s="82">
        <f t="shared" si="124"/>
        <v>3.0674846625766868E-3</v>
      </c>
      <c r="BO84" s="82">
        <f t="shared" si="125"/>
        <v>0</v>
      </c>
      <c r="BP84" s="82">
        <f t="shared" si="126"/>
        <v>0</v>
      </c>
      <c r="BQ84" s="82">
        <f t="shared" si="127"/>
        <v>0</v>
      </c>
      <c r="BR84" s="82">
        <f t="shared" si="128"/>
        <v>0</v>
      </c>
    </row>
    <row r="85" spans="1:70" x14ac:dyDescent="0.2">
      <c r="A85" t="str">
        <f t="shared" ref="A85:C85" si="148">A45</f>
        <v>Adobe</v>
      </c>
      <c r="B85" t="str">
        <f t="shared" si="148"/>
        <v>LC</v>
      </c>
      <c r="C85" t="str">
        <f t="shared" si="148"/>
        <v>LR</v>
      </c>
      <c r="D85">
        <f t="shared" si="136"/>
        <v>3</v>
      </c>
      <c r="E85" t="s">
        <v>20</v>
      </c>
      <c r="F85" s="33" t="str">
        <f t="shared" si="147"/>
        <v>Adb+LC+LR</v>
      </c>
      <c r="G85" s="33" t="str">
        <f>'FL - vulnerabilities'!A36</f>
        <v>Adb+LC+LR+3s+Ind</v>
      </c>
      <c r="H85" s="33"/>
      <c r="I85" s="48">
        <f>VLOOKUP(I$2,polygonCoarseDist!$A$2:$G$9,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J85" s="48">
        <f>VLOOKUP(J$2,polygonCoarseDist!$A$2:$G$9,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K85" s="48">
        <f>VLOOKUP(K$2,polygonCoarseDist!$A$2:$G$9,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9.3097913322632425E-2</v>
      </c>
      <c r="L85" s="48">
        <f>VLOOKUP(L$2,polygonCoarseDist!$A$2:$G$9,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M85" s="48">
        <f>VLOOKUP(M$2,polygonCoarseDist!$A$2:$G$9,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N85" s="48">
        <f>VLOOKUP(N$2,polygonCoarseDist!$A$2:$G$9,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O85" s="48">
        <f>VLOOKUP(O$2,polygonCoarseDist!$A$2:$G$9,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2.8999999999999998E-2</v>
      </c>
      <c r="P85" s="48">
        <f>VLOOKUP(P$2,polygonCoarseDist!$A$2:$G$9,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Q85" s="33"/>
      <c r="R85" s="48">
        <f>VLOOKUP(R$2,polygonCoarseDist!$A$13:$D$20,IF(EXACT($E85,polygonCoarseDist!$B$12),2,IF(EXACT($E85,polygonCoarseDist!$C$12),3,4)))</f>
        <v>0</v>
      </c>
      <c r="S85" s="48">
        <f>VLOOKUP(S$2,polygonCoarseDist!$A$13:$D$20,IF(EXACT($E85,polygonCoarseDist!$B$12),2,IF(EXACT($E85,polygonCoarseDist!$C$12),3,4)))</f>
        <v>0</v>
      </c>
      <c r="T85" s="48">
        <f>VLOOKUP(T$2,polygonCoarseDist!$A$13:$D$20,IF(EXACT($E85,polygonCoarseDist!$B$12),2,IF(EXACT($E85,polygonCoarseDist!$C$12),3,4)))</f>
        <v>0</v>
      </c>
      <c r="U85" s="48">
        <f>VLOOKUP(U$2,polygonCoarseDist!$A$13:$D$20,IF(EXACT($E85,polygonCoarseDist!$B$12),2,IF(EXACT($E85,polygonCoarseDist!$C$12),3,4)))</f>
        <v>1</v>
      </c>
      <c r="V85" s="48">
        <f>VLOOKUP(V$2,polygonCoarseDist!$A$13:$D$20,IF(EXACT($E85,polygonCoarseDist!$B$12),2,IF(EXACT($E85,polygonCoarseDist!$C$12),3,4)))</f>
        <v>0</v>
      </c>
      <c r="W85" s="48">
        <f>VLOOKUP(W$2,polygonCoarseDist!$A$13:$D$20,IF(EXACT($E85,polygonCoarseDist!$B$12),2,IF(EXACT($E85,polygonCoarseDist!$C$12),3,4)))</f>
        <v>0</v>
      </c>
      <c r="X85" s="48">
        <f>VLOOKUP(X$2,polygonCoarseDist!$A$13:$D$20,IF(EXACT($E85,polygonCoarseDist!$B$12),2,IF(EXACT($E85,polygonCoarseDist!$C$12),3,4)))</f>
        <v>0</v>
      </c>
      <c r="Y85" s="48">
        <f>VLOOKUP(Y$2,polygonCoarseDist!$A$13:$D$20,IF(EXACT($E85,polygonCoarseDist!$B$12),2,IF(EXACT($E85,polygonCoarseDist!$C$12),3,4)))</f>
        <v>0</v>
      </c>
      <c r="AA85" s="48">
        <f>IF(EXACT($A85,polygonCoarseDist!$G$1),VLOOKUP(AA$2,polygonCoarseDist!$A$37:$C$44, $D85+1),         IF(EXACT($A85,polygonCoarseDist!$F$1),VLOOKUP(AA$2,polygonCoarseDist!$A$49:$I$56, $D85+1),       VLOOKUP(AA$2,polygonCoarseDist!$A$25:$E$32, $D85+1)      )        )</f>
        <v>0.05</v>
      </c>
      <c r="AB85" s="48">
        <f>IF(EXACT($A85,polygonCoarseDist!$G$1),VLOOKUP(AB$2,polygonCoarseDist!$A$37:$C$44, $D85+1),         IF(EXACT($A85,polygonCoarseDist!$F$1),VLOOKUP(AB$2,polygonCoarseDist!$A$49:$I$56, $D85+1),       VLOOKUP(AB$2,polygonCoarseDist!$A$25:$E$32, $D85+1)      )        )</f>
        <v>0.25</v>
      </c>
      <c r="AC85" s="48">
        <f>IF(EXACT($A85,polygonCoarseDist!$G$1),VLOOKUP(AC$2,polygonCoarseDist!$A$37:$C$44, $D85+1),         IF(EXACT($A85,polygonCoarseDist!$F$1),VLOOKUP(AC$2,polygonCoarseDist!$A$49:$I$56, $D85+1),       VLOOKUP(AC$2,polygonCoarseDist!$A$25:$E$32, $D85+1)      )        )</f>
        <v>0.6</v>
      </c>
      <c r="AD85" s="48">
        <f>IF(EXACT($A85,polygonCoarseDist!$G$1),VLOOKUP(AD$2,polygonCoarseDist!$A$37:$C$44, $D85+1),         IF(EXACT($A85,polygonCoarseDist!$F$1),VLOOKUP(AD$2,polygonCoarseDist!$A$49:$I$56, $D85+1),       VLOOKUP(AD$2,polygonCoarseDist!$A$25:$E$32, $D85+1)      )        )</f>
        <v>0</v>
      </c>
      <c r="AE85" s="48">
        <f>IF(EXACT($A85,polygonCoarseDist!$G$1),VLOOKUP(AE$2,polygonCoarseDist!$A$37:$C$44, $D85+1),         IF(EXACT($A85,polygonCoarseDist!$F$1),VLOOKUP(AE$2,polygonCoarseDist!$A$49:$I$56, $D85+1),       VLOOKUP(AE$2,polygonCoarseDist!$A$25:$E$32, $D85+1)      )        )</f>
        <v>0.6</v>
      </c>
      <c r="AF85" s="48">
        <f>IF(EXACT($A85,polygonCoarseDist!$G$1),VLOOKUP(AF$2,polygonCoarseDist!$A$37:$C$44, $D85+1),         IF(EXACT($A85,polygonCoarseDist!$F$1),VLOOKUP(AF$2,polygonCoarseDist!$A$49:$I$56, $D85+1),       VLOOKUP(AF$2,polygonCoarseDist!$A$25:$E$32, $D85+1)      )        )</f>
        <v>0.05</v>
      </c>
      <c r="AG85" s="48">
        <f>IF(EXACT($A85,polygonCoarseDist!$G$1),VLOOKUP(AG$2,polygonCoarseDist!$A$37:$C$44, $D85+1),         IF(EXACT($A85,polygonCoarseDist!$F$1),VLOOKUP(AG$2,polygonCoarseDist!$A$49:$I$56, $D85+1),       VLOOKUP(AG$2,polygonCoarseDist!$A$25:$E$32, $D85+1)      )        )</f>
        <v>0.1</v>
      </c>
      <c r="AH85" s="48">
        <f>IF(EXACT($A85,polygonCoarseDist!$G$1),VLOOKUP(AH$2,polygonCoarseDist!$A$37:$C$44, $D85+1),         IF(EXACT($A85,polygonCoarseDist!$F$1),VLOOKUP(AH$2,polygonCoarseDist!$A$49:$I$56, $D85+1),       VLOOKUP(AH$2,polygonCoarseDist!$A$25:$E$32, $D85+1)      )        )</f>
        <v>0.2</v>
      </c>
      <c r="AJ85" s="48">
        <f>IF(EXACT($A85,polygonCoarseDist!$F$1), VLOOKUP(AJ$2,polygonCoarseDist!$A$62:$D$69,  IF(EXACT($B85,polygonCoarseDist!$B$61), 2,  IF(EXACT($B85,polygonCoarseDist!$C$61), 3,   4   )   )  ),  1)</f>
        <v>1</v>
      </c>
      <c r="AK85" s="48">
        <f>IF(EXACT($A85,polygonCoarseDist!$F$1), VLOOKUP(AK$2,polygonCoarseDist!$A$62:$D$69,  IF(EXACT($B85,polygonCoarseDist!$B$61), 2,  IF(EXACT($B85,polygonCoarseDist!$C$61), 3,   4   )   )  ),  1)</f>
        <v>1</v>
      </c>
      <c r="AL85" s="48">
        <f>IF(EXACT($A85,polygonCoarseDist!$F$1), VLOOKUP(AL$2,polygonCoarseDist!$A$62:$D$69,  IF(EXACT($B85,polygonCoarseDist!$B$61), 2,  IF(EXACT($B85,polygonCoarseDist!$C$61), 3,   4   )   )  ),  1)</f>
        <v>1</v>
      </c>
      <c r="AM85" s="48">
        <f>IF(EXACT($A85,polygonCoarseDist!$F$1), VLOOKUP(AM$2,polygonCoarseDist!$A$62:$D$69,  IF(EXACT($B85,polygonCoarseDist!$B$61), 2,  IF(EXACT($B85,polygonCoarseDist!$C$61), 3,   4   )   )  ),  1)</f>
        <v>1</v>
      </c>
      <c r="AN85" s="48">
        <f>IF(EXACT($A85,polygonCoarseDist!$F$1), VLOOKUP(AN$2,polygonCoarseDist!$A$62:$D$69,  IF(EXACT($B85,polygonCoarseDist!$B$61), 2,  IF(EXACT($B85,polygonCoarseDist!$C$61), 3,   4   )   )  ),  1)</f>
        <v>1</v>
      </c>
      <c r="AO85" s="48">
        <f>IF(EXACT($A85,polygonCoarseDist!$F$1), VLOOKUP(AO$2,polygonCoarseDist!$A$62:$D$69,  IF(EXACT($B85,polygonCoarseDist!$B$61), 2,  IF(EXACT($B85,polygonCoarseDist!$C$61), 3,   4   )   )  ),  1)</f>
        <v>1</v>
      </c>
      <c r="AP85" s="48">
        <f>IF(EXACT($A85,polygonCoarseDist!$F$1), VLOOKUP(AP$2,polygonCoarseDist!$A$62:$D$69,  IF(EXACT($B85,polygonCoarseDist!$B$61), 2,  IF(EXACT($B85,polygonCoarseDist!$C$61), 3,   4   )   )  ),  1)</f>
        <v>1</v>
      </c>
      <c r="AQ85" s="48">
        <f>IF(EXACT($A85,polygonCoarseDist!$F$1), VLOOKUP(AQ$2,polygonCoarseDist!$A$62:$D$69,  IF(EXACT($B85,polygonCoarseDist!$B$61), 2,  IF(EXACT($B85,polygonCoarseDist!$C$61), 3,   4   )   )  ),  1)</f>
        <v>1</v>
      </c>
      <c r="AS85" s="82">
        <f t="shared" si="105"/>
        <v>0</v>
      </c>
      <c r="AT85" s="82">
        <f t="shared" si="106"/>
        <v>0</v>
      </c>
      <c r="AU85" s="82">
        <f t="shared" si="107"/>
        <v>0</v>
      </c>
      <c r="AV85" s="82">
        <f t="shared" si="108"/>
        <v>0</v>
      </c>
      <c r="AW85" s="82">
        <f t="shared" si="109"/>
        <v>0</v>
      </c>
      <c r="AX85" s="82">
        <f t="shared" si="110"/>
        <v>0</v>
      </c>
      <c r="AY85" s="82">
        <f t="shared" si="111"/>
        <v>0</v>
      </c>
      <c r="AZ85" s="82">
        <f t="shared" si="112"/>
        <v>0</v>
      </c>
      <c r="BB85" s="82">
        <f t="shared" si="113"/>
        <v>0</v>
      </c>
      <c r="BC85" s="82">
        <f t="shared" si="114"/>
        <v>0</v>
      </c>
      <c r="BD85" s="82">
        <f t="shared" si="115"/>
        <v>0</v>
      </c>
      <c r="BE85" s="82">
        <f t="shared" si="116"/>
        <v>0</v>
      </c>
      <c r="BF85" s="82">
        <f t="shared" si="117"/>
        <v>0</v>
      </c>
      <c r="BG85" s="82">
        <f t="shared" si="118"/>
        <v>0</v>
      </c>
      <c r="BH85" s="82">
        <f t="shared" si="119"/>
        <v>0</v>
      </c>
      <c r="BI85" s="82">
        <f t="shared" si="120"/>
        <v>0</v>
      </c>
      <c r="BK85" s="82">
        <f t="shared" si="121"/>
        <v>0</v>
      </c>
      <c r="BL85" s="82">
        <f t="shared" si="122"/>
        <v>0</v>
      </c>
      <c r="BM85" s="82">
        <f t="shared" si="123"/>
        <v>0</v>
      </c>
      <c r="BN85" s="82">
        <f t="shared" si="124"/>
        <v>0</v>
      </c>
      <c r="BO85" s="82">
        <f t="shared" si="125"/>
        <v>0</v>
      </c>
      <c r="BP85" s="82">
        <f t="shared" si="126"/>
        <v>0</v>
      </c>
      <c r="BQ85" s="82">
        <f t="shared" si="127"/>
        <v>0</v>
      </c>
      <c r="BR85" s="82">
        <f t="shared" si="128"/>
        <v>0</v>
      </c>
    </row>
    <row r="86" spans="1:70" x14ac:dyDescent="0.2">
      <c r="A86" t="str">
        <f t="shared" ref="A86:C86" si="149">A46</f>
        <v>Adobe</v>
      </c>
      <c r="B86" t="str">
        <f t="shared" si="149"/>
        <v>LC</v>
      </c>
      <c r="C86" t="str">
        <f t="shared" si="149"/>
        <v>LR</v>
      </c>
      <c r="D86">
        <f t="shared" si="136"/>
        <v>4</v>
      </c>
      <c r="E86" t="s">
        <v>20</v>
      </c>
      <c r="F86" s="33" t="str">
        <f t="shared" si="147"/>
        <v>Adb+LC+LR</v>
      </c>
      <c r="G86" s="33" t="str">
        <f>'FL - vulnerabilities'!A37</f>
        <v>Adb+LC+LR+4s+Ind</v>
      </c>
      <c r="H86" s="33"/>
      <c r="I86" s="48">
        <f>VLOOKUP(I$2,polygonCoarseDist!$A$2:$G$9,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J86" s="48">
        <f>VLOOKUP(J$2,polygonCoarseDist!$A$2:$G$9,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K86" s="48">
        <f>VLOOKUP(K$2,polygonCoarseDist!$A$2:$G$9,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9.3097913322632425E-2</v>
      </c>
      <c r="L86" s="48">
        <f>VLOOKUP(L$2,polygonCoarseDist!$A$2:$G$9,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M86" s="48">
        <f>VLOOKUP(M$2,polygonCoarseDist!$A$2:$G$9,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N86" s="48">
        <f>VLOOKUP(N$2,polygonCoarseDist!$A$2:$G$9,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O86" s="48">
        <f>VLOOKUP(O$2,polygonCoarseDist!$A$2:$G$9,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2.8999999999999998E-2</v>
      </c>
      <c r="P86" s="48">
        <f>VLOOKUP(P$2,polygonCoarseDist!$A$2:$G$9,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Q86" s="33"/>
      <c r="R86" s="48">
        <f>VLOOKUP(R$2,polygonCoarseDist!$A$13:$D$20,IF(EXACT($E86,polygonCoarseDist!$B$12),2,IF(EXACT($E86,polygonCoarseDist!$C$12),3,4)))</f>
        <v>0</v>
      </c>
      <c r="S86" s="48">
        <f>VLOOKUP(S$2,polygonCoarseDist!$A$13:$D$20,IF(EXACT($E86,polygonCoarseDist!$B$12),2,IF(EXACT($E86,polygonCoarseDist!$C$12),3,4)))</f>
        <v>0</v>
      </c>
      <c r="T86" s="48">
        <f>VLOOKUP(T$2,polygonCoarseDist!$A$13:$D$20,IF(EXACT($E86,polygonCoarseDist!$B$12),2,IF(EXACT($E86,polygonCoarseDist!$C$12),3,4)))</f>
        <v>0</v>
      </c>
      <c r="U86" s="48">
        <f>VLOOKUP(U$2,polygonCoarseDist!$A$13:$D$20,IF(EXACT($E86,polygonCoarseDist!$B$12),2,IF(EXACT($E86,polygonCoarseDist!$C$12),3,4)))</f>
        <v>1</v>
      </c>
      <c r="V86" s="48">
        <f>VLOOKUP(V$2,polygonCoarseDist!$A$13:$D$20,IF(EXACT($E86,polygonCoarseDist!$B$12),2,IF(EXACT($E86,polygonCoarseDist!$C$12),3,4)))</f>
        <v>0</v>
      </c>
      <c r="W86" s="48">
        <f>VLOOKUP(W$2,polygonCoarseDist!$A$13:$D$20,IF(EXACT($E86,polygonCoarseDist!$B$12),2,IF(EXACT($E86,polygonCoarseDist!$C$12),3,4)))</f>
        <v>0</v>
      </c>
      <c r="X86" s="48">
        <f>VLOOKUP(X$2,polygonCoarseDist!$A$13:$D$20,IF(EXACT($E86,polygonCoarseDist!$B$12),2,IF(EXACT($E86,polygonCoarseDist!$C$12),3,4)))</f>
        <v>0</v>
      </c>
      <c r="Y86" s="48">
        <f>VLOOKUP(Y$2,polygonCoarseDist!$A$13:$D$20,IF(EXACT($E86,polygonCoarseDist!$B$12),2,IF(EXACT($E86,polygonCoarseDist!$C$12),3,4)))</f>
        <v>0</v>
      </c>
      <c r="AA86" s="48">
        <f>IF(EXACT($A86,polygonCoarseDist!$G$1),VLOOKUP(AA$2,polygonCoarseDist!$A$37:$C$44, $D86+1),         IF(EXACT($A86,polygonCoarseDist!$F$1),VLOOKUP(AA$2,polygonCoarseDist!$A$49:$I$56, $D86+1),       VLOOKUP(AA$2,polygonCoarseDist!$A$25:$E$32, $D86+1)      )        )</f>
        <v>0</v>
      </c>
      <c r="AB86" s="48">
        <f>IF(EXACT($A86,polygonCoarseDist!$G$1),VLOOKUP(AB$2,polygonCoarseDist!$A$37:$C$44, $D86+1),         IF(EXACT($A86,polygonCoarseDist!$F$1),VLOOKUP(AB$2,polygonCoarseDist!$A$49:$I$56, $D86+1),       VLOOKUP(AB$2,polygonCoarseDist!$A$25:$E$32, $D86+1)      )        )</f>
        <v>0</v>
      </c>
      <c r="AC86" s="48">
        <f>IF(EXACT($A86,polygonCoarseDist!$G$1),VLOOKUP(AC$2,polygonCoarseDist!$A$37:$C$44, $D86+1),         IF(EXACT($A86,polygonCoarseDist!$F$1),VLOOKUP(AC$2,polygonCoarseDist!$A$49:$I$56, $D86+1),       VLOOKUP(AC$2,polygonCoarseDist!$A$25:$E$32, $D86+1)      )        )</f>
        <v>0.25</v>
      </c>
      <c r="AD86" s="48">
        <f>IF(EXACT($A86,polygonCoarseDist!$G$1),VLOOKUP(AD$2,polygonCoarseDist!$A$37:$C$44, $D86+1),         IF(EXACT($A86,polygonCoarseDist!$F$1),VLOOKUP(AD$2,polygonCoarseDist!$A$49:$I$56, $D86+1),       VLOOKUP(AD$2,polygonCoarseDist!$A$25:$E$32, $D86+1)      )        )</f>
        <v>0</v>
      </c>
      <c r="AE86" s="48">
        <f>IF(EXACT($A86,polygonCoarseDist!$G$1),VLOOKUP(AE$2,polygonCoarseDist!$A$37:$C$44, $D86+1),         IF(EXACT($A86,polygonCoarseDist!$F$1),VLOOKUP(AE$2,polygonCoarseDist!$A$49:$I$56, $D86+1),       VLOOKUP(AE$2,polygonCoarseDist!$A$25:$E$32, $D86+1)      )        )</f>
        <v>0.25</v>
      </c>
      <c r="AF86" s="48">
        <f>IF(EXACT($A86,polygonCoarseDist!$G$1),VLOOKUP(AF$2,polygonCoarseDist!$A$37:$C$44, $D86+1),         IF(EXACT($A86,polygonCoarseDist!$F$1),VLOOKUP(AF$2,polygonCoarseDist!$A$49:$I$56, $D86+1),       VLOOKUP(AF$2,polygonCoarseDist!$A$25:$E$32, $D86+1)      )        )</f>
        <v>0.05</v>
      </c>
      <c r="AG86" s="48">
        <f>IF(EXACT($A86,polygonCoarseDist!$G$1),VLOOKUP(AG$2,polygonCoarseDist!$A$37:$C$44, $D86+1),         IF(EXACT($A86,polygonCoarseDist!$F$1),VLOOKUP(AG$2,polygonCoarseDist!$A$49:$I$56, $D86+1),       VLOOKUP(AG$2,polygonCoarseDist!$A$25:$E$32, $D86+1)      )        )</f>
        <v>0.1</v>
      </c>
      <c r="AH86" s="48">
        <f>IF(EXACT($A86,polygonCoarseDist!$G$1),VLOOKUP(AH$2,polygonCoarseDist!$A$37:$C$44, $D86+1),         IF(EXACT($A86,polygonCoarseDist!$F$1),VLOOKUP(AH$2,polygonCoarseDist!$A$49:$I$56, $D86+1),       VLOOKUP(AH$2,polygonCoarseDist!$A$25:$E$32, $D86+1)      )        )</f>
        <v>0.7</v>
      </c>
      <c r="AJ86" s="48">
        <f>IF(EXACT($A86,polygonCoarseDist!$F$1), VLOOKUP(AJ$2,polygonCoarseDist!$A$62:$D$69,  IF(EXACT($B86,polygonCoarseDist!$B$61), 2,  IF(EXACT($B86,polygonCoarseDist!$C$61), 3,   4   )   )  ),  1)</f>
        <v>1</v>
      </c>
      <c r="AK86" s="48">
        <f>IF(EXACT($A86,polygonCoarseDist!$F$1), VLOOKUP(AK$2,polygonCoarseDist!$A$62:$D$69,  IF(EXACT($B86,polygonCoarseDist!$B$61), 2,  IF(EXACT($B86,polygonCoarseDist!$C$61), 3,   4   )   )  ),  1)</f>
        <v>1</v>
      </c>
      <c r="AL86" s="48">
        <f>IF(EXACT($A86,polygonCoarseDist!$F$1), VLOOKUP(AL$2,polygonCoarseDist!$A$62:$D$69,  IF(EXACT($B86,polygonCoarseDist!$B$61), 2,  IF(EXACT($B86,polygonCoarseDist!$C$61), 3,   4   )   )  ),  1)</f>
        <v>1</v>
      </c>
      <c r="AM86" s="48">
        <f>IF(EXACT($A86,polygonCoarseDist!$F$1), VLOOKUP(AM$2,polygonCoarseDist!$A$62:$D$69,  IF(EXACT($B86,polygonCoarseDist!$B$61), 2,  IF(EXACT($B86,polygonCoarseDist!$C$61), 3,   4   )   )  ),  1)</f>
        <v>1</v>
      </c>
      <c r="AN86" s="48">
        <f>IF(EXACT($A86,polygonCoarseDist!$F$1), VLOOKUP(AN$2,polygonCoarseDist!$A$62:$D$69,  IF(EXACT($B86,polygonCoarseDist!$B$61), 2,  IF(EXACT($B86,polygonCoarseDist!$C$61), 3,   4   )   )  ),  1)</f>
        <v>1</v>
      </c>
      <c r="AO86" s="48">
        <f>IF(EXACT($A86,polygonCoarseDist!$F$1), VLOOKUP(AO$2,polygonCoarseDist!$A$62:$D$69,  IF(EXACT($B86,polygonCoarseDist!$B$61), 2,  IF(EXACT($B86,polygonCoarseDist!$C$61), 3,   4   )   )  ),  1)</f>
        <v>1</v>
      </c>
      <c r="AP86" s="48">
        <f>IF(EXACT($A86,polygonCoarseDist!$F$1), VLOOKUP(AP$2,polygonCoarseDist!$A$62:$D$69,  IF(EXACT($B86,polygonCoarseDist!$B$61), 2,  IF(EXACT($B86,polygonCoarseDist!$C$61), 3,   4   )   )  ),  1)</f>
        <v>1</v>
      </c>
      <c r="AQ86" s="48">
        <f>IF(EXACT($A86,polygonCoarseDist!$F$1), VLOOKUP(AQ$2,polygonCoarseDist!$A$62:$D$69,  IF(EXACT($B86,polygonCoarseDist!$B$61), 2,  IF(EXACT($B86,polygonCoarseDist!$C$61), 3,   4   )   )  ),  1)</f>
        <v>1</v>
      </c>
      <c r="AS86" s="82">
        <f t="shared" si="105"/>
        <v>0</v>
      </c>
      <c r="AT86" s="82">
        <f t="shared" si="106"/>
        <v>0</v>
      </c>
      <c r="AU86" s="82">
        <f t="shared" si="107"/>
        <v>0</v>
      </c>
      <c r="AV86" s="82">
        <f t="shared" si="108"/>
        <v>0</v>
      </c>
      <c r="AW86" s="82">
        <f t="shared" si="109"/>
        <v>0</v>
      </c>
      <c r="AX86" s="82">
        <f t="shared" si="110"/>
        <v>0</v>
      </c>
      <c r="AY86" s="82">
        <f t="shared" si="111"/>
        <v>0</v>
      </c>
      <c r="AZ86" s="82">
        <f t="shared" si="112"/>
        <v>0</v>
      </c>
      <c r="BB86" s="82">
        <f t="shared" si="113"/>
        <v>0</v>
      </c>
      <c r="BC86" s="82">
        <f t="shared" si="114"/>
        <v>0</v>
      </c>
      <c r="BD86" s="82">
        <f t="shared" si="115"/>
        <v>0</v>
      </c>
      <c r="BE86" s="82">
        <f t="shared" si="116"/>
        <v>0</v>
      </c>
      <c r="BF86" s="82">
        <f t="shared" si="117"/>
        <v>0</v>
      </c>
      <c r="BG86" s="82">
        <f t="shared" si="118"/>
        <v>0</v>
      </c>
      <c r="BH86" s="82">
        <f t="shared" si="119"/>
        <v>0</v>
      </c>
      <c r="BI86" s="82">
        <f t="shared" si="120"/>
        <v>0</v>
      </c>
      <c r="BK86" s="82">
        <f t="shared" si="121"/>
        <v>0</v>
      </c>
      <c r="BL86" s="82">
        <f t="shared" si="122"/>
        <v>0</v>
      </c>
      <c r="BM86" s="82">
        <f t="shared" si="123"/>
        <v>0</v>
      </c>
      <c r="BN86" s="82">
        <f t="shared" si="124"/>
        <v>0</v>
      </c>
      <c r="BO86" s="82">
        <f t="shared" si="125"/>
        <v>0</v>
      </c>
      <c r="BP86" s="82">
        <f t="shared" si="126"/>
        <v>0</v>
      </c>
      <c r="BQ86" s="82">
        <f t="shared" si="127"/>
        <v>0</v>
      </c>
      <c r="BR86" s="82">
        <f t="shared" si="128"/>
        <v>0</v>
      </c>
    </row>
    <row r="87" spans="1:70" x14ac:dyDescent="0.2">
      <c r="A87" t="str">
        <f t="shared" ref="A87:C87" si="150">A47</f>
        <v>Brick in Mud</v>
      </c>
      <c r="B87" t="str">
        <f t="shared" si="150"/>
        <v>LC</v>
      </c>
      <c r="C87" t="str">
        <f t="shared" si="150"/>
        <v>LR</v>
      </c>
      <c r="D87">
        <f t="shared" si="136"/>
        <v>1</v>
      </c>
      <c r="E87" t="s">
        <v>20</v>
      </c>
      <c r="F87" s="33" t="str">
        <f t="shared" si="147"/>
        <v>BrM+LC+LR</v>
      </c>
      <c r="G87" t="str">
        <f>'FL - vulnerabilities'!A38</f>
        <v>BrX+LC+LR+1s+Ind</v>
      </c>
      <c r="I87" s="48">
        <f>VLOOKUP(I$2,polygonCoarseDist!$A$2:$G$9,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J87" s="48">
        <f>VLOOKUP(J$2,polygonCoarseDist!$A$2:$G$9,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K87" s="48">
        <f>VLOOKUP(K$2,polygonCoarseDist!$A$2:$G$9,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0.2247191011235955</v>
      </c>
      <c r="L87" s="48">
        <f>VLOOKUP(L$2,polygonCoarseDist!$A$2:$G$9,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M87" s="48">
        <f>VLOOKUP(M$2,polygonCoarseDist!$A$2:$G$9,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N87" s="48">
        <f>VLOOKUP(N$2,polygonCoarseDist!$A$2:$G$9,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O87" s="48">
        <f>VLOOKUP(O$2,polygonCoarseDist!$A$2:$G$9,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0.26190000000000002</v>
      </c>
      <c r="P87" s="48">
        <f>VLOOKUP(P$2,polygonCoarseDist!$A$2:$G$9,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R87" s="48">
        <f>VLOOKUP(R$2,polygonCoarseDist!$A$13:$D$20,IF(EXACT($E87,polygonCoarseDist!$B$12),2,IF(EXACT($E87,polygonCoarseDist!$C$12),3,4)))</f>
        <v>0</v>
      </c>
      <c r="S87" s="48">
        <f>VLOOKUP(S$2,polygonCoarseDist!$A$13:$D$20,IF(EXACT($E87,polygonCoarseDist!$B$12),2,IF(EXACT($E87,polygonCoarseDist!$C$12),3,4)))</f>
        <v>0</v>
      </c>
      <c r="T87" s="48">
        <f>VLOOKUP(T$2,polygonCoarseDist!$A$13:$D$20,IF(EXACT($E87,polygonCoarseDist!$B$12),2,IF(EXACT($E87,polygonCoarseDist!$C$12),3,4)))</f>
        <v>0</v>
      </c>
      <c r="U87" s="48">
        <f>VLOOKUP(U$2,polygonCoarseDist!$A$13:$D$20,IF(EXACT($E87,polygonCoarseDist!$B$12),2,IF(EXACT($E87,polygonCoarseDist!$C$12),3,4)))</f>
        <v>1</v>
      </c>
      <c r="V87" s="48">
        <f>VLOOKUP(V$2,polygonCoarseDist!$A$13:$D$20,IF(EXACT($E87,polygonCoarseDist!$B$12),2,IF(EXACT($E87,polygonCoarseDist!$C$12),3,4)))</f>
        <v>0</v>
      </c>
      <c r="W87" s="48">
        <f>VLOOKUP(W$2,polygonCoarseDist!$A$13:$D$20,IF(EXACT($E87,polygonCoarseDist!$B$12),2,IF(EXACT($E87,polygonCoarseDist!$C$12),3,4)))</f>
        <v>0</v>
      </c>
      <c r="X87" s="48">
        <f>VLOOKUP(X$2,polygonCoarseDist!$A$13:$D$20,IF(EXACT($E87,polygonCoarseDist!$B$12),2,IF(EXACT($E87,polygonCoarseDist!$C$12),3,4)))</f>
        <v>0</v>
      </c>
      <c r="Y87" s="48">
        <f>VLOOKUP(Y$2,polygonCoarseDist!$A$13:$D$20,IF(EXACT($E87,polygonCoarseDist!$B$12),2,IF(EXACT($E87,polygonCoarseDist!$C$12),3,4)))</f>
        <v>0</v>
      </c>
      <c r="AA87" s="48">
        <f>IF(EXACT($A87,polygonCoarseDist!$G$1),VLOOKUP(AA$2,polygonCoarseDist!$A$37:$C$44, $D87+1),         IF(EXACT($A87,polygonCoarseDist!$F$1),VLOOKUP(AA$2,polygonCoarseDist!$A$49:$I$56, $D87+1),       VLOOKUP(AA$2,polygonCoarseDist!$A$25:$E$32, $D87+1)      )        )</f>
        <v>0.15</v>
      </c>
      <c r="AB87" s="48">
        <f>IF(EXACT($A87,polygonCoarseDist!$G$1),VLOOKUP(AB$2,polygonCoarseDist!$A$37:$C$44, $D87+1),         IF(EXACT($A87,polygonCoarseDist!$F$1),VLOOKUP(AB$2,polygonCoarseDist!$A$49:$I$56, $D87+1),       VLOOKUP(AB$2,polygonCoarseDist!$A$25:$E$32, $D87+1)      )        )</f>
        <v>0.15</v>
      </c>
      <c r="AC87" s="48">
        <f>IF(EXACT($A87,polygonCoarseDist!$G$1),VLOOKUP(AC$2,polygonCoarseDist!$A$37:$C$44, $D87+1),         IF(EXACT($A87,polygonCoarseDist!$F$1),VLOOKUP(AC$2,polygonCoarseDist!$A$49:$I$56, $D87+1),       VLOOKUP(AC$2,polygonCoarseDist!$A$25:$E$32, $D87+1)      )        )</f>
        <v>0.05</v>
      </c>
      <c r="AD87" s="48">
        <f>IF(EXACT($A87,polygonCoarseDist!$G$1),VLOOKUP(AD$2,polygonCoarseDist!$A$37:$C$44, $D87+1),         IF(EXACT($A87,polygonCoarseDist!$F$1),VLOOKUP(AD$2,polygonCoarseDist!$A$49:$I$56, $D87+1),       VLOOKUP(AD$2,polygonCoarseDist!$A$25:$E$32, $D87+1)      )        )</f>
        <v>0.5</v>
      </c>
      <c r="AE87" s="48">
        <f>IF(EXACT($A87,polygonCoarseDist!$G$1),VLOOKUP(AE$2,polygonCoarseDist!$A$37:$C$44, $D87+1),         IF(EXACT($A87,polygonCoarseDist!$F$1),VLOOKUP(AE$2,polygonCoarseDist!$A$49:$I$56, $D87+1),       VLOOKUP(AE$2,polygonCoarseDist!$A$25:$E$32, $D87+1)      )        )</f>
        <v>0.05</v>
      </c>
      <c r="AF87" s="48">
        <f>IF(EXACT($A87,polygonCoarseDist!$G$1),VLOOKUP(AF$2,polygonCoarseDist!$A$37:$C$44, $D87+1),         IF(EXACT($A87,polygonCoarseDist!$F$1),VLOOKUP(AF$2,polygonCoarseDist!$A$49:$I$56, $D87+1),       VLOOKUP(AF$2,polygonCoarseDist!$A$25:$E$32, $D87+1)      )        )</f>
        <v>0.7</v>
      </c>
      <c r="AG87" s="48">
        <f>IF(EXACT($A87,polygonCoarseDist!$G$1),VLOOKUP(AG$2,polygonCoarseDist!$A$37:$C$44, $D87+1),         IF(EXACT($A87,polygonCoarseDist!$F$1),VLOOKUP(AG$2,polygonCoarseDist!$A$49:$I$56, $D87+1),       VLOOKUP(AG$2,polygonCoarseDist!$A$25:$E$32, $D87+1)      )        )</f>
        <v>0.5</v>
      </c>
      <c r="AH87" s="48">
        <f>IF(EXACT($A87,polygonCoarseDist!$G$1),VLOOKUP(AH$2,polygonCoarseDist!$A$37:$C$44, $D87+1),         IF(EXACT($A87,polygonCoarseDist!$F$1),VLOOKUP(AH$2,polygonCoarseDist!$A$49:$I$56, $D87+1),       VLOOKUP(AH$2,polygonCoarseDist!$A$25:$E$32, $D87+1)      )        )</f>
        <v>0.05</v>
      </c>
      <c r="AJ87" s="48">
        <f>IF(EXACT($A87,polygonCoarseDist!$F$1), VLOOKUP(AJ$2,polygonCoarseDist!$A$62:$D$69,  IF(EXACT($B87,polygonCoarseDist!$B$61), 2,  IF(EXACT($B87,polygonCoarseDist!$C$61), 3,   4   )   )  ),  1)</f>
        <v>1</v>
      </c>
      <c r="AK87" s="48">
        <f>IF(EXACT($A87,polygonCoarseDist!$F$1), VLOOKUP(AK$2,polygonCoarseDist!$A$62:$D$69,  IF(EXACT($B87,polygonCoarseDist!$B$61), 2,  IF(EXACT($B87,polygonCoarseDist!$C$61), 3,   4   )   )  ),  1)</f>
        <v>1</v>
      </c>
      <c r="AL87" s="48">
        <f>IF(EXACT($A87,polygonCoarseDist!$F$1), VLOOKUP(AL$2,polygonCoarseDist!$A$62:$D$69,  IF(EXACT($B87,polygonCoarseDist!$B$61), 2,  IF(EXACT($B87,polygonCoarseDist!$C$61), 3,   4   )   )  ),  1)</f>
        <v>1</v>
      </c>
      <c r="AM87" s="48">
        <f>IF(EXACT($A87,polygonCoarseDist!$F$1), VLOOKUP(AM$2,polygonCoarseDist!$A$62:$D$69,  IF(EXACT($B87,polygonCoarseDist!$B$61), 2,  IF(EXACT($B87,polygonCoarseDist!$C$61), 3,   4   )   )  ),  1)</f>
        <v>1</v>
      </c>
      <c r="AN87" s="48">
        <f>IF(EXACT($A87,polygonCoarseDist!$F$1), VLOOKUP(AN$2,polygonCoarseDist!$A$62:$D$69,  IF(EXACT($B87,polygonCoarseDist!$B$61), 2,  IF(EXACT($B87,polygonCoarseDist!$C$61), 3,   4   )   )  ),  1)</f>
        <v>1</v>
      </c>
      <c r="AO87" s="48">
        <f>IF(EXACT($A87,polygonCoarseDist!$F$1), VLOOKUP(AO$2,polygonCoarseDist!$A$62:$D$69,  IF(EXACT($B87,polygonCoarseDist!$B$61), 2,  IF(EXACT($B87,polygonCoarseDist!$C$61), 3,   4   )   )  ),  1)</f>
        <v>1</v>
      </c>
      <c r="AP87" s="48">
        <f>IF(EXACT($A87,polygonCoarseDist!$F$1), VLOOKUP(AP$2,polygonCoarseDist!$A$62:$D$69,  IF(EXACT($B87,polygonCoarseDist!$B$61), 2,  IF(EXACT($B87,polygonCoarseDist!$C$61), 3,   4   )   )  ),  1)</f>
        <v>1</v>
      </c>
      <c r="AQ87" s="48">
        <f>IF(EXACT($A87,polygonCoarseDist!$F$1), VLOOKUP(AQ$2,polygonCoarseDist!$A$62:$D$69,  IF(EXACT($B87,polygonCoarseDist!$B$61), 2,  IF(EXACT($B87,polygonCoarseDist!$C$61), 3,   4   )   )  ),  1)</f>
        <v>1</v>
      </c>
      <c r="AS87" s="82">
        <f t="shared" si="105"/>
        <v>0</v>
      </c>
      <c r="AT87" s="82">
        <f t="shared" si="106"/>
        <v>0</v>
      </c>
      <c r="AU87" s="82">
        <f t="shared" si="107"/>
        <v>0</v>
      </c>
      <c r="AV87" s="82">
        <f t="shared" si="108"/>
        <v>9.8999999999999991E-2</v>
      </c>
      <c r="AW87" s="82">
        <f t="shared" si="109"/>
        <v>0</v>
      </c>
      <c r="AX87" s="82">
        <f t="shared" si="110"/>
        <v>0</v>
      </c>
      <c r="AY87" s="82">
        <f t="shared" si="111"/>
        <v>0</v>
      </c>
      <c r="AZ87" s="82">
        <f t="shared" si="112"/>
        <v>0</v>
      </c>
      <c r="BB87" s="82">
        <f t="shared" si="113"/>
        <v>0</v>
      </c>
      <c r="BC87" s="82">
        <f t="shared" si="114"/>
        <v>0</v>
      </c>
      <c r="BD87" s="82">
        <f t="shared" si="115"/>
        <v>0</v>
      </c>
      <c r="BE87" s="82">
        <f t="shared" si="116"/>
        <v>0.10122699386503065</v>
      </c>
      <c r="BF87" s="82">
        <f t="shared" si="117"/>
        <v>0</v>
      </c>
      <c r="BG87" s="82">
        <f t="shared" si="118"/>
        <v>0</v>
      </c>
      <c r="BH87" s="82">
        <f t="shared" si="119"/>
        <v>0</v>
      </c>
      <c r="BI87" s="82">
        <f t="shared" si="120"/>
        <v>0</v>
      </c>
      <c r="BK87" s="82">
        <f t="shared" si="121"/>
        <v>0</v>
      </c>
      <c r="BL87" s="82">
        <f t="shared" si="122"/>
        <v>0</v>
      </c>
      <c r="BM87" s="82">
        <f t="shared" si="123"/>
        <v>0</v>
      </c>
      <c r="BN87" s="82">
        <f t="shared" si="124"/>
        <v>0.10122699386503065</v>
      </c>
      <c r="BO87" s="82">
        <f t="shared" si="125"/>
        <v>0</v>
      </c>
      <c r="BP87" s="82">
        <f t="shared" si="126"/>
        <v>0</v>
      </c>
      <c r="BQ87" s="82">
        <f t="shared" si="127"/>
        <v>0</v>
      </c>
      <c r="BR87" s="82">
        <f t="shared" si="128"/>
        <v>0</v>
      </c>
    </row>
    <row r="88" spans="1:70" x14ac:dyDescent="0.2">
      <c r="A88" t="str">
        <f t="shared" ref="A88:C88" si="151">A48</f>
        <v>Brick in Mud</v>
      </c>
      <c r="B88" t="str">
        <f t="shared" si="151"/>
        <v>LC</v>
      </c>
      <c r="C88" t="str">
        <f t="shared" si="151"/>
        <v>LR</v>
      </c>
      <c r="D88">
        <f t="shared" si="136"/>
        <v>2</v>
      </c>
      <c r="E88" t="s">
        <v>20</v>
      </c>
      <c r="F88" s="33" t="str">
        <f t="shared" si="147"/>
        <v>BrM+LC+LR</v>
      </c>
      <c r="G88" t="str">
        <f>'FL - vulnerabilities'!A39</f>
        <v>BrX+LC+LR+2s+Ind</v>
      </c>
      <c r="I88" s="48">
        <f>VLOOKUP(I$2,polygonCoarseDist!$A$2:$G$9,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J88" s="48">
        <f>VLOOKUP(J$2,polygonCoarseDist!$A$2:$G$9,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K88" s="48">
        <f>VLOOKUP(K$2,polygonCoarseDist!$A$2:$G$9,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0.2247191011235955</v>
      </c>
      <c r="L88" s="48">
        <f>VLOOKUP(L$2,polygonCoarseDist!$A$2:$G$9,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M88" s="48">
        <f>VLOOKUP(M$2,polygonCoarseDist!$A$2:$G$9,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N88" s="48">
        <f>VLOOKUP(N$2,polygonCoarseDist!$A$2:$G$9,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O88" s="48">
        <f>VLOOKUP(O$2,polygonCoarseDist!$A$2:$G$9,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0.26190000000000002</v>
      </c>
      <c r="P88" s="48">
        <f>VLOOKUP(P$2,polygonCoarseDist!$A$2:$G$9,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R88" s="48">
        <f>VLOOKUP(R$2,polygonCoarseDist!$A$13:$D$20,IF(EXACT($E88,polygonCoarseDist!$B$12),2,IF(EXACT($E88,polygonCoarseDist!$C$12),3,4)))</f>
        <v>0</v>
      </c>
      <c r="S88" s="48">
        <f>VLOOKUP(S$2,polygonCoarseDist!$A$13:$D$20,IF(EXACT($E88,polygonCoarseDist!$B$12),2,IF(EXACT($E88,polygonCoarseDist!$C$12),3,4)))</f>
        <v>0</v>
      </c>
      <c r="T88" s="48">
        <f>VLOOKUP(T$2,polygonCoarseDist!$A$13:$D$20,IF(EXACT($E88,polygonCoarseDist!$B$12),2,IF(EXACT($E88,polygonCoarseDist!$C$12),3,4)))</f>
        <v>0</v>
      </c>
      <c r="U88" s="48">
        <f>VLOOKUP(U$2,polygonCoarseDist!$A$13:$D$20,IF(EXACT($E88,polygonCoarseDist!$B$12),2,IF(EXACT($E88,polygonCoarseDist!$C$12),3,4)))</f>
        <v>1</v>
      </c>
      <c r="V88" s="48">
        <f>VLOOKUP(V$2,polygonCoarseDist!$A$13:$D$20,IF(EXACT($E88,polygonCoarseDist!$B$12),2,IF(EXACT($E88,polygonCoarseDist!$C$12),3,4)))</f>
        <v>0</v>
      </c>
      <c r="W88" s="48">
        <f>VLOOKUP(W$2,polygonCoarseDist!$A$13:$D$20,IF(EXACT($E88,polygonCoarseDist!$B$12),2,IF(EXACT($E88,polygonCoarseDist!$C$12),3,4)))</f>
        <v>0</v>
      </c>
      <c r="X88" s="48">
        <f>VLOOKUP(X$2,polygonCoarseDist!$A$13:$D$20,IF(EXACT($E88,polygonCoarseDist!$B$12),2,IF(EXACT($E88,polygonCoarseDist!$C$12),3,4)))</f>
        <v>0</v>
      </c>
      <c r="Y88" s="48">
        <f>VLOOKUP(Y$2,polygonCoarseDist!$A$13:$D$20,IF(EXACT($E88,polygonCoarseDist!$B$12),2,IF(EXACT($E88,polygonCoarseDist!$C$12),3,4)))</f>
        <v>0</v>
      </c>
      <c r="AA88" s="48">
        <f>IF(EXACT($A88,polygonCoarseDist!$G$1),VLOOKUP(AA$2,polygonCoarseDist!$A$37:$C$44, $D88+1),         IF(EXACT($A88,polygonCoarseDist!$F$1),VLOOKUP(AA$2,polygonCoarseDist!$A$49:$I$56, $D88+1),       VLOOKUP(AA$2,polygonCoarseDist!$A$25:$E$32, $D88+1)      )        )</f>
        <v>0.8</v>
      </c>
      <c r="AB88" s="48">
        <f>IF(EXACT($A88,polygonCoarseDist!$G$1),VLOOKUP(AB$2,polygonCoarseDist!$A$37:$C$44, $D88+1),         IF(EXACT($A88,polygonCoarseDist!$F$1),VLOOKUP(AB$2,polygonCoarseDist!$A$49:$I$56, $D88+1),       VLOOKUP(AB$2,polygonCoarseDist!$A$25:$E$32, $D88+1)      )        )</f>
        <v>0.6</v>
      </c>
      <c r="AC88" s="48">
        <f>IF(EXACT($A88,polygonCoarseDist!$G$1),VLOOKUP(AC$2,polygonCoarseDist!$A$37:$C$44, $D88+1),         IF(EXACT($A88,polygonCoarseDist!$F$1),VLOOKUP(AC$2,polygonCoarseDist!$A$49:$I$56, $D88+1),       VLOOKUP(AC$2,polygonCoarseDist!$A$25:$E$32, $D88+1)      )        )</f>
        <v>0.1</v>
      </c>
      <c r="AD88" s="48">
        <f>IF(EXACT($A88,polygonCoarseDist!$G$1),VLOOKUP(AD$2,polygonCoarseDist!$A$37:$C$44, $D88+1),         IF(EXACT($A88,polygonCoarseDist!$F$1),VLOOKUP(AD$2,polygonCoarseDist!$A$49:$I$56, $D88+1),       VLOOKUP(AD$2,polygonCoarseDist!$A$25:$E$32, $D88+1)      )        )</f>
        <v>0.5</v>
      </c>
      <c r="AE88" s="48">
        <f>IF(EXACT($A88,polygonCoarseDist!$G$1),VLOOKUP(AE$2,polygonCoarseDist!$A$37:$C$44, $D88+1),         IF(EXACT($A88,polygonCoarseDist!$F$1),VLOOKUP(AE$2,polygonCoarseDist!$A$49:$I$56, $D88+1),       VLOOKUP(AE$2,polygonCoarseDist!$A$25:$E$32, $D88+1)      )        )</f>
        <v>0.1</v>
      </c>
      <c r="AF88" s="48">
        <f>IF(EXACT($A88,polygonCoarseDist!$G$1),VLOOKUP(AF$2,polygonCoarseDist!$A$37:$C$44, $D88+1),         IF(EXACT($A88,polygonCoarseDist!$F$1),VLOOKUP(AF$2,polygonCoarseDist!$A$49:$I$56, $D88+1),       VLOOKUP(AF$2,polygonCoarseDist!$A$25:$E$32, $D88+1)      )        )</f>
        <v>0.2</v>
      </c>
      <c r="AG88" s="48">
        <f>IF(EXACT($A88,polygonCoarseDist!$G$1),VLOOKUP(AG$2,polygonCoarseDist!$A$37:$C$44, $D88+1),         IF(EXACT($A88,polygonCoarseDist!$F$1),VLOOKUP(AG$2,polygonCoarseDist!$A$49:$I$56, $D88+1),       VLOOKUP(AG$2,polygonCoarseDist!$A$25:$E$32, $D88+1)      )        )</f>
        <v>0.3</v>
      </c>
      <c r="AH88" s="48">
        <f>IF(EXACT($A88,polygonCoarseDist!$G$1),VLOOKUP(AH$2,polygonCoarseDist!$A$37:$C$44, $D88+1),         IF(EXACT($A88,polygonCoarseDist!$F$1),VLOOKUP(AH$2,polygonCoarseDist!$A$49:$I$56, $D88+1),       VLOOKUP(AH$2,polygonCoarseDist!$A$25:$E$32, $D88+1)      )        )</f>
        <v>0.05</v>
      </c>
      <c r="AJ88" s="48">
        <f>IF(EXACT($A88,polygonCoarseDist!$F$1), VLOOKUP(AJ$2,polygonCoarseDist!$A$62:$D$69,  IF(EXACT($B88,polygonCoarseDist!$B$61), 2,  IF(EXACT($B88,polygonCoarseDist!$C$61), 3,   4   )   )  ),  1)</f>
        <v>1</v>
      </c>
      <c r="AK88" s="48">
        <f>IF(EXACT($A88,polygonCoarseDist!$F$1), VLOOKUP(AK$2,polygonCoarseDist!$A$62:$D$69,  IF(EXACT($B88,polygonCoarseDist!$B$61), 2,  IF(EXACT($B88,polygonCoarseDist!$C$61), 3,   4   )   )  ),  1)</f>
        <v>1</v>
      </c>
      <c r="AL88" s="48">
        <f>IF(EXACT($A88,polygonCoarseDist!$F$1), VLOOKUP(AL$2,polygonCoarseDist!$A$62:$D$69,  IF(EXACT($B88,polygonCoarseDist!$B$61), 2,  IF(EXACT($B88,polygonCoarseDist!$C$61), 3,   4   )   )  ),  1)</f>
        <v>1</v>
      </c>
      <c r="AM88" s="48">
        <f>IF(EXACT($A88,polygonCoarseDist!$F$1), VLOOKUP(AM$2,polygonCoarseDist!$A$62:$D$69,  IF(EXACT($B88,polygonCoarseDist!$B$61), 2,  IF(EXACT($B88,polygonCoarseDist!$C$61), 3,   4   )   )  ),  1)</f>
        <v>1</v>
      </c>
      <c r="AN88" s="48">
        <f>IF(EXACT($A88,polygonCoarseDist!$F$1), VLOOKUP(AN$2,polygonCoarseDist!$A$62:$D$69,  IF(EXACT($B88,polygonCoarseDist!$B$61), 2,  IF(EXACT($B88,polygonCoarseDist!$C$61), 3,   4   )   )  ),  1)</f>
        <v>1</v>
      </c>
      <c r="AO88" s="48">
        <f>IF(EXACT($A88,polygonCoarseDist!$F$1), VLOOKUP(AO$2,polygonCoarseDist!$A$62:$D$69,  IF(EXACT($B88,polygonCoarseDist!$B$61), 2,  IF(EXACT($B88,polygonCoarseDist!$C$61), 3,   4   )   )  ),  1)</f>
        <v>1</v>
      </c>
      <c r="AP88" s="48">
        <f>IF(EXACT($A88,polygonCoarseDist!$F$1), VLOOKUP(AP$2,polygonCoarseDist!$A$62:$D$69,  IF(EXACT($B88,polygonCoarseDist!$B$61), 2,  IF(EXACT($B88,polygonCoarseDist!$C$61), 3,   4   )   )  ),  1)</f>
        <v>1</v>
      </c>
      <c r="AQ88" s="48">
        <f>IF(EXACT($A88,polygonCoarseDist!$F$1), VLOOKUP(AQ$2,polygonCoarseDist!$A$62:$D$69,  IF(EXACT($B88,polygonCoarseDist!$B$61), 2,  IF(EXACT($B88,polygonCoarseDist!$C$61), 3,   4   )   )  ),  1)</f>
        <v>1</v>
      </c>
      <c r="AS88" s="82">
        <f t="shared" si="105"/>
        <v>0</v>
      </c>
      <c r="AT88" s="82">
        <f t="shared" si="106"/>
        <v>0</v>
      </c>
      <c r="AU88" s="82">
        <f t="shared" si="107"/>
        <v>0</v>
      </c>
      <c r="AV88" s="82">
        <f t="shared" si="108"/>
        <v>9.8999999999999991E-2</v>
      </c>
      <c r="AW88" s="82">
        <f t="shared" si="109"/>
        <v>0</v>
      </c>
      <c r="AX88" s="82">
        <f t="shared" si="110"/>
        <v>0</v>
      </c>
      <c r="AY88" s="82">
        <f t="shared" si="111"/>
        <v>0</v>
      </c>
      <c r="AZ88" s="82">
        <f t="shared" si="112"/>
        <v>0</v>
      </c>
      <c r="BB88" s="82">
        <f t="shared" si="113"/>
        <v>0</v>
      </c>
      <c r="BC88" s="82">
        <f t="shared" si="114"/>
        <v>0</v>
      </c>
      <c r="BD88" s="82">
        <f t="shared" si="115"/>
        <v>0</v>
      </c>
      <c r="BE88" s="82">
        <f t="shared" si="116"/>
        <v>0.10122699386503065</v>
      </c>
      <c r="BF88" s="82">
        <f t="shared" si="117"/>
        <v>0</v>
      </c>
      <c r="BG88" s="82">
        <f t="shared" si="118"/>
        <v>0</v>
      </c>
      <c r="BH88" s="82">
        <f t="shared" si="119"/>
        <v>0</v>
      </c>
      <c r="BI88" s="82">
        <f t="shared" si="120"/>
        <v>0</v>
      </c>
      <c r="BK88" s="82">
        <f t="shared" si="121"/>
        <v>0</v>
      </c>
      <c r="BL88" s="82">
        <f t="shared" si="122"/>
        <v>0</v>
      </c>
      <c r="BM88" s="82">
        <f t="shared" si="123"/>
        <v>0</v>
      </c>
      <c r="BN88" s="82">
        <f t="shared" si="124"/>
        <v>0.20245398773006129</v>
      </c>
      <c r="BO88" s="82">
        <f t="shared" si="125"/>
        <v>0</v>
      </c>
      <c r="BP88" s="82">
        <f t="shared" si="126"/>
        <v>0</v>
      </c>
      <c r="BQ88" s="82">
        <f t="shared" si="127"/>
        <v>0</v>
      </c>
      <c r="BR88" s="82">
        <f t="shared" si="128"/>
        <v>0</v>
      </c>
    </row>
    <row r="89" spans="1:70" x14ac:dyDescent="0.2">
      <c r="A89" t="str">
        <f t="shared" ref="A89:C89" si="152">A49</f>
        <v>Brick in Mud</v>
      </c>
      <c r="B89" t="str">
        <f t="shared" si="152"/>
        <v>LC</v>
      </c>
      <c r="C89" t="str">
        <f t="shared" si="152"/>
        <v>LR</v>
      </c>
      <c r="D89">
        <f t="shared" si="136"/>
        <v>3</v>
      </c>
      <c r="E89" t="s">
        <v>20</v>
      </c>
      <c r="F89" s="33" t="str">
        <f t="shared" si="147"/>
        <v>BrM+LC+LR</v>
      </c>
      <c r="G89" t="str">
        <f>'FL - vulnerabilities'!A40</f>
        <v>BrX+LC+LR+3s+Ind</v>
      </c>
      <c r="I89" s="48">
        <f>VLOOKUP(I$2,polygonCoarseDist!$A$2:$G$9,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J89" s="48">
        <f>VLOOKUP(J$2,polygonCoarseDist!$A$2:$G$9,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K89" s="48">
        <f>VLOOKUP(K$2,polygonCoarseDist!$A$2:$G$9,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0.2247191011235955</v>
      </c>
      <c r="L89" s="48">
        <f>VLOOKUP(L$2,polygonCoarseDist!$A$2:$G$9,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M89" s="48">
        <f>VLOOKUP(M$2,polygonCoarseDist!$A$2:$G$9,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N89" s="48">
        <f>VLOOKUP(N$2,polygonCoarseDist!$A$2:$G$9,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O89" s="48">
        <f>VLOOKUP(O$2,polygonCoarseDist!$A$2:$G$9,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0.26190000000000002</v>
      </c>
      <c r="P89" s="48">
        <f>VLOOKUP(P$2,polygonCoarseDist!$A$2:$G$9,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R89" s="48">
        <f>VLOOKUP(R$2,polygonCoarseDist!$A$13:$D$20,IF(EXACT($E89,polygonCoarseDist!$B$12),2,IF(EXACT($E89,polygonCoarseDist!$C$12),3,4)))</f>
        <v>0</v>
      </c>
      <c r="S89" s="48">
        <f>VLOOKUP(S$2,polygonCoarseDist!$A$13:$D$20,IF(EXACT($E89,polygonCoarseDist!$B$12),2,IF(EXACT($E89,polygonCoarseDist!$C$12),3,4)))</f>
        <v>0</v>
      </c>
      <c r="T89" s="48">
        <f>VLOOKUP(T$2,polygonCoarseDist!$A$13:$D$20,IF(EXACT($E89,polygonCoarseDist!$B$12),2,IF(EXACT($E89,polygonCoarseDist!$C$12),3,4)))</f>
        <v>0</v>
      </c>
      <c r="U89" s="48">
        <f>VLOOKUP(U$2,polygonCoarseDist!$A$13:$D$20,IF(EXACT($E89,polygonCoarseDist!$B$12),2,IF(EXACT($E89,polygonCoarseDist!$C$12),3,4)))</f>
        <v>1</v>
      </c>
      <c r="V89" s="48">
        <f>VLOOKUP(V$2,polygonCoarseDist!$A$13:$D$20,IF(EXACT($E89,polygonCoarseDist!$B$12),2,IF(EXACT($E89,polygonCoarseDist!$C$12),3,4)))</f>
        <v>0</v>
      </c>
      <c r="W89" s="48">
        <f>VLOOKUP(W$2,polygonCoarseDist!$A$13:$D$20,IF(EXACT($E89,polygonCoarseDist!$B$12),2,IF(EXACT($E89,polygonCoarseDist!$C$12),3,4)))</f>
        <v>0</v>
      </c>
      <c r="X89" s="48">
        <f>VLOOKUP(X$2,polygonCoarseDist!$A$13:$D$20,IF(EXACT($E89,polygonCoarseDist!$B$12),2,IF(EXACT($E89,polygonCoarseDist!$C$12),3,4)))</f>
        <v>0</v>
      </c>
      <c r="Y89" s="48">
        <f>VLOOKUP(Y$2,polygonCoarseDist!$A$13:$D$20,IF(EXACT($E89,polygonCoarseDist!$B$12),2,IF(EXACT($E89,polygonCoarseDist!$C$12),3,4)))</f>
        <v>0</v>
      </c>
      <c r="AA89" s="48">
        <f>IF(EXACT($A89,polygonCoarseDist!$G$1),VLOOKUP(AA$2,polygonCoarseDist!$A$37:$C$44, $D89+1),         IF(EXACT($A89,polygonCoarseDist!$F$1),VLOOKUP(AA$2,polygonCoarseDist!$A$49:$I$56, $D89+1),       VLOOKUP(AA$2,polygonCoarseDist!$A$25:$E$32, $D89+1)      )        )</f>
        <v>0.05</v>
      </c>
      <c r="AB89" s="48">
        <f>IF(EXACT($A89,polygonCoarseDist!$G$1),VLOOKUP(AB$2,polygonCoarseDist!$A$37:$C$44, $D89+1),         IF(EXACT($A89,polygonCoarseDist!$F$1),VLOOKUP(AB$2,polygonCoarseDist!$A$49:$I$56, $D89+1),       VLOOKUP(AB$2,polygonCoarseDist!$A$25:$E$32, $D89+1)      )        )</f>
        <v>0.25</v>
      </c>
      <c r="AC89" s="48">
        <f>IF(EXACT($A89,polygonCoarseDist!$G$1),VLOOKUP(AC$2,polygonCoarseDist!$A$37:$C$44, $D89+1),         IF(EXACT($A89,polygonCoarseDist!$F$1),VLOOKUP(AC$2,polygonCoarseDist!$A$49:$I$56, $D89+1),       VLOOKUP(AC$2,polygonCoarseDist!$A$25:$E$32, $D89+1)      )        )</f>
        <v>0.6</v>
      </c>
      <c r="AD89" s="48">
        <f>IF(EXACT($A89,polygonCoarseDist!$G$1),VLOOKUP(AD$2,polygonCoarseDist!$A$37:$C$44, $D89+1),         IF(EXACT($A89,polygonCoarseDist!$F$1),VLOOKUP(AD$2,polygonCoarseDist!$A$49:$I$56, $D89+1),       VLOOKUP(AD$2,polygonCoarseDist!$A$25:$E$32, $D89+1)      )        )</f>
        <v>0</v>
      </c>
      <c r="AE89" s="48">
        <f>IF(EXACT($A89,polygonCoarseDist!$G$1),VLOOKUP(AE$2,polygonCoarseDist!$A$37:$C$44, $D89+1),         IF(EXACT($A89,polygonCoarseDist!$F$1),VLOOKUP(AE$2,polygonCoarseDist!$A$49:$I$56, $D89+1),       VLOOKUP(AE$2,polygonCoarseDist!$A$25:$E$32, $D89+1)      )        )</f>
        <v>0.6</v>
      </c>
      <c r="AF89" s="48">
        <f>IF(EXACT($A89,polygonCoarseDist!$G$1),VLOOKUP(AF$2,polygonCoarseDist!$A$37:$C$44, $D89+1),         IF(EXACT($A89,polygonCoarseDist!$F$1),VLOOKUP(AF$2,polygonCoarseDist!$A$49:$I$56, $D89+1),       VLOOKUP(AF$2,polygonCoarseDist!$A$25:$E$32, $D89+1)      )        )</f>
        <v>0.05</v>
      </c>
      <c r="AG89" s="48">
        <f>IF(EXACT($A89,polygonCoarseDist!$G$1),VLOOKUP(AG$2,polygonCoarseDist!$A$37:$C$44, $D89+1),         IF(EXACT($A89,polygonCoarseDist!$F$1),VLOOKUP(AG$2,polygonCoarseDist!$A$49:$I$56, $D89+1),       VLOOKUP(AG$2,polygonCoarseDist!$A$25:$E$32, $D89+1)      )        )</f>
        <v>0.1</v>
      </c>
      <c r="AH89" s="48">
        <f>IF(EXACT($A89,polygonCoarseDist!$G$1),VLOOKUP(AH$2,polygonCoarseDist!$A$37:$C$44, $D89+1),         IF(EXACT($A89,polygonCoarseDist!$F$1),VLOOKUP(AH$2,polygonCoarseDist!$A$49:$I$56, $D89+1),       VLOOKUP(AH$2,polygonCoarseDist!$A$25:$E$32, $D89+1)      )        )</f>
        <v>0.2</v>
      </c>
      <c r="AJ89" s="48">
        <f>IF(EXACT($A89,polygonCoarseDist!$F$1), VLOOKUP(AJ$2,polygonCoarseDist!$A$62:$D$69,  IF(EXACT($B89,polygonCoarseDist!$B$61), 2,  IF(EXACT($B89,polygonCoarseDist!$C$61), 3,   4   )   )  ),  1)</f>
        <v>1</v>
      </c>
      <c r="AK89" s="48">
        <f>IF(EXACT($A89,polygonCoarseDist!$F$1), VLOOKUP(AK$2,polygonCoarseDist!$A$62:$D$69,  IF(EXACT($B89,polygonCoarseDist!$B$61), 2,  IF(EXACT($B89,polygonCoarseDist!$C$61), 3,   4   )   )  ),  1)</f>
        <v>1</v>
      </c>
      <c r="AL89" s="48">
        <f>IF(EXACT($A89,polygonCoarseDist!$F$1), VLOOKUP(AL$2,polygonCoarseDist!$A$62:$D$69,  IF(EXACT($B89,polygonCoarseDist!$B$61), 2,  IF(EXACT($B89,polygonCoarseDist!$C$61), 3,   4   )   )  ),  1)</f>
        <v>1</v>
      </c>
      <c r="AM89" s="48">
        <f>IF(EXACT($A89,polygonCoarseDist!$F$1), VLOOKUP(AM$2,polygonCoarseDist!$A$62:$D$69,  IF(EXACT($B89,polygonCoarseDist!$B$61), 2,  IF(EXACT($B89,polygonCoarseDist!$C$61), 3,   4   )   )  ),  1)</f>
        <v>1</v>
      </c>
      <c r="AN89" s="48">
        <f>IF(EXACT($A89,polygonCoarseDist!$F$1), VLOOKUP(AN$2,polygonCoarseDist!$A$62:$D$69,  IF(EXACT($B89,polygonCoarseDist!$B$61), 2,  IF(EXACT($B89,polygonCoarseDist!$C$61), 3,   4   )   )  ),  1)</f>
        <v>1</v>
      </c>
      <c r="AO89" s="48">
        <f>IF(EXACT($A89,polygonCoarseDist!$F$1), VLOOKUP(AO$2,polygonCoarseDist!$A$62:$D$69,  IF(EXACT($B89,polygonCoarseDist!$B$61), 2,  IF(EXACT($B89,polygonCoarseDist!$C$61), 3,   4   )   )  ),  1)</f>
        <v>1</v>
      </c>
      <c r="AP89" s="48">
        <f>IF(EXACT($A89,polygonCoarseDist!$F$1), VLOOKUP(AP$2,polygonCoarseDist!$A$62:$D$69,  IF(EXACT($B89,polygonCoarseDist!$B$61), 2,  IF(EXACT($B89,polygonCoarseDist!$C$61), 3,   4   )   )  ),  1)</f>
        <v>1</v>
      </c>
      <c r="AQ89" s="48">
        <f>IF(EXACT($A89,polygonCoarseDist!$F$1), VLOOKUP(AQ$2,polygonCoarseDist!$A$62:$D$69,  IF(EXACT($B89,polygonCoarseDist!$B$61), 2,  IF(EXACT($B89,polygonCoarseDist!$C$61), 3,   4   )   )  ),  1)</f>
        <v>1</v>
      </c>
      <c r="AS89" s="82">
        <f t="shared" si="105"/>
        <v>0</v>
      </c>
      <c r="AT89" s="82">
        <f t="shared" si="106"/>
        <v>0</v>
      </c>
      <c r="AU89" s="82">
        <f t="shared" si="107"/>
        <v>0</v>
      </c>
      <c r="AV89" s="82">
        <f t="shared" si="108"/>
        <v>0</v>
      </c>
      <c r="AW89" s="82">
        <f t="shared" si="109"/>
        <v>0</v>
      </c>
      <c r="AX89" s="82">
        <f t="shared" si="110"/>
        <v>0</v>
      </c>
      <c r="AY89" s="82">
        <f t="shared" si="111"/>
        <v>0</v>
      </c>
      <c r="AZ89" s="82">
        <f t="shared" si="112"/>
        <v>0</v>
      </c>
      <c r="BB89" s="82">
        <f t="shared" si="113"/>
        <v>0</v>
      </c>
      <c r="BC89" s="82">
        <f t="shared" si="114"/>
        <v>0</v>
      </c>
      <c r="BD89" s="82">
        <f t="shared" si="115"/>
        <v>0</v>
      </c>
      <c r="BE89" s="82">
        <f t="shared" si="116"/>
        <v>0</v>
      </c>
      <c r="BF89" s="82">
        <f t="shared" si="117"/>
        <v>0</v>
      </c>
      <c r="BG89" s="82">
        <f t="shared" si="118"/>
        <v>0</v>
      </c>
      <c r="BH89" s="82">
        <f t="shared" si="119"/>
        <v>0</v>
      </c>
      <c r="BI89" s="82">
        <f t="shared" si="120"/>
        <v>0</v>
      </c>
      <c r="BK89" s="82">
        <f t="shared" si="121"/>
        <v>0</v>
      </c>
      <c r="BL89" s="82">
        <f t="shared" si="122"/>
        <v>0</v>
      </c>
      <c r="BM89" s="82">
        <f t="shared" si="123"/>
        <v>0</v>
      </c>
      <c r="BN89" s="82">
        <f t="shared" si="124"/>
        <v>0</v>
      </c>
      <c r="BO89" s="82">
        <f t="shared" si="125"/>
        <v>0</v>
      </c>
      <c r="BP89" s="82">
        <f t="shared" si="126"/>
        <v>0</v>
      </c>
      <c r="BQ89" s="82">
        <f t="shared" si="127"/>
        <v>0</v>
      </c>
      <c r="BR89" s="82">
        <f t="shared" si="128"/>
        <v>0</v>
      </c>
    </row>
    <row r="90" spans="1:70" x14ac:dyDescent="0.2">
      <c r="A90" t="str">
        <f t="shared" ref="A90:C90" si="153">A50</f>
        <v>Brick in Mud</v>
      </c>
      <c r="B90" t="str">
        <f t="shared" si="153"/>
        <v>LC</v>
      </c>
      <c r="C90" t="str">
        <f t="shared" si="153"/>
        <v>LR</v>
      </c>
      <c r="D90">
        <f t="shared" si="136"/>
        <v>4</v>
      </c>
      <c r="E90" t="s">
        <v>20</v>
      </c>
      <c r="F90" s="33" t="str">
        <f t="shared" si="147"/>
        <v>BrM+LC+LR</v>
      </c>
      <c r="G90" t="str">
        <f>'FL - vulnerabilities'!A41</f>
        <v>BrX+LC+LR+4s+Ind</v>
      </c>
      <c r="I90" s="48">
        <f>VLOOKUP(I$2,polygonCoarseDist!$A$2:$G$9,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J90" s="48">
        <f>VLOOKUP(J$2,polygonCoarseDist!$A$2:$G$9,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K90" s="48">
        <f>VLOOKUP(K$2,polygonCoarseDist!$A$2:$G$9,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0.2247191011235955</v>
      </c>
      <c r="L90" s="48">
        <f>VLOOKUP(L$2,polygonCoarseDist!$A$2:$G$9,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M90" s="48">
        <f>VLOOKUP(M$2,polygonCoarseDist!$A$2:$G$9,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N90" s="48">
        <f>VLOOKUP(N$2,polygonCoarseDist!$A$2:$G$9,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O90" s="48">
        <f>VLOOKUP(O$2,polygonCoarseDist!$A$2:$G$9,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0.26190000000000002</v>
      </c>
      <c r="P90" s="48">
        <f>VLOOKUP(P$2,polygonCoarseDist!$A$2:$G$9,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R90" s="48">
        <f>VLOOKUP(R$2,polygonCoarseDist!$A$13:$D$20,IF(EXACT($E90,polygonCoarseDist!$B$12),2,IF(EXACT($E90,polygonCoarseDist!$C$12),3,4)))</f>
        <v>0</v>
      </c>
      <c r="S90" s="48">
        <f>VLOOKUP(S$2,polygonCoarseDist!$A$13:$D$20,IF(EXACT($E90,polygonCoarseDist!$B$12),2,IF(EXACT($E90,polygonCoarseDist!$C$12),3,4)))</f>
        <v>0</v>
      </c>
      <c r="T90" s="48">
        <f>VLOOKUP(T$2,polygonCoarseDist!$A$13:$D$20,IF(EXACT($E90,polygonCoarseDist!$B$12),2,IF(EXACT($E90,polygonCoarseDist!$C$12),3,4)))</f>
        <v>0</v>
      </c>
      <c r="U90" s="48">
        <f>VLOOKUP(U$2,polygonCoarseDist!$A$13:$D$20,IF(EXACT($E90,polygonCoarseDist!$B$12),2,IF(EXACT($E90,polygonCoarseDist!$C$12),3,4)))</f>
        <v>1</v>
      </c>
      <c r="V90" s="48">
        <f>VLOOKUP(V$2,polygonCoarseDist!$A$13:$D$20,IF(EXACT($E90,polygonCoarseDist!$B$12),2,IF(EXACT($E90,polygonCoarseDist!$C$12),3,4)))</f>
        <v>0</v>
      </c>
      <c r="W90" s="48">
        <f>VLOOKUP(W$2,polygonCoarseDist!$A$13:$D$20,IF(EXACT($E90,polygonCoarseDist!$B$12),2,IF(EXACT($E90,polygonCoarseDist!$C$12),3,4)))</f>
        <v>0</v>
      </c>
      <c r="X90" s="48">
        <f>VLOOKUP(X$2,polygonCoarseDist!$A$13:$D$20,IF(EXACT($E90,polygonCoarseDist!$B$12),2,IF(EXACT($E90,polygonCoarseDist!$C$12),3,4)))</f>
        <v>0</v>
      </c>
      <c r="Y90" s="48">
        <f>VLOOKUP(Y$2,polygonCoarseDist!$A$13:$D$20,IF(EXACT($E90,polygonCoarseDist!$B$12),2,IF(EXACT($E90,polygonCoarseDist!$C$12),3,4)))</f>
        <v>0</v>
      </c>
      <c r="AA90" s="48">
        <f>IF(EXACT($A90,polygonCoarseDist!$G$1),VLOOKUP(AA$2,polygonCoarseDist!$A$37:$C$44, $D90+1),         IF(EXACT($A90,polygonCoarseDist!$F$1),VLOOKUP(AA$2,polygonCoarseDist!$A$49:$I$56, $D90+1),       VLOOKUP(AA$2,polygonCoarseDist!$A$25:$E$32, $D90+1)      )        )</f>
        <v>0</v>
      </c>
      <c r="AB90" s="48">
        <f>IF(EXACT($A90,polygonCoarseDist!$G$1),VLOOKUP(AB$2,polygonCoarseDist!$A$37:$C$44, $D90+1),         IF(EXACT($A90,polygonCoarseDist!$F$1),VLOOKUP(AB$2,polygonCoarseDist!$A$49:$I$56, $D90+1),       VLOOKUP(AB$2,polygonCoarseDist!$A$25:$E$32, $D90+1)      )        )</f>
        <v>0</v>
      </c>
      <c r="AC90" s="48">
        <f>IF(EXACT($A90,polygonCoarseDist!$G$1),VLOOKUP(AC$2,polygonCoarseDist!$A$37:$C$44, $D90+1),         IF(EXACT($A90,polygonCoarseDist!$F$1),VLOOKUP(AC$2,polygonCoarseDist!$A$49:$I$56, $D90+1),       VLOOKUP(AC$2,polygonCoarseDist!$A$25:$E$32, $D90+1)      )        )</f>
        <v>0.25</v>
      </c>
      <c r="AD90" s="48">
        <f>IF(EXACT($A90,polygonCoarseDist!$G$1),VLOOKUP(AD$2,polygonCoarseDist!$A$37:$C$44, $D90+1),         IF(EXACT($A90,polygonCoarseDist!$F$1),VLOOKUP(AD$2,polygonCoarseDist!$A$49:$I$56, $D90+1),       VLOOKUP(AD$2,polygonCoarseDist!$A$25:$E$32, $D90+1)      )        )</f>
        <v>0</v>
      </c>
      <c r="AE90" s="48">
        <f>IF(EXACT($A90,polygonCoarseDist!$G$1),VLOOKUP(AE$2,polygonCoarseDist!$A$37:$C$44, $D90+1),         IF(EXACT($A90,polygonCoarseDist!$F$1),VLOOKUP(AE$2,polygonCoarseDist!$A$49:$I$56, $D90+1),       VLOOKUP(AE$2,polygonCoarseDist!$A$25:$E$32, $D90+1)      )        )</f>
        <v>0.25</v>
      </c>
      <c r="AF90" s="48">
        <f>IF(EXACT($A90,polygonCoarseDist!$G$1),VLOOKUP(AF$2,polygonCoarseDist!$A$37:$C$44, $D90+1),         IF(EXACT($A90,polygonCoarseDist!$F$1),VLOOKUP(AF$2,polygonCoarseDist!$A$49:$I$56, $D90+1),       VLOOKUP(AF$2,polygonCoarseDist!$A$25:$E$32, $D90+1)      )        )</f>
        <v>0.05</v>
      </c>
      <c r="AG90" s="48">
        <f>IF(EXACT($A90,polygonCoarseDist!$G$1),VLOOKUP(AG$2,polygonCoarseDist!$A$37:$C$44, $D90+1),         IF(EXACT($A90,polygonCoarseDist!$F$1),VLOOKUP(AG$2,polygonCoarseDist!$A$49:$I$56, $D90+1),       VLOOKUP(AG$2,polygonCoarseDist!$A$25:$E$32, $D90+1)      )        )</f>
        <v>0.1</v>
      </c>
      <c r="AH90" s="48">
        <f>IF(EXACT($A90,polygonCoarseDist!$G$1),VLOOKUP(AH$2,polygonCoarseDist!$A$37:$C$44, $D90+1),         IF(EXACT($A90,polygonCoarseDist!$F$1),VLOOKUP(AH$2,polygonCoarseDist!$A$49:$I$56, $D90+1),       VLOOKUP(AH$2,polygonCoarseDist!$A$25:$E$32, $D90+1)      )        )</f>
        <v>0.7</v>
      </c>
      <c r="AJ90" s="48">
        <f>IF(EXACT($A90,polygonCoarseDist!$F$1), VLOOKUP(AJ$2,polygonCoarseDist!$A$62:$D$69,  IF(EXACT($B90,polygonCoarseDist!$B$61), 2,  IF(EXACT($B90,polygonCoarseDist!$C$61), 3,   4   )   )  ),  1)</f>
        <v>1</v>
      </c>
      <c r="AK90" s="48">
        <f>IF(EXACT($A90,polygonCoarseDist!$F$1), VLOOKUP(AK$2,polygonCoarseDist!$A$62:$D$69,  IF(EXACT($B90,polygonCoarseDist!$B$61), 2,  IF(EXACT($B90,polygonCoarseDist!$C$61), 3,   4   )   )  ),  1)</f>
        <v>1</v>
      </c>
      <c r="AL90" s="48">
        <f>IF(EXACT($A90,polygonCoarseDist!$F$1), VLOOKUP(AL$2,polygonCoarseDist!$A$62:$D$69,  IF(EXACT($B90,polygonCoarseDist!$B$61), 2,  IF(EXACT($B90,polygonCoarseDist!$C$61), 3,   4   )   )  ),  1)</f>
        <v>1</v>
      </c>
      <c r="AM90" s="48">
        <f>IF(EXACT($A90,polygonCoarseDist!$F$1), VLOOKUP(AM$2,polygonCoarseDist!$A$62:$D$69,  IF(EXACT($B90,polygonCoarseDist!$B$61), 2,  IF(EXACT($B90,polygonCoarseDist!$C$61), 3,   4   )   )  ),  1)</f>
        <v>1</v>
      </c>
      <c r="AN90" s="48">
        <f>IF(EXACT($A90,polygonCoarseDist!$F$1), VLOOKUP(AN$2,polygonCoarseDist!$A$62:$D$69,  IF(EXACT($B90,polygonCoarseDist!$B$61), 2,  IF(EXACT($B90,polygonCoarseDist!$C$61), 3,   4   )   )  ),  1)</f>
        <v>1</v>
      </c>
      <c r="AO90" s="48">
        <f>IF(EXACT($A90,polygonCoarseDist!$F$1), VLOOKUP(AO$2,polygonCoarseDist!$A$62:$D$69,  IF(EXACT($B90,polygonCoarseDist!$B$61), 2,  IF(EXACT($B90,polygonCoarseDist!$C$61), 3,   4   )   )  ),  1)</f>
        <v>1</v>
      </c>
      <c r="AP90" s="48">
        <f>IF(EXACT($A90,polygonCoarseDist!$F$1), VLOOKUP(AP$2,polygonCoarseDist!$A$62:$D$69,  IF(EXACT($B90,polygonCoarseDist!$B$61), 2,  IF(EXACT($B90,polygonCoarseDist!$C$61), 3,   4   )   )  ),  1)</f>
        <v>1</v>
      </c>
      <c r="AQ90" s="48">
        <f>IF(EXACT($A90,polygonCoarseDist!$F$1), VLOOKUP(AQ$2,polygonCoarseDist!$A$62:$D$69,  IF(EXACT($B90,polygonCoarseDist!$B$61), 2,  IF(EXACT($B90,polygonCoarseDist!$C$61), 3,   4   )   )  ),  1)</f>
        <v>1</v>
      </c>
      <c r="AS90" s="82">
        <f t="shared" si="105"/>
        <v>0</v>
      </c>
      <c r="AT90" s="82">
        <f t="shared" si="106"/>
        <v>0</v>
      </c>
      <c r="AU90" s="82">
        <f t="shared" si="107"/>
        <v>0</v>
      </c>
      <c r="AV90" s="82">
        <f t="shared" si="108"/>
        <v>0</v>
      </c>
      <c r="AW90" s="82">
        <f t="shared" si="109"/>
        <v>0</v>
      </c>
      <c r="AX90" s="82">
        <f t="shared" si="110"/>
        <v>0</v>
      </c>
      <c r="AY90" s="82">
        <f t="shared" si="111"/>
        <v>0</v>
      </c>
      <c r="AZ90" s="82">
        <f t="shared" si="112"/>
        <v>0</v>
      </c>
      <c r="BB90" s="82">
        <f t="shared" si="113"/>
        <v>0</v>
      </c>
      <c r="BC90" s="82">
        <f t="shared" si="114"/>
        <v>0</v>
      </c>
      <c r="BD90" s="82">
        <f t="shared" si="115"/>
        <v>0</v>
      </c>
      <c r="BE90" s="82">
        <f t="shared" si="116"/>
        <v>0</v>
      </c>
      <c r="BF90" s="82">
        <f t="shared" si="117"/>
        <v>0</v>
      </c>
      <c r="BG90" s="82">
        <f t="shared" si="118"/>
        <v>0</v>
      </c>
      <c r="BH90" s="82">
        <f t="shared" si="119"/>
        <v>0</v>
      </c>
      <c r="BI90" s="82">
        <f t="shared" si="120"/>
        <v>0</v>
      </c>
      <c r="BK90" s="82">
        <f t="shared" si="121"/>
        <v>0</v>
      </c>
      <c r="BL90" s="82">
        <f t="shared" si="122"/>
        <v>0</v>
      </c>
      <c r="BM90" s="82">
        <f t="shared" si="123"/>
        <v>0</v>
      </c>
      <c r="BN90" s="82">
        <f t="shared" si="124"/>
        <v>0</v>
      </c>
      <c r="BO90" s="82">
        <f t="shared" si="125"/>
        <v>0</v>
      </c>
      <c r="BP90" s="82">
        <f t="shared" si="126"/>
        <v>0</v>
      </c>
      <c r="BQ90" s="82">
        <f t="shared" si="127"/>
        <v>0</v>
      </c>
      <c r="BR90" s="82">
        <f t="shared" si="128"/>
        <v>0</v>
      </c>
    </row>
    <row r="91" spans="1:70" x14ac:dyDescent="0.2">
      <c r="A91" t="str">
        <f t="shared" ref="A91:C91" si="154">A51</f>
        <v>Brick in Cement (Flex Floor)</v>
      </c>
      <c r="B91" t="str">
        <f t="shared" si="154"/>
        <v>LC</v>
      </c>
      <c r="C91" t="str">
        <f t="shared" si="154"/>
        <v>LR</v>
      </c>
      <c r="D91">
        <f t="shared" si="136"/>
        <v>1</v>
      </c>
      <c r="E91" t="s">
        <v>20</v>
      </c>
      <c r="F91" s="33" t="str">
        <f t="shared" si="147"/>
        <v>BrCfl+LC+LR</v>
      </c>
      <c r="G91" t="str">
        <f>G87</f>
        <v>BrX+LC+LR+1s+Ind</v>
      </c>
      <c r="I91" s="48">
        <f>VLOOKUP(I$2,polygonCoarseDist!$A$2:$G$9,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6.7500000000000004E-2</v>
      </c>
      <c r="J91" s="48">
        <f>VLOOKUP(J$2,polygonCoarseDist!$A$2:$G$9,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K91" s="48">
        <f>VLOOKUP(K$2,polygonCoarseDist!$A$2:$G$9,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9.2897271268057788E-2</v>
      </c>
      <c r="L91" s="48">
        <f>VLOOKUP(L$2,polygonCoarseDist!$A$2:$G$9,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M91" s="48">
        <f>VLOOKUP(M$2,polygonCoarseDist!$A$2:$G$9,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N91" s="48">
        <f>VLOOKUP(N$2,polygonCoarseDist!$A$2:$G$9,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6.7500000000000004E-2</v>
      </c>
      <c r="O91" s="48">
        <f>VLOOKUP(O$2,polygonCoarseDist!$A$2:$G$9,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0.13750000000000001</v>
      </c>
      <c r="P91" s="48">
        <f>VLOOKUP(P$2,polygonCoarseDist!$A$2:$G$9,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R91" s="48">
        <f>VLOOKUP(R$2,polygonCoarseDist!$A$13:$D$20,IF(EXACT($E91,polygonCoarseDist!$B$12),2,IF(EXACT($E91,polygonCoarseDist!$C$12),3,4)))</f>
        <v>0</v>
      </c>
      <c r="S91" s="48">
        <f>VLOOKUP(S$2,polygonCoarseDist!$A$13:$D$20,IF(EXACT($E91,polygonCoarseDist!$B$12),2,IF(EXACT($E91,polygonCoarseDist!$C$12),3,4)))</f>
        <v>0</v>
      </c>
      <c r="T91" s="48">
        <f>VLOOKUP(T$2,polygonCoarseDist!$A$13:$D$20,IF(EXACT($E91,polygonCoarseDist!$B$12),2,IF(EXACT($E91,polygonCoarseDist!$C$12),3,4)))</f>
        <v>0</v>
      </c>
      <c r="U91" s="48">
        <f>VLOOKUP(U$2,polygonCoarseDist!$A$13:$D$20,IF(EXACT($E91,polygonCoarseDist!$B$12),2,IF(EXACT($E91,polygonCoarseDist!$C$12),3,4)))</f>
        <v>1</v>
      </c>
      <c r="V91" s="48">
        <f>VLOOKUP(V$2,polygonCoarseDist!$A$13:$D$20,IF(EXACT($E91,polygonCoarseDist!$B$12),2,IF(EXACT($E91,polygonCoarseDist!$C$12),3,4)))</f>
        <v>0</v>
      </c>
      <c r="W91" s="48">
        <f>VLOOKUP(W$2,polygonCoarseDist!$A$13:$D$20,IF(EXACT($E91,polygonCoarseDist!$B$12),2,IF(EXACT($E91,polygonCoarseDist!$C$12),3,4)))</f>
        <v>0</v>
      </c>
      <c r="X91" s="48">
        <f>VLOOKUP(X$2,polygonCoarseDist!$A$13:$D$20,IF(EXACT($E91,polygonCoarseDist!$B$12),2,IF(EXACT($E91,polygonCoarseDist!$C$12),3,4)))</f>
        <v>0</v>
      </c>
      <c r="Y91" s="48">
        <f>VLOOKUP(Y$2,polygonCoarseDist!$A$13:$D$20,IF(EXACT($E91,polygonCoarseDist!$B$12),2,IF(EXACT($E91,polygonCoarseDist!$C$12),3,4)))</f>
        <v>0</v>
      </c>
      <c r="AA91" s="48">
        <f>IF(EXACT($A91,polygonCoarseDist!$G$1),VLOOKUP(AA$2,polygonCoarseDist!$A$37:$C$44, $D91+1),         IF(EXACT($A91,polygonCoarseDist!$F$1),VLOOKUP(AA$2,polygonCoarseDist!$A$49:$I$56, $D91+1),       VLOOKUP(AA$2,polygonCoarseDist!$A$25:$E$32, $D91+1)      )        )</f>
        <v>0.15</v>
      </c>
      <c r="AB91" s="48">
        <f>IF(EXACT($A91,polygonCoarseDist!$G$1),VLOOKUP(AB$2,polygonCoarseDist!$A$37:$C$44, $D91+1),         IF(EXACT($A91,polygonCoarseDist!$F$1),VLOOKUP(AB$2,polygonCoarseDist!$A$49:$I$56, $D91+1),       VLOOKUP(AB$2,polygonCoarseDist!$A$25:$E$32, $D91+1)      )        )</f>
        <v>0.15</v>
      </c>
      <c r="AC91" s="48">
        <f>IF(EXACT($A91,polygonCoarseDist!$G$1),VLOOKUP(AC$2,polygonCoarseDist!$A$37:$C$44, $D91+1),         IF(EXACT($A91,polygonCoarseDist!$F$1),VLOOKUP(AC$2,polygonCoarseDist!$A$49:$I$56, $D91+1),       VLOOKUP(AC$2,polygonCoarseDist!$A$25:$E$32, $D91+1)      )        )</f>
        <v>0.05</v>
      </c>
      <c r="AD91" s="48">
        <f>IF(EXACT($A91,polygonCoarseDist!$G$1),VLOOKUP(AD$2,polygonCoarseDist!$A$37:$C$44, $D91+1),         IF(EXACT($A91,polygonCoarseDist!$F$1),VLOOKUP(AD$2,polygonCoarseDist!$A$49:$I$56, $D91+1),       VLOOKUP(AD$2,polygonCoarseDist!$A$25:$E$32, $D91+1)      )        )</f>
        <v>0.5</v>
      </c>
      <c r="AE91" s="48">
        <f>IF(EXACT($A91,polygonCoarseDist!$G$1),VLOOKUP(AE$2,polygonCoarseDist!$A$37:$C$44, $D91+1),         IF(EXACT($A91,polygonCoarseDist!$F$1),VLOOKUP(AE$2,polygonCoarseDist!$A$49:$I$56, $D91+1),       VLOOKUP(AE$2,polygonCoarseDist!$A$25:$E$32, $D91+1)      )        )</f>
        <v>0.05</v>
      </c>
      <c r="AF91" s="48">
        <f>IF(EXACT($A91,polygonCoarseDist!$G$1),VLOOKUP(AF$2,polygonCoarseDist!$A$37:$C$44, $D91+1),         IF(EXACT($A91,polygonCoarseDist!$F$1),VLOOKUP(AF$2,polygonCoarseDist!$A$49:$I$56, $D91+1),       VLOOKUP(AF$2,polygonCoarseDist!$A$25:$E$32, $D91+1)      )        )</f>
        <v>0.7</v>
      </c>
      <c r="AG91" s="48">
        <f>IF(EXACT($A91,polygonCoarseDist!$G$1),VLOOKUP(AG$2,polygonCoarseDist!$A$37:$C$44, $D91+1),         IF(EXACT($A91,polygonCoarseDist!$F$1),VLOOKUP(AG$2,polygonCoarseDist!$A$49:$I$56, $D91+1),       VLOOKUP(AG$2,polygonCoarseDist!$A$25:$E$32, $D91+1)      )        )</f>
        <v>0.5</v>
      </c>
      <c r="AH91" s="48">
        <f>IF(EXACT($A91,polygonCoarseDist!$G$1),VLOOKUP(AH$2,polygonCoarseDist!$A$37:$C$44, $D91+1),         IF(EXACT($A91,polygonCoarseDist!$F$1),VLOOKUP(AH$2,polygonCoarseDist!$A$49:$I$56, $D91+1),       VLOOKUP(AH$2,polygonCoarseDist!$A$25:$E$32, $D91+1)      )        )</f>
        <v>0.05</v>
      </c>
      <c r="AJ91" s="48">
        <f>IF(EXACT($A91,polygonCoarseDist!$F$1), VLOOKUP(AJ$2,polygonCoarseDist!$A$62:$D$69,  IF(EXACT($B91,polygonCoarseDist!$B$61), 2,  IF(EXACT($B91,polygonCoarseDist!$C$61), 3,   4   )   )  ),  1)</f>
        <v>1</v>
      </c>
      <c r="AK91" s="48">
        <f>IF(EXACT($A91,polygonCoarseDist!$F$1), VLOOKUP(AK$2,polygonCoarseDist!$A$62:$D$69,  IF(EXACT($B91,polygonCoarseDist!$B$61), 2,  IF(EXACT($B91,polygonCoarseDist!$C$61), 3,   4   )   )  ),  1)</f>
        <v>1</v>
      </c>
      <c r="AL91" s="48">
        <f>IF(EXACT($A91,polygonCoarseDist!$F$1), VLOOKUP(AL$2,polygonCoarseDist!$A$62:$D$69,  IF(EXACT($B91,polygonCoarseDist!$B$61), 2,  IF(EXACT($B91,polygonCoarseDist!$C$61), 3,   4   )   )  ),  1)</f>
        <v>1</v>
      </c>
      <c r="AM91" s="48">
        <f>IF(EXACT($A91,polygonCoarseDist!$F$1), VLOOKUP(AM$2,polygonCoarseDist!$A$62:$D$69,  IF(EXACT($B91,polygonCoarseDist!$B$61), 2,  IF(EXACT($B91,polygonCoarseDist!$C$61), 3,   4   )   )  ),  1)</f>
        <v>1</v>
      </c>
      <c r="AN91" s="48">
        <f>IF(EXACT($A91,polygonCoarseDist!$F$1), VLOOKUP(AN$2,polygonCoarseDist!$A$62:$D$69,  IF(EXACT($B91,polygonCoarseDist!$B$61), 2,  IF(EXACT($B91,polygonCoarseDist!$C$61), 3,   4   )   )  ),  1)</f>
        <v>1</v>
      </c>
      <c r="AO91" s="48">
        <f>IF(EXACT($A91,polygonCoarseDist!$F$1), VLOOKUP(AO$2,polygonCoarseDist!$A$62:$D$69,  IF(EXACT($B91,polygonCoarseDist!$B$61), 2,  IF(EXACT($B91,polygonCoarseDist!$C$61), 3,   4   )   )  ),  1)</f>
        <v>1</v>
      </c>
      <c r="AP91" s="48">
        <f>IF(EXACT($A91,polygonCoarseDist!$F$1), VLOOKUP(AP$2,polygonCoarseDist!$A$62:$D$69,  IF(EXACT($B91,polygonCoarseDist!$B$61), 2,  IF(EXACT($B91,polygonCoarseDist!$C$61), 3,   4   )   )  ),  1)</f>
        <v>1</v>
      </c>
      <c r="AQ91" s="48">
        <f>IF(EXACT($A91,polygonCoarseDist!$F$1), VLOOKUP(AQ$2,polygonCoarseDist!$A$62:$D$69,  IF(EXACT($B91,polygonCoarseDist!$B$61), 2,  IF(EXACT($B91,polygonCoarseDist!$C$61), 3,   4   )   )  ),  1)</f>
        <v>1</v>
      </c>
      <c r="AS91" s="82">
        <f t="shared" si="105"/>
        <v>0</v>
      </c>
      <c r="AT91" s="82">
        <f t="shared" si="106"/>
        <v>0</v>
      </c>
      <c r="AU91" s="82">
        <f t="shared" si="107"/>
        <v>0</v>
      </c>
      <c r="AV91" s="82">
        <f t="shared" si="108"/>
        <v>0.04</v>
      </c>
      <c r="AW91" s="82">
        <f t="shared" si="109"/>
        <v>0</v>
      </c>
      <c r="AX91" s="82">
        <f t="shared" si="110"/>
        <v>0</v>
      </c>
      <c r="AY91" s="82">
        <f t="shared" si="111"/>
        <v>0</v>
      </c>
      <c r="AZ91" s="82">
        <f t="shared" si="112"/>
        <v>0</v>
      </c>
      <c r="BB91" s="82">
        <f t="shared" si="113"/>
        <v>0</v>
      </c>
      <c r="BC91" s="82">
        <f t="shared" si="114"/>
        <v>0</v>
      </c>
      <c r="BD91" s="82">
        <f t="shared" si="115"/>
        <v>0</v>
      </c>
      <c r="BE91" s="82">
        <f t="shared" si="116"/>
        <v>4.089979550102249E-2</v>
      </c>
      <c r="BF91" s="82">
        <f t="shared" si="117"/>
        <v>0</v>
      </c>
      <c r="BG91" s="82">
        <f t="shared" si="118"/>
        <v>0</v>
      </c>
      <c r="BH91" s="82">
        <f t="shared" si="119"/>
        <v>0</v>
      </c>
      <c r="BI91" s="82">
        <f t="shared" si="120"/>
        <v>0</v>
      </c>
      <c r="BK91" s="82">
        <f t="shared" si="121"/>
        <v>0</v>
      </c>
      <c r="BL91" s="82">
        <f t="shared" si="122"/>
        <v>0</v>
      </c>
      <c r="BM91" s="82">
        <f t="shared" si="123"/>
        <v>0</v>
      </c>
      <c r="BN91" s="82">
        <f t="shared" si="124"/>
        <v>4.089979550102249E-2</v>
      </c>
      <c r="BO91" s="82">
        <f t="shared" si="125"/>
        <v>0</v>
      </c>
      <c r="BP91" s="82">
        <f t="shared" si="126"/>
        <v>0</v>
      </c>
      <c r="BQ91" s="82">
        <f t="shared" si="127"/>
        <v>0</v>
      </c>
      <c r="BR91" s="82">
        <f t="shared" si="128"/>
        <v>0</v>
      </c>
    </row>
    <row r="92" spans="1:70" x14ac:dyDescent="0.2">
      <c r="A92" t="str">
        <f t="shared" ref="A92:C92" si="155">A52</f>
        <v>Brick in Cement (Flex Floor)</v>
      </c>
      <c r="B92" t="str">
        <f t="shared" si="155"/>
        <v>LC</v>
      </c>
      <c r="C92" t="str">
        <f t="shared" si="155"/>
        <v>LR</v>
      </c>
      <c r="D92">
        <f t="shared" si="136"/>
        <v>2</v>
      </c>
      <c r="E92" t="s">
        <v>20</v>
      </c>
      <c r="F92" s="33" t="str">
        <f t="shared" si="147"/>
        <v>BrCfl+LC+LR</v>
      </c>
      <c r="G92" t="str">
        <f t="shared" ref="G92:G94" si="156">G88</f>
        <v>BrX+LC+LR+2s+Ind</v>
      </c>
      <c r="I92" s="48">
        <f>VLOOKUP(I$2,polygonCoarseDist!$A$2:$G$9,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6.7500000000000004E-2</v>
      </c>
      <c r="J92" s="48">
        <f>VLOOKUP(J$2,polygonCoarseDist!$A$2:$G$9,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K92" s="48">
        <f>VLOOKUP(K$2,polygonCoarseDist!$A$2:$G$9,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9.2897271268057788E-2</v>
      </c>
      <c r="L92" s="48">
        <f>VLOOKUP(L$2,polygonCoarseDist!$A$2:$G$9,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M92" s="48">
        <f>VLOOKUP(M$2,polygonCoarseDist!$A$2:$G$9,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N92" s="48">
        <f>VLOOKUP(N$2,polygonCoarseDist!$A$2:$G$9,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6.7500000000000004E-2</v>
      </c>
      <c r="O92" s="48">
        <f>VLOOKUP(O$2,polygonCoarseDist!$A$2:$G$9,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0.13750000000000001</v>
      </c>
      <c r="P92" s="48">
        <f>VLOOKUP(P$2,polygonCoarseDist!$A$2:$G$9,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R92" s="48">
        <f>VLOOKUP(R$2,polygonCoarseDist!$A$13:$D$20,IF(EXACT($E92,polygonCoarseDist!$B$12),2,IF(EXACT($E92,polygonCoarseDist!$C$12),3,4)))</f>
        <v>0</v>
      </c>
      <c r="S92" s="48">
        <f>VLOOKUP(S$2,polygonCoarseDist!$A$13:$D$20,IF(EXACT($E92,polygonCoarseDist!$B$12),2,IF(EXACT($E92,polygonCoarseDist!$C$12),3,4)))</f>
        <v>0</v>
      </c>
      <c r="T92" s="48">
        <f>VLOOKUP(T$2,polygonCoarseDist!$A$13:$D$20,IF(EXACT($E92,polygonCoarseDist!$B$12),2,IF(EXACT($E92,polygonCoarseDist!$C$12),3,4)))</f>
        <v>0</v>
      </c>
      <c r="U92" s="48">
        <f>VLOOKUP(U$2,polygonCoarseDist!$A$13:$D$20,IF(EXACT($E92,polygonCoarseDist!$B$12),2,IF(EXACT($E92,polygonCoarseDist!$C$12),3,4)))</f>
        <v>1</v>
      </c>
      <c r="V92" s="48">
        <f>VLOOKUP(V$2,polygonCoarseDist!$A$13:$D$20,IF(EXACT($E92,polygonCoarseDist!$B$12),2,IF(EXACT($E92,polygonCoarseDist!$C$12),3,4)))</f>
        <v>0</v>
      </c>
      <c r="W92" s="48">
        <f>VLOOKUP(W$2,polygonCoarseDist!$A$13:$D$20,IF(EXACT($E92,polygonCoarseDist!$B$12),2,IF(EXACT($E92,polygonCoarseDist!$C$12),3,4)))</f>
        <v>0</v>
      </c>
      <c r="X92" s="48">
        <f>VLOOKUP(X$2,polygonCoarseDist!$A$13:$D$20,IF(EXACT($E92,polygonCoarseDist!$B$12),2,IF(EXACT($E92,polygonCoarseDist!$C$12),3,4)))</f>
        <v>0</v>
      </c>
      <c r="Y92" s="48">
        <f>VLOOKUP(Y$2,polygonCoarseDist!$A$13:$D$20,IF(EXACT($E92,polygonCoarseDist!$B$12),2,IF(EXACT($E92,polygonCoarseDist!$C$12),3,4)))</f>
        <v>0</v>
      </c>
      <c r="AA92" s="48">
        <f>IF(EXACT($A92,polygonCoarseDist!$G$1),VLOOKUP(AA$2,polygonCoarseDist!$A$37:$C$44, $D92+1),         IF(EXACT($A92,polygonCoarseDist!$F$1),VLOOKUP(AA$2,polygonCoarseDist!$A$49:$I$56, $D92+1),       VLOOKUP(AA$2,polygonCoarseDist!$A$25:$E$32, $D92+1)      )        )</f>
        <v>0.8</v>
      </c>
      <c r="AB92" s="48">
        <f>IF(EXACT($A92,polygonCoarseDist!$G$1),VLOOKUP(AB$2,polygonCoarseDist!$A$37:$C$44, $D92+1),         IF(EXACT($A92,polygonCoarseDist!$F$1),VLOOKUP(AB$2,polygonCoarseDist!$A$49:$I$56, $D92+1),       VLOOKUP(AB$2,polygonCoarseDist!$A$25:$E$32, $D92+1)      )        )</f>
        <v>0.6</v>
      </c>
      <c r="AC92" s="48">
        <f>IF(EXACT($A92,polygonCoarseDist!$G$1),VLOOKUP(AC$2,polygonCoarseDist!$A$37:$C$44, $D92+1),         IF(EXACT($A92,polygonCoarseDist!$F$1),VLOOKUP(AC$2,polygonCoarseDist!$A$49:$I$56, $D92+1),       VLOOKUP(AC$2,polygonCoarseDist!$A$25:$E$32, $D92+1)      )        )</f>
        <v>0.1</v>
      </c>
      <c r="AD92" s="48">
        <f>IF(EXACT($A92,polygonCoarseDist!$G$1),VLOOKUP(AD$2,polygonCoarseDist!$A$37:$C$44, $D92+1),         IF(EXACT($A92,polygonCoarseDist!$F$1),VLOOKUP(AD$2,polygonCoarseDist!$A$49:$I$56, $D92+1),       VLOOKUP(AD$2,polygonCoarseDist!$A$25:$E$32, $D92+1)      )        )</f>
        <v>0.5</v>
      </c>
      <c r="AE92" s="48">
        <f>IF(EXACT($A92,polygonCoarseDist!$G$1),VLOOKUP(AE$2,polygonCoarseDist!$A$37:$C$44, $D92+1),         IF(EXACT($A92,polygonCoarseDist!$F$1),VLOOKUP(AE$2,polygonCoarseDist!$A$49:$I$56, $D92+1),       VLOOKUP(AE$2,polygonCoarseDist!$A$25:$E$32, $D92+1)      )        )</f>
        <v>0.1</v>
      </c>
      <c r="AF92" s="48">
        <f>IF(EXACT($A92,polygonCoarseDist!$G$1),VLOOKUP(AF$2,polygonCoarseDist!$A$37:$C$44, $D92+1),         IF(EXACT($A92,polygonCoarseDist!$F$1),VLOOKUP(AF$2,polygonCoarseDist!$A$49:$I$56, $D92+1),       VLOOKUP(AF$2,polygonCoarseDist!$A$25:$E$32, $D92+1)      )        )</f>
        <v>0.2</v>
      </c>
      <c r="AG92" s="48">
        <f>IF(EXACT($A92,polygonCoarseDist!$G$1),VLOOKUP(AG$2,polygonCoarseDist!$A$37:$C$44, $D92+1),         IF(EXACT($A92,polygonCoarseDist!$F$1),VLOOKUP(AG$2,polygonCoarseDist!$A$49:$I$56, $D92+1),       VLOOKUP(AG$2,polygonCoarseDist!$A$25:$E$32, $D92+1)      )        )</f>
        <v>0.3</v>
      </c>
      <c r="AH92" s="48">
        <f>IF(EXACT($A92,polygonCoarseDist!$G$1),VLOOKUP(AH$2,polygonCoarseDist!$A$37:$C$44, $D92+1),         IF(EXACT($A92,polygonCoarseDist!$F$1),VLOOKUP(AH$2,polygonCoarseDist!$A$49:$I$56, $D92+1),       VLOOKUP(AH$2,polygonCoarseDist!$A$25:$E$32, $D92+1)      )        )</f>
        <v>0.05</v>
      </c>
      <c r="AJ92" s="48">
        <f>IF(EXACT($A92,polygonCoarseDist!$F$1), VLOOKUP(AJ$2,polygonCoarseDist!$A$62:$D$69,  IF(EXACT($B92,polygonCoarseDist!$B$61), 2,  IF(EXACT($B92,polygonCoarseDist!$C$61), 3,   4   )   )  ),  1)</f>
        <v>1</v>
      </c>
      <c r="AK92" s="48">
        <f>IF(EXACT($A92,polygonCoarseDist!$F$1), VLOOKUP(AK$2,polygonCoarseDist!$A$62:$D$69,  IF(EXACT($B92,polygonCoarseDist!$B$61), 2,  IF(EXACT($B92,polygonCoarseDist!$C$61), 3,   4   )   )  ),  1)</f>
        <v>1</v>
      </c>
      <c r="AL92" s="48">
        <f>IF(EXACT($A92,polygonCoarseDist!$F$1), VLOOKUP(AL$2,polygonCoarseDist!$A$62:$D$69,  IF(EXACT($B92,polygonCoarseDist!$B$61), 2,  IF(EXACT($B92,polygonCoarseDist!$C$61), 3,   4   )   )  ),  1)</f>
        <v>1</v>
      </c>
      <c r="AM92" s="48">
        <f>IF(EXACT($A92,polygonCoarseDist!$F$1), VLOOKUP(AM$2,polygonCoarseDist!$A$62:$D$69,  IF(EXACT($B92,polygonCoarseDist!$B$61), 2,  IF(EXACT($B92,polygonCoarseDist!$C$61), 3,   4   )   )  ),  1)</f>
        <v>1</v>
      </c>
      <c r="AN92" s="48">
        <f>IF(EXACT($A92,polygonCoarseDist!$F$1), VLOOKUP(AN$2,polygonCoarseDist!$A$62:$D$69,  IF(EXACT($B92,polygonCoarseDist!$B$61), 2,  IF(EXACT($B92,polygonCoarseDist!$C$61), 3,   4   )   )  ),  1)</f>
        <v>1</v>
      </c>
      <c r="AO92" s="48">
        <f>IF(EXACT($A92,polygonCoarseDist!$F$1), VLOOKUP(AO$2,polygonCoarseDist!$A$62:$D$69,  IF(EXACT($B92,polygonCoarseDist!$B$61), 2,  IF(EXACT($B92,polygonCoarseDist!$C$61), 3,   4   )   )  ),  1)</f>
        <v>1</v>
      </c>
      <c r="AP92" s="48">
        <f>IF(EXACT($A92,polygonCoarseDist!$F$1), VLOOKUP(AP$2,polygonCoarseDist!$A$62:$D$69,  IF(EXACT($B92,polygonCoarseDist!$B$61), 2,  IF(EXACT($B92,polygonCoarseDist!$C$61), 3,   4   )   )  ),  1)</f>
        <v>1</v>
      </c>
      <c r="AQ92" s="48">
        <f>IF(EXACT($A92,polygonCoarseDist!$F$1), VLOOKUP(AQ$2,polygonCoarseDist!$A$62:$D$69,  IF(EXACT($B92,polygonCoarseDist!$B$61), 2,  IF(EXACT($B92,polygonCoarseDist!$C$61), 3,   4   )   )  ),  1)</f>
        <v>1</v>
      </c>
      <c r="AS92" s="82">
        <f t="shared" si="105"/>
        <v>0</v>
      </c>
      <c r="AT92" s="82">
        <f t="shared" si="106"/>
        <v>0</v>
      </c>
      <c r="AU92" s="82">
        <f t="shared" si="107"/>
        <v>0</v>
      </c>
      <c r="AV92" s="82">
        <f t="shared" si="108"/>
        <v>0.04</v>
      </c>
      <c r="AW92" s="82">
        <f t="shared" si="109"/>
        <v>0</v>
      </c>
      <c r="AX92" s="82">
        <f t="shared" si="110"/>
        <v>0</v>
      </c>
      <c r="AY92" s="82">
        <f t="shared" si="111"/>
        <v>0</v>
      </c>
      <c r="AZ92" s="82">
        <f t="shared" si="112"/>
        <v>0</v>
      </c>
      <c r="BB92" s="82">
        <f t="shared" si="113"/>
        <v>0</v>
      </c>
      <c r="BC92" s="82">
        <f t="shared" si="114"/>
        <v>0</v>
      </c>
      <c r="BD92" s="82">
        <f t="shared" si="115"/>
        <v>0</v>
      </c>
      <c r="BE92" s="82">
        <f t="shared" si="116"/>
        <v>4.089979550102249E-2</v>
      </c>
      <c r="BF92" s="82">
        <f t="shared" si="117"/>
        <v>0</v>
      </c>
      <c r="BG92" s="82">
        <f t="shared" si="118"/>
        <v>0</v>
      </c>
      <c r="BH92" s="82">
        <f t="shared" si="119"/>
        <v>0</v>
      </c>
      <c r="BI92" s="82">
        <f t="shared" si="120"/>
        <v>0</v>
      </c>
      <c r="BK92" s="82">
        <f t="shared" si="121"/>
        <v>0</v>
      </c>
      <c r="BL92" s="82">
        <f t="shared" si="122"/>
        <v>0</v>
      </c>
      <c r="BM92" s="82">
        <f t="shared" si="123"/>
        <v>0</v>
      </c>
      <c r="BN92" s="82">
        <f t="shared" si="124"/>
        <v>8.179959100204498E-2</v>
      </c>
      <c r="BO92" s="82">
        <f t="shared" si="125"/>
        <v>0</v>
      </c>
      <c r="BP92" s="82">
        <f t="shared" si="126"/>
        <v>0</v>
      </c>
      <c r="BQ92" s="82">
        <f t="shared" si="127"/>
        <v>0</v>
      </c>
      <c r="BR92" s="82">
        <f t="shared" si="128"/>
        <v>0</v>
      </c>
    </row>
    <row r="93" spans="1:70" x14ac:dyDescent="0.2">
      <c r="A93" t="str">
        <f t="shared" ref="A93:C93" si="157">A53</f>
        <v>Brick in Cement (Flex Floor)</v>
      </c>
      <c r="B93" t="str">
        <f t="shared" si="157"/>
        <v>LC</v>
      </c>
      <c r="C93" t="str">
        <f t="shared" si="157"/>
        <v>LR</v>
      </c>
      <c r="D93">
        <f t="shared" si="136"/>
        <v>3</v>
      </c>
      <c r="E93" t="s">
        <v>20</v>
      </c>
      <c r="F93" s="33" t="str">
        <f t="shared" si="147"/>
        <v>BrCfl+LC+LR</v>
      </c>
      <c r="G93" t="str">
        <f t="shared" si="156"/>
        <v>BrX+LC+LR+3s+Ind</v>
      </c>
      <c r="I93" s="48">
        <f>VLOOKUP(I$2,polygonCoarseDist!$A$2:$G$9,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6.7500000000000004E-2</v>
      </c>
      <c r="J93" s="48">
        <f>VLOOKUP(J$2,polygonCoarseDist!$A$2:$G$9,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K93" s="48">
        <f>VLOOKUP(K$2,polygonCoarseDist!$A$2:$G$9,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9.2897271268057788E-2</v>
      </c>
      <c r="L93" s="48">
        <f>VLOOKUP(L$2,polygonCoarseDist!$A$2:$G$9,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M93" s="48">
        <f>VLOOKUP(M$2,polygonCoarseDist!$A$2:$G$9,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N93" s="48">
        <f>VLOOKUP(N$2,polygonCoarseDist!$A$2:$G$9,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6.7500000000000004E-2</v>
      </c>
      <c r="O93" s="48">
        <f>VLOOKUP(O$2,polygonCoarseDist!$A$2:$G$9,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0.13750000000000001</v>
      </c>
      <c r="P93" s="48">
        <f>VLOOKUP(P$2,polygonCoarseDist!$A$2:$G$9,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R93" s="48">
        <f>VLOOKUP(R$2,polygonCoarseDist!$A$13:$D$20,IF(EXACT($E93,polygonCoarseDist!$B$12),2,IF(EXACT($E93,polygonCoarseDist!$C$12),3,4)))</f>
        <v>0</v>
      </c>
      <c r="S93" s="48">
        <f>VLOOKUP(S$2,polygonCoarseDist!$A$13:$D$20,IF(EXACT($E93,polygonCoarseDist!$B$12),2,IF(EXACT($E93,polygonCoarseDist!$C$12),3,4)))</f>
        <v>0</v>
      </c>
      <c r="T93" s="48">
        <f>VLOOKUP(T$2,polygonCoarseDist!$A$13:$D$20,IF(EXACT($E93,polygonCoarseDist!$B$12),2,IF(EXACT($E93,polygonCoarseDist!$C$12),3,4)))</f>
        <v>0</v>
      </c>
      <c r="U93" s="48">
        <f>VLOOKUP(U$2,polygonCoarseDist!$A$13:$D$20,IF(EXACT($E93,polygonCoarseDist!$B$12),2,IF(EXACT($E93,polygonCoarseDist!$C$12),3,4)))</f>
        <v>1</v>
      </c>
      <c r="V93" s="48">
        <f>VLOOKUP(V$2,polygonCoarseDist!$A$13:$D$20,IF(EXACT($E93,polygonCoarseDist!$B$12),2,IF(EXACT($E93,polygonCoarseDist!$C$12),3,4)))</f>
        <v>0</v>
      </c>
      <c r="W93" s="48">
        <f>VLOOKUP(W$2,polygonCoarseDist!$A$13:$D$20,IF(EXACT($E93,polygonCoarseDist!$B$12),2,IF(EXACT($E93,polygonCoarseDist!$C$12),3,4)))</f>
        <v>0</v>
      </c>
      <c r="X93" s="48">
        <f>VLOOKUP(X$2,polygonCoarseDist!$A$13:$D$20,IF(EXACT($E93,polygonCoarseDist!$B$12),2,IF(EXACT($E93,polygonCoarseDist!$C$12),3,4)))</f>
        <v>0</v>
      </c>
      <c r="Y93" s="48">
        <f>VLOOKUP(Y$2,polygonCoarseDist!$A$13:$D$20,IF(EXACT($E93,polygonCoarseDist!$B$12),2,IF(EXACT($E93,polygonCoarseDist!$C$12),3,4)))</f>
        <v>0</v>
      </c>
      <c r="AA93" s="48">
        <f>IF(EXACT($A93,polygonCoarseDist!$G$1),VLOOKUP(AA$2,polygonCoarseDist!$A$37:$C$44, $D93+1),         IF(EXACT($A93,polygonCoarseDist!$F$1),VLOOKUP(AA$2,polygonCoarseDist!$A$49:$I$56, $D93+1),       VLOOKUP(AA$2,polygonCoarseDist!$A$25:$E$32, $D93+1)      )        )</f>
        <v>0.05</v>
      </c>
      <c r="AB93" s="48">
        <f>IF(EXACT($A93,polygonCoarseDist!$G$1),VLOOKUP(AB$2,polygonCoarseDist!$A$37:$C$44, $D93+1),         IF(EXACT($A93,polygonCoarseDist!$F$1),VLOOKUP(AB$2,polygonCoarseDist!$A$49:$I$56, $D93+1),       VLOOKUP(AB$2,polygonCoarseDist!$A$25:$E$32, $D93+1)      )        )</f>
        <v>0.25</v>
      </c>
      <c r="AC93" s="48">
        <f>IF(EXACT($A93,polygonCoarseDist!$G$1),VLOOKUP(AC$2,polygonCoarseDist!$A$37:$C$44, $D93+1),         IF(EXACT($A93,polygonCoarseDist!$F$1),VLOOKUP(AC$2,polygonCoarseDist!$A$49:$I$56, $D93+1),       VLOOKUP(AC$2,polygonCoarseDist!$A$25:$E$32, $D93+1)      )        )</f>
        <v>0.6</v>
      </c>
      <c r="AD93" s="48">
        <f>IF(EXACT($A93,polygonCoarseDist!$G$1),VLOOKUP(AD$2,polygonCoarseDist!$A$37:$C$44, $D93+1),         IF(EXACT($A93,polygonCoarseDist!$F$1),VLOOKUP(AD$2,polygonCoarseDist!$A$49:$I$56, $D93+1),       VLOOKUP(AD$2,polygonCoarseDist!$A$25:$E$32, $D93+1)      )        )</f>
        <v>0</v>
      </c>
      <c r="AE93" s="48">
        <f>IF(EXACT($A93,polygonCoarseDist!$G$1),VLOOKUP(AE$2,polygonCoarseDist!$A$37:$C$44, $D93+1),         IF(EXACT($A93,polygonCoarseDist!$F$1),VLOOKUP(AE$2,polygonCoarseDist!$A$49:$I$56, $D93+1),       VLOOKUP(AE$2,polygonCoarseDist!$A$25:$E$32, $D93+1)      )        )</f>
        <v>0.6</v>
      </c>
      <c r="AF93" s="48">
        <f>IF(EXACT($A93,polygonCoarseDist!$G$1),VLOOKUP(AF$2,polygonCoarseDist!$A$37:$C$44, $D93+1),         IF(EXACT($A93,polygonCoarseDist!$F$1),VLOOKUP(AF$2,polygonCoarseDist!$A$49:$I$56, $D93+1),       VLOOKUP(AF$2,polygonCoarseDist!$A$25:$E$32, $D93+1)      )        )</f>
        <v>0.05</v>
      </c>
      <c r="AG93" s="48">
        <f>IF(EXACT($A93,polygonCoarseDist!$G$1),VLOOKUP(AG$2,polygonCoarseDist!$A$37:$C$44, $D93+1),         IF(EXACT($A93,polygonCoarseDist!$F$1),VLOOKUP(AG$2,polygonCoarseDist!$A$49:$I$56, $D93+1),       VLOOKUP(AG$2,polygonCoarseDist!$A$25:$E$32, $D93+1)      )        )</f>
        <v>0.1</v>
      </c>
      <c r="AH93" s="48">
        <f>IF(EXACT($A93,polygonCoarseDist!$G$1),VLOOKUP(AH$2,polygonCoarseDist!$A$37:$C$44, $D93+1),         IF(EXACT($A93,polygonCoarseDist!$F$1),VLOOKUP(AH$2,polygonCoarseDist!$A$49:$I$56, $D93+1),       VLOOKUP(AH$2,polygonCoarseDist!$A$25:$E$32, $D93+1)      )        )</f>
        <v>0.2</v>
      </c>
      <c r="AJ93" s="48">
        <f>IF(EXACT($A93,polygonCoarseDist!$F$1), VLOOKUP(AJ$2,polygonCoarseDist!$A$62:$D$69,  IF(EXACT($B93,polygonCoarseDist!$B$61), 2,  IF(EXACT($B93,polygonCoarseDist!$C$61), 3,   4   )   )  ),  1)</f>
        <v>1</v>
      </c>
      <c r="AK93" s="48">
        <f>IF(EXACT($A93,polygonCoarseDist!$F$1), VLOOKUP(AK$2,polygonCoarseDist!$A$62:$D$69,  IF(EXACT($B93,polygonCoarseDist!$B$61), 2,  IF(EXACT($B93,polygonCoarseDist!$C$61), 3,   4   )   )  ),  1)</f>
        <v>1</v>
      </c>
      <c r="AL93" s="48">
        <f>IF(EXACT($A93,polygonCoarseDist!$F$1), VLOOKUP(AL$2,polygonCoarseDist!$A$62:$D$69,  IF(EXACT($B93,polygonCoarseDist!$B$61), 2,  IF(EXACT($B93,polygonCoarseDist!$C$61), 3,   4   )   )  ),  1)</f>
        <v>1</v>
      </c>
      <c r="AM93" s="48">
        <f>IF(EXACT($A93,polygonCoarseDist!$F$1), VLOOKUP(AM$2,polygonCoarseDist!$A$62:$D$69,  IF(EXACT($B93,polygonCoarseDist!$B$61), 2,  IF(EXACT($B93,polygonCoarseDist!$C$61), 3,   4   )   )  ),  1)</f>
        <v>1</v>
      </c>
      <c r="AN93" s="48">
        <f>IF(EXACT($A93,polygonCoarseDist!$F$1), VLOOKUP(AN$2,polygonCoarseDist!$A$62:$D$69,  IF(EXACT($B93,polygonCoarseDist!$B$61), 2,  IF(EXACT($B93,polygonCoarseDist!$C$61), 3,   4   )   )  ),  1)</f>
        <v>1</v>
      </c>
      <c r="AO93" s="48">
        <f>IF(EXACT($A93,polygonCoarseDist!$F$1), VLOOKUP(AO$2,polygonCoarseDist!$A$62:$D$69,  IF(EXACT($B93,polygonCoarseDist!$B$61), 2,  IF(EXACT($B93,polygonCoarseDist!$C$61), 3,   4   )   )  ),  1)</f>
        <v>1</v>
      </c>
      <c r="AP93" s="48">
        <f>IF(EXACT($A93,polygonCoarseDist!$F$1), VLOOKUP(AP$2,polygonCoarseDist!$A$62:$D$69,  IF(EXACT($B93,polygonCoarseDist!$B$61), 2,  IF(EXACT($B93,polygonCoarseDist!$C$61), 3,   4   )   )  ),  1)</f>
        <v>1</v>
      </c>
      <c r="AQ93" s="48">
        <f>IF(EXACT($A93,polygonCoarseDist!$F$1), VLOOKUP(AQ$2,polygonCoarseDist!$A$62:$D$69,  IF(EXACT($B93,polygonCoarseDist!$B$61), 2,  IF(EXACT($B93,polygonCoarseDist!$C$61), 3,   4   )   )  ),  1)</f>
        <v>1</v>
      </c>
      <c r="AS93" s="82">
        <f t="shared" si="105"/>
        <v>0</v>
      </c>
      <c r="AT93" s="82">
        <f t="shared" si="106"/>
        <v>0</v>
      </c>
      <c r="AU93" s="82">
        <f t="shared" si="107"/>
        <v>0</v>
      </c>
      <c r="AV93" s="82">
        <f t="shared" si="108"/>
        <v>0</v>
      </c>
      <c r="AW93" s="82">
        <f t="shared" si="109"/>
        <v>0</v>
      </c>
      <c r="AX93" s="82">
        <f t="shared" si="110"/>
        <v>0</v>
      </c>
      <c r="AY93" s="82">
        <f t="shared" si="111"/>
        <v>0</v>
      </c>
      <c r="AZ93" s="82">
        <f t="shared" si="112"/>
        <v>0</v>
      </c>
      <c r="BB93" s="82">
        <f t="shared" si="113"/>
        <v>0</v>
      </c>
      <c r="BC93" s="82">
        <f t="shared" si="114"/>
        <v>0</v>
      </c>
      <c r="BD93" s="82">
        <f t="shared" si="115"/>
        <v>0</v>
      </c>
      <c r="BE93" s="82">
        <f t="shared" si="116"/>
        <v>0</v>
      </c>
      <c r="BF93" s="82">
        <f t="shared" si="117"/>
        <v>0</v>
      </c>
      <c r="BG93" s="82">
        <f t="shared" si="118"/>
        <v>0</v>
      </c>
      <c r="BH93" s="82">
        <f t="shared" si="119"/>
        <v>0</v>
      </c>
      <c r="BI93" s="82">
        <f t="shared" si="120"/>
        <v>0</v>
      </c>
      <c r="BK93" s="82">
        <f t="shared" si="121"/>
        <v>0</v>
      </c>
      <c r="BL93" s="82">
        <f t="shared" si="122"/>
        <v>0</v>
      </c>
      <c r="BM93" s="82">
        <f t="shared" si="123"/>
        <v>0</v>
      </c>
      <c r="BN93" s="82">
        <f t="shared" si="124"/>
        <v>0</v>
      </c>
      <c r="BO93" s="82">
        <f t="shared" si="125"/>
        <v>0</v>
      </c>
      <c r="BP93" s="82">
        <f t="shared" si="126"/>
        <v>0</v>
      </c>
      <c r="BQ93" s="82">
        <f t="shared" si="127"/>
        <v>0</v>
      </c>
      <c r="BR93" s="82">
        <f t="shared" si="128"/>
        <v>0</v>
      </c>
    </row>
    <row r="94" spans="1:70" x14ac:dyDescent="0.2">
      <c r="A94" t="str">
        <f t="shared" ref="A94:C94" si="158">A54</f>
        <v>Brick in Cement (Flex Floor)</v>
      </c>
      <c r="B94" t="str">
        <f t="shared" si="158"/>
        <v>LC</v>
      </c>
      <c r="C94" t="str">
        <f t="shared" si="158"/>
        <v>LR</v>
      </c>
      <c r="D94">
        <f t="shared" si="136"/>
        <v>4</v>
      </c>
      <c r="E94" t="s">
        <v>20</v>
      </c>
      <c r="F94" s="33" t="str">
        <f t="shared" si="147"/>
        <v>BrCfl+LC+LR</v>
      </c>
      <c r="G94" t="str">
        <f t="shared" si="156"/>
        <v>BrX+LC+LR+4s+Ind</v>
      </c>
      <c r="I94" s="48">
        <f>VLOOKUP(I$2,polygonCoarseDist!$A$2:$G$9,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6.7500000000000004E-2</v>
      </c>
      <c r="J94" s="48">
        <f>VLOOKUP(J$2,polygonCoarseDist!$A$2:$G$9,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K94" s="48">
        <f>VLOOKUP(K$2,polygonCoarseDist!$A$2:$G$9,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9.2897271268057788E-2</v>
      </c>
      <c r="L94" s="48">
        <f>VLOOKUP(L$2,polygonCoarseDist!$A$2:$G$9,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M94" s="48">
        <f>VLOOKUP(M$2,polygonCoarseDist!$A$2:$G$9,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N94" s="48">
        <f>VLOOKUP(N$2,polygonCoarseDist!$A$2:$G$9,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6.7500000000000004E-2</v>
      </c>
      <c r="O94" s="48">
        <f>VLOOKUP(O$2,polygonCoarseDist!$A$2:$G$9,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0.13750000000000001</v>
      </c>
      <c r="P94" s="48">
        <f>VLOOKUP(P$2,polygonCoarseDist!$A$2:$G$9,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R94" s="48">
        <f>VLOOKUP(R$2,polygonCoarseDist!$A$13:$D$20,IF(EXACT($E94,polygonCoarseDist!$B$12),2,IF(EXACT($E94,polygonCoarseDist!$C$12),3,4)))</f>
        <v>0</v>
      </c>
      <c r="S94" s="48">
        <f>VLOOKUP(S$2,polygonCoarseDist!$A$13:$D$20,IF(EXACT($E94,polygonCoarseDist!$B$12),2,IF(EXACT($E94,polygonCoarseDist!$C$12),3,4)))</f>
        <v>0</v>
      </c>
      <c r="T94" s="48">
        <f>VLOOKUP(T$2,polygonCoarseDist!$A$13:$D$20,IF(EXACT($E94,polygonCoarseDist!$B$12),2,IF(EXACT($E94,polygonCoarseDist!$C$12),3,4)))</f>
        <v>0</v>
      </c>
      <c r="U94" s="48">
        <f>VLOOKUP(U$2,polygonCoarseDist!$A$13:$D$20,IF(EXACT($E94,polygonCoarseDist!$B$12),2,IF(EXACT($E94,polygonCoarseDist!$C$12),3,4)))</f>
        <v>1</v>
      </c>
      <c r="V94" s="48">
        <f>VLOOKUP(V$2,polygonCoarseDist!$A$13:$D$20,IF(EXACT($E94,polygonCoarseDist!$B$12),2,IF(EXACT($E94,polygonCoarseDist!$C$12),3,4)))</f>
        <v>0</v>
      </c>
      <c r="W94" s="48">
        <f>VLOOKUP(W$2,polygonCoarseDist!$A$13:$D$20,IF(EXACT($E94,polygonCoarseDist!$B$12),2,IF(EXACT($E94,polygonCoarseDist!$C$12),3,4)))</f>
        <v>0</v>
      </c>
      <c r="X94" s="48">
        <f>VLOOKUP(X$2,polygonCoarseDist!$A$13:$D$20,IF(EXACT($E94,polygonCoarseDist!$B$12),2,IF(EXACT($E94,polygonCoarseDist!$C$12),3,4)))</f>
        <v>0</v>
      </c>
      <c r="Y94" s="48">
        <f>VLOOKUP(Y$2,polygonCoarseDist!$A$13:$D$20,IF(EXACT($E94,polygonCoarseDist!$B$12),2,IF(EXACT($E94,polygonCoarseDist!$C$12),3,4)))</f>
        <v>0</v>
      </c>
      <c r="AA94" s="48">
        <f>IF(EXACT($A94,polygonCoarseDist!$G$1),VLOOKUP(AA$2,polygonCoarseDist!$A$37:$C$44, $D94+1),         IF(EXACT($A94,polygonCoarseDist!$F$1),VLOOKUP(AA$2,polygonCoarseDist!$A$49:$I$56, $D94+1),       VLOOKUP(AA$2,polygonCoarseDist!$A$25:$E$32, $D94+1)      )        )</f>
        <v>0</v>
      </c>
      <c r="AB94" s="48">
        <f>IF(EXACT($A94,polygonCoarseDist!$G$1),VLOOKUP(AB$2,polygonCoarseDist!$A$37:$C$44, $D94+1),         IF(EXACT($A94,polygonCoarseDist!$F$1),VLOOKUP(AB$2,polygonCoarseDist!$A$49:$I$56, $D94+1),       VLOOKUP(AB$2,polygonCoarseDist!$A$25:$E$32, $D94+1)      )        )</f>
        <v>0</v>
      </c>
      <c r="AC94" s="48">
        <f>IF(EXACT($A94,polygonCoarseDist!$G$1),VLOOKUP(AC$2,polygonCoarseDist!$A$37:$C$44, $D94+1),         IF(EXACT($A94,polygonCoarseDist!$F$1),VLOOKUP(AC$2,polygonCoarseDist!$A$49:$I$56, $D94+1),       VLOOKUP(AC$2,polygonCoarseDist!$A$25:$E$32, $D94+1)      )        )</f>
        <v>0.25</v>
      </c>
      <c r="AD94" s="48">
        <f>IF(EXACT($A94,polygonCoarseDist!$G$1),VLOOKUP(AD$2,polygonCoarseDist!$A$37:$C$44, $D94+1),         IF(EXACT($A94,polygonCoarseDist!$F$1),VLOOKUP(AD$2,polygonCoarseDist!$A$49:$I$56, $D94+1),       VLOOKUP(AD$2,polygonCoarseDist!$A$25:$E$32, $D94+1)      )        )</f>
        <v>0</v>
      </c>
      <c r="AE94" s="48">
        <f>IF(EXACT($A94,polygonCoarseDist!$G$1),VLOOKUP(AE$2,polygonCoarseDist!$A$37:$C$44, $D94+1),         IF(EXACT($A94,polygonCoarseDist!$F$1),VLOOKUP(AE$2,polygonCoarseDist!$A$49:$I$56, $D94+1),       VLOOKUP(AE$2,polygonCoarseDist!$A$25:$E$32, $D94+1)      )        )</f>
        <v>0.25</v>
      </c>
      <c r="AF94" s="48">
        <f>IF(EXACT($A94,polygonCoarseDist!$G$1),VLOOKUP(AF$2,polygonCoarseDist!$A$37:$C$44, $D94+1),         IF(EXACT($A94,polygonCoarseDist!$F$1),VLOOKUP(AF$2,polygonCoarseDist!$A$49:$I$56, $D94+1),       VLOOKUP(AF$2,polygonCoarseDist!$A$25:$E$32, $D94+1)      )        )</f>
        <v>0.05</v>
      </c>
      <c r="AG94" s="48">
        <f>IF(EXACT($A94,polygonCoarseDist!$G$1),VLOOKUP(AG$2,polygonCoarseDist!$A$37:$C$44, $D94+1),         IF(EXACT($A94,polygonCoarseDist!$F$1),VLOOKUP(AG$2,polygonCoarseDist!$A$49:$I$56, $D94+1),       VLOOKUP(AG$2,polygonCoarseDist!$A$25:$E$32, $D94+1)      )        )</f>
        <v>0.1</v>
      </c>
      <c r="AH94" s="48">
        <f>IF(EXACT($A94,polygonCoarseDist!$G$1),VLOOKUP(AH$2,polygonCoarseDist!$A$37:$C$44, $D94+1),         IF(EXACT($A94,polygonCoarseDist!$F$1),VLOOKUP(AH$2,polygonCoarseDist!$A$49:$I$56, $D94+1),       VLOOKUP(AH$2,polygonCoarseDist!$A$25:$E$32, $D94+1)      )        )</f>
        <v>0.7</v>
      </c>
      <c r="AJ94" s="48">
        <f>IF(EXACT($A94,polygonCoarseDist!$F$1), VLOOKUP(AJ$2,polygonCoarseDist!$A$62:$D$69,  IF(EXACT($B94,polygonCoarseDist!$B$61), 2,  IF(EXACT($B94,polygonCoarseDist!$C$61), 3,   4   )   )  ),  1)</f>
        <v>1</v>
      </c>
      <c r="AK94" s="48">
        <f>IF(EXACT($A94,polygonCoarseDist!$F$1), VLOOKUP(AK$2,polygonCoarseDist!$A$62:$D$69,  IF(EXACT($B94,polygonCoarseDist!$B$61), 2,  IF(EXACT($B94,polygonCoarseDist!$C$61), 3,   4   )   )  ),  1)</f>
        <v>1</v>
      </c>
      <c r="AL94" s="48">
        <f>IF(EXACT($A94,polygonCoarseDist!$F$1), VLOOKUP(AL$2,polygonCoarseDist!$A$62:$D$69,  IF(EXACT($B94,polygonCoarseDist!$B$61), 2,  IF(EXACT($B94,polygonCoarseDist!$C$61), 3,   4   )   )  ),  1)</f>
        <v>1</v>
      </c>
      <c r="AM94" s="48">
        <f>IF(EXACT($A94,polygonCoarseDist!$F$1), VLOOKUP(AM$2,polygonCoarseDist!$A$62:$D$69,  IF(EXACT($B94,polygonCoarseDist!$B$61), 2,  IF(EXACT($B94,polygonCoarseDist!$C$61), 3,   4   )   )  ),  1)</f>
        <v>1</v>
      </c>
      <c r="AN94" s="48">
        <f>IF(EXACT($A94,polygonCoarseDist!$F$1), VLOOKUP(AN$2,polygonCoarseDist!$A$62:$D$69,  IF(EXACT($B94,polygonCoarseDist!$B$61), 2,  IF(EXACT($B94,polygonCoarseDist!$C$61), 3,   4   )   )  ),  1)</f>
        <v>1</v>
      </c>
      <c r="AO94" s="48">
        <f>IF(EXACT($A94,polygonCoarseDist!$F$1), VLOOKUP(AO$2,polygonCoarseDist!$A$62:$D$69,  IF(EXACT($B94,polygonCoarseDist!$B$61), 2,  IF(EXACT($B94,polygonCoarseDist!$C$61), 3,   4   )   )  ),  1)</f>
        <v>1</v>
      </c>
      <c r="AP94" s="48">
        <f>IF(EXACT($A94,polygonCoarseDist!$F$1), VLOOKUP(AP$2,polygonCoarseDist!$A$62:$D$69,  IF(EXACT($B94,polygonCoarseDist!$B$61), 2,  IF(EXACT($B94,polygonCoarseDist!$C$61), 3,   4   )   )  ),  1)</f>
        <v>1</v>
      </c>
      <c r="AQ94" s="48">
        <f>IF(EXACT($A94,polygonCoarseDist!$F$1), VLOOKUP(AQ$2,polygonCoarseDist!$A$62:$D$69,  IF(EXACT($B94,polygonCoarseDist!$B$61), 2,  IF(EXACT($B94,polygonCoarseDist!$C$61), 3,   4   )   )  ),  1)</f>
        <v>1</v>
      </c>
      <c r="AS94" s="82">
        <f t="shared" si="105"/>
        <v>0</v>
      </c>
      <c r="AT94" s="82">
        <f t="shared" si="106"/>
        <v>0</v>
      </c>
      <c r="AU94" s="82">
        <f t="shared" si="107"/>
        <v>0</v>
      </c>
      <c r="AV94" s="82">
        <f t="shared" si="108"/>
        <v>0</v>
      </c>
      <c r="AW94" s="82">
        <f t="shared" si="109"/>
        <v>0</v>
      </c>
      <c r="AX94" s="82">
        <f t="shared" si="110"/>
        <v>0</v>
      </c>
      <c r="AY94" s="82">
        <f t="shared" si="111"/>
        <v>0</v>
      </c>
      <c r="AZ94" s="82">
        <f t="shared" si="112"/>
        <v>0</v>
      </c>
      <c r="BB94" s="82">
        <f t="shared" si="113"/>
        <v>0</v>
      </c>
      <c r="BC94" s="82">
        <f t="shared" si="114"/>
        <v>0</v>
      </c>
      <c r="BD94" s="82">
        <f t="shared" si="115"/>
        <v>0</v>
      </c>
      <c r="BE94" s="82">
        <f t="shared" si="116"/>
        <v>0</v>
      </c>
      <c r="BF94" s="82">
        <f t="shared" si="117"/>
        <v>0</v>
      </c>
      <c r="BG94" s="82">
        <f t="shared" si="118"/>
        <v>0</v>
      </c>
      <c r="BH94" s="82">
        <f t="shared" si="119"/>
        <v>0</v>
      </c>
      <c r="BI94" s="82">
        <f t="shared" si="120"/>
        <v>0</v>
      </c>
      <c r="BK94" s="82">
        <f t="shared" si="121"/>
        <v>0</v>
      </c>
      <c r="BL94" s="82">
        <f t="shared" si="122"/>
        <v>0</v>
      </c>
      <c r="BM94" s="82">
        <f t="shared" si="123"/>
        <v>0</v>
      </c>
      <c r="BN94" s="82">
        <f t="shared" si="124"/>
        <v>0</v>
      </c>
      <c r="BO94" s="82">
        <f t="shared" si="125"/>
        <v>0</v>
      </c>
      <c r="BP94" s="82">
        <f t="shared" si="126"/>
        <v>0</v>
      </c>
      <c r="BQ94" s="82">
        <f t="shared" si="127"/>
        <v>0</v>
      </c>
      <c r="BR94" s="82">
        <f t="shared" si="128"/>
        <v>0</v>
      </c>
    </row>
    <row r="95" spans="1:70" x14ac:dyDescent="0.2">
      <c r="A95" t="str">
        <f t="shared" ref="A95:C95" si="159">A55</f>
        <v>Brick in Cement (Rigid Floor)</v>
      </c>
      <c r="B95" t="str">
        <f t="shared" si="159"/>
        <v>LC</v>
      </c>
      <c r="C95" t="str">
        <f t="shared" si="159"/>
        <v>LR</v>
      </c>
      <c r="D95">
        <f t="shared" si="136"/>
        <v>1</v>
      </c>
      <c r="E95" t="s">
        <v>20</v>
      </c>
      <c r="F95" s="33" t="str">
        <f t="shared" si="147"/>
        <v>BrCri+LC+LR</v>
      </c>
      <c r="G95" t="str">
        <f>G87</f>
        <v>BrX+LC+LR+1s+Ind</v>
      </c>
      <c r="I95" s="48">
        <f>VLOOKUP(I$2,polygonCoarseDist!$A$2:$G$9,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6.7500000000000004E-2</v>
      </c>
      <c r="J95" s="48">
        <f>VLOOKUP(J$2,polygonCoarseDist!$A$2:$G$9,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K95" s="48">
        <f>VLOOKUP(K$2,polygonCoarseDist!$A$2:$G$9,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9.2897271268057788E-2</v>
      </c>
      <c r="L95" s="48">
        <f>VLOOKUP(L$2,polygonCoarseDist!$A$2:$G$9,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M95" s="48">
        <f>VLOOKUP(M$2,polygonCoarseDist!$A$2:$G$9,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N95" s="48">
        <f>VLOOKUP(N$2,polygonCoarseDist!$A$2:$G$9,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6.7500000000000004E-2</v>
      </c>
      <c r="O95" s="48">
        <f>VLOOKUP(O$2,polygonCoarseDist!$A$2:$G$9,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0.13750000000000001</v>
      </c>
      <c r="P95" s="48">
        <f>VLOOKUP(P$2,polygonCoarseDist!$A$2:$G$9,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R95" s="48">
        <f>VLOOKUP(R$2,polygonCoarseDist!$A$13:$D$20,IF(EXACT($E95,polygonCoarseDist!$B$12),2,IF(EXACT($E95,polygonCoarseDist!$C$12),3,4)))</f>
        <v>0</v>
      </c>
      <c r="S95" s="48">
        <f>VLOOKUP(S$2,polygonCoarseDist!$A$13:$D$20,IF(EXACT($E95,polygonCoarseDist!$B$12),2,IF(EXACT($E95,polygonCoarseDist!$C$12),3,4)))</f>
        <v>0</v>
      </c>
      <c r="T95" s="48">
        <f>VLOOKUP(T$2,polygonCoarseDist!$A$13:$D$20,IF(EXACT($E95,polygonCoarseDist!$B$12),2,IF(EXACT($E95,polygonCoarseDist!$C$12),3,4)))</f>
        <v>0</v>
      </c>
      <c r="U95" s="48">
        <f>VLOOKUP(U$2,polygonCoarseDist!$A$13:$D$20,IF(EXACT($E95,polygonCoarseDist!$B$12),2,IF(EXACT($E95,polygonCoarseDist!$C$12),3,4)))</f>
        <v>1</v>
      </c>
      <c r="V95" s="48">
        <f>VLOOKUP(V$2,polygonCoarseDist!$A$13:$D$20,IF(EXACT($E95,polygonCoarseDist!$B$12),2,IF(EXACT($E95,polygonCoarseDist!$C$12),3,4)))</f>
        <v>0</v>
      </c>
      <c r="W95" s="48">
        <f>VLOOKUP(W$2,polygonCoarseDist!$A$13:$D$20,IF(EXACT($E95,polygonCoarseDist!$B$12),2,IF(EXACT($E95,polygonCoarseDist!$C$12),3,4)))</f>
        <v>0</v>
      </c>
      <c r="X95" s="48">
        <f>VLOOKUP(X$2,polygonCoarseDist!$A$13:$D$20,IF(EXACT($E95,polygonCoarseDist!$B$12),2,IF(EXACT($E95,polygonCoarseDist!$C$12),3,4)))</f>
        <v>0</v>
      </c>
      <c r="Y95" s="48">
        <f>VLOOKUP(Y$2,polygonCoarseDist!$A$13:$D$20,IF(EXACT($E95,polygonCoarseDist!$B$12),2,IF(EXACT($E95,polygonCoarseDist!$C$12),3,4)))</f>
        <v>0</v>
      </c>
      <c r="AA95" s="48">
        <f>IF(EXACT($A95,polygonCoarseDist!$G$1),VLOOKUP(AA$2,polygonCoarseDist!$A$37:$C$44, $D95+1),         IF(EXACT($A95,polygonCoarseDist!$F$1),VLOOKUP(AA$2,polygonCoarseDist!$A$49:$I$56, $D95+1),       VLOOKUP(AA$2,polygonCoarseDist!$A$25:$E$32, $D95+1)      )        )</f>
        <v>0.15</v>
      </c>
      <c r="AB95" s="48">
        <f>IF(EXACT($A95,polygonCoarseDist!$G$1),VLOOKUP(AB$2,polygonCoarseDist!$A$37:$C$44, $D95+1),         IF(EXACT($A95,polygonCoarseDist!$F$1),VLOOKUP(AB$2,polygonCoarseDist!$A$49:$I$56, $D95+1),       VLOOKUP(AB$2,polygonCoarseDist!$A$25:$E$32, $D95+1)      )        )</f>
        <v>0.15</v>
      </c>
      <c r="AC95" s="48">
        <f>IF(EXACT($A95,polygonCoarseDist!$G$1),VLOOKUP(AC$2,polygonCoarseDist!$A$37:$C$44, $D95+1),         IF(EXACT($A95,polygonCoarseDist!$F$1),VLOOKUP(AC$2,polygonCoarseDist!$A$49:$I$56, $D95+1),       VLOOKUP(AC$2,polygonCoarseDist!$A$25:$E$32, $D95+1)      )        )</f>
        <v>0.05</v>
      </c>
      <c r="AD95" s="48">
        <f>IF(EXACT($A95,polygonCoarseDist!$G$1),VLOOKUP(AD$2,polygonCoarseDist!$A$37:$C$44, $D95+1),         IF(EXACT($A95,polygonCoarseDist!$F$1),VLOOKUP(AD$2,polygonCoarseDist!$A$49:$I$56, $D95+1),       VLOOKUP(AD$2,polygonCoarseDist!$A$25:$E$32, $D95+1)      )        )</f>
        <v>0.5</v>
      </c>
      <c r="AE95" s="48">
        <f>IF(EXACT($A95,polygonCoarseDist!$G$1),VLOOKUP(AE$2,polygonCoarseDist!$A$37:$C$44, $D95+1),         IF(EXACT($A95,polygonCoarseDist!$F$1),VLOOKUP(AE$2,polygonCoarseDist!$A$49:$I$56, $D95+1),       VLOOKUP(AE$2,polygonCoarseDist!$A$25:$E$32, $D95+1)      )        )</f>
        <v>0.05</v>
      </c>
      <c r="AF95" s="48">
        <f>IF(EXACT($A95,polygonCoarseDist!$G$1),VLOOKUP(AF$2,polygonCoarseDist!$A$37:$C$44, $D95+1),         IF(EXACT($A95,polygonCoarseDist!$F$1),VLOOKUP(AF$2,polygonCoarseDist!$A$49:$I$56, $D95+1),       VLOOKUP(AF$2,polygonCoarseDist!$A$25:$E$32, $D95+1)      )        )</f>
        <v>0.7</v>
      </c>
      <c r="AG95" s="48">
        <f>IF(EXACT($A95,polygonCoarseDist!$G$1),VLOOKUP(AG$2,polygonCoarseDist!$A$37:$C$44, $D95+1),         IF(EXACT($A95,polygonCoarseDist!$F$1),VLOOKUP(AG$2,polygonCoarseDist!$A$49:$I$56, $D95+1),       VLOOKUP(AG$2,polygonCoarseDist!$A$25:$E$32, $D95+1)      )        )</f>
        <v>0.5</v>
      </c>
      <c r="AH95" s="48">
        <f>IF(EXACT($A95,polygonCoarseDist!$G$1),VLOOKUP(AH$2,polygonCoarseDist!$A$37:$C$44, $D95+1),         IF(EXACT($A95,polygonCoarseDist!$F$1),VLOOKUP(AH$2,polygonCoarseDist!$A$49:$I$56, $D95+1),       VLOOKUP(AH$2,polygonCoarseDist!$A$25:$E$32, $D95+1)      )        )</f>
        <v>0.05</v>
      </c>
      <c r="AJ95" s="48">
        <f>IF(EXACT($A95,polygonCoarseDist!$F$1), VLOOKUP(AJ$2,polygonCoarseDist!$A$62:$D$69,  IF(EXACT($B95,polygonCoarseDist!$B$61), 2,  IF(EXACT($B95,polygonCoarseDist!$C$61), 3,   4   )   )  ),  1)</f>
        <v>1</v>
      </c>
      <c r="AK95" s="48">
        <f>IF(EXACT($A95,polygonCoarseDist!$F$1), VLOOKUP(AK$2,polygonCoarseDist!$A$62:$D$69,  IF(EXACT($B95,polygonCoarseDist!$B$61), 2,  IF(EXACT($B95,polygonCoarseDist!$C$61), 3,   4   )   )  ),  1)</f>
        <v>1</v>
      </c>
      <c r="AL95" s="48">
        <f>IF(EXACT($A95,polygonCoarseDist!$F$1), VLOOKUP(AL$2,polygonCoarseDist!$A$62:$D$69,  IF(EXACT($B95,polygonCoarseDist!$B$61), 2,  IF(EXACT($B95,polygonCoarseDist!$C$61), 3,   4   )   )  ),  1)</f>
        <v>1</v>
      </c>
      <c r="AM95" s="48">
        <f>IF(EXACT($A95,polygonCoarseDist!$F$1), VLOOKUP(AM$2,polygonCoarseDist!$A$62:$D$69,  IF(EXACT($B95,polygonCoarseDist!$B$61), 2,  IF(EXACT($B95,polygonCoarseDist!$C$61), 3,   4   )   )  ),  1)</f>
        <v>1</v>
      </c>
      <c r="AN95" s="48">
        <f>IF(EXACT($A95,polygonCoarseDist!$F$1), VLOOKUP(AN$2,polygonCoarseDist!$A$62:$D$69,  IF(EXACT($B95,polygonCoarseDist!$B$61), 2,  IF(EXACT($B95,polygonCoarseDist!$C$61), 3,   4   )   )  ),  1)</f>
        <v>1</v>
      </c>
      <c r="AO95" s="48">
        <f>IF(EXACT($A95,polygonCoarseDist!$F$1), VLOOKUP(AO$2,polygonCoarseDist!$A$62:$D$69,  IF(EXACT($B95,polygonCoarseDist!$B$61), 2,  IF(EXACT($B95,polygonCoarseDist!$C$61), 3,   4   )   )  ),  1)</f>
        <v>1</v>
      </c>
      <c r="AP95" s="48">
        <f>IF(EXACT($A95,polygonCoarseDist!$F$1), VLOOKUP(AP$2,polygonCoarseDist!$A$62:$D$69,  IF(EXACT($B95,polygonCoarseDist!$B$61), 2,  IF(EXACT($B95,polygonCoarseDist!$C$61), 3,   4   )   )  ),  1)</f>
        <v>1</v>
      </c>
      <c r="AQ95" s="48">
        <f>IF(EXACT($A95,polygonCoarseDist!$F$1), VLOOKUP(AQ$2,polygonCoarseDist!$A$62:$D$69,  IF(EXACT($B95,polygonCoarseDist!$B$61), 2,  IF(EXACT($B95,polygonCoarseDist!$C$61), 3,   4   )   )  ),  1)</f>
        <v>1</v>
      </c>
      <c r="AS95" s="82">
        <f t="shared" si="105"/>
        <v>0</v>
      </c>
      <c r="AT95" s="82">
        <f t="shared" si="106"/>
        <v>0</v>
      </c>
      <c r="AU95" s="82">
        <f t="shared" si="107"/>
        <v>0</v>
      </c>
      <c r="AV95" s="82">
        <f t="shared" si="108"/>
        <v>0.04</v>
      </c>
      <c r="AW95" s="82">
        <f t="shared" si="109"/>
        <v>0</v>
      </c>
      <c r="AX95" s="82">
        <f t="shared" si="110"/>
        <v>0</v>
      </c>
      <c r="AY95" s="82">
        <f t="shared" si="111"/>
        <v>0</v>
      </c>
      <c r="AZ95" s="82">
        <f t="shared" si="112"/>
        <v>0</v>
      </c>
      <c r="BB95" s="82">
        <f t="shared" si="113"/>
        <v>0</v>
      </c>
      <c r="BC95" s="82">
        <f t="shared" si="114"/>
        <v>0</v>
      </c>
      <c r="BD95" s="82">
        <f t="shared" si="115"/>
        <v>0</v>
      </c>
      <c r="BE95" s="82">
        <f t="shared" si="116"/>
        <v>4.089979550102249E-2</v>
      </c>
      <c r="BF95" s="82">
        <f t="shared" si="117"/>
        <v>0</v>
      </c>
      <c r="BG95" s="82">
        <f t="shared" si="118"/>
        <v>0</v>
      </c>
      <c r="BH95" s="82">
        <f t="shared" si="119"/>
        <v>0</v>
      </c>
      <c r="BI95" s="82">
        <f t="shared" si="120"/>
        <v>0</v>
      </c>
      <c r="BK95" s="82">
        <f t="shared" si="121"/>
        <v>0</v>
      </c>
      <c r="BL95" s="82">
        <f t="shared" si="122"/>
        <v>0</v>
      </c>
      <c r="BM95" s="82">
        <f t="shared" si="123"/>
        <v>0</v>
      </c>
      <c r="BN95" s="82">
        <f t="shared" si="124"/>
        <v>4.089979550102249E-2</v>
      </c>
      <c r="BO95" s="82">
        <f t="shared" si="125"/>
        <v>0</v>
      </c>
      <c r="BP95" s="82">
        <f t="shared" si="126"/>
        <v>0</v>
      </c>
      <c r="BQ95" s="82">
        <f t="shared" si="127"/>
        <v>0</v>
      </c>
      <c r="BR95" s="82">
        <f t="shared" si="128"/>
        <v>0</v>
      </c>
    </row>
    <row r="96" spans="1:70" x14ac:dyDescent="0.2">
      <c r="A96" t="str">
        <f t="shared" ref="A96:C96" si="160">A56</f>
        <v>Brick in Cement (Rigid Floor)</v>
      </c>
      <c r="B96" t="str">
        <f t="shared" si="160"/>
        <v>LC</v>
      </c>
      <c r="C96" t="str">
        <f t="shared" si="160"/>
        <v>LR</v>
      </c>
      <c r="D96">
        <f t="shared" si="136"/>
        <v>2</v>
      </c>
      <c r="E96" t="s">
        <v>20</v>
      </c>
      <c r="F96" s="33" t="str">
        <f t="shared" si="147"/>
        <v>BrCri+LC+LR</v>
      </c>
      <c r="G96" t="str">
        <f t="shared" ref="G96:G98" si="161">G88</f>
        <v>BrX+LC+LR+2s+Ind</v>
      </c>
      <c r="I96" s="48">
        <f>VLOOKUP(I$2,polygonCoarseDist!$A$2:$G$9,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6.7500000000000004E-2</v>
      </c>
      <c r="J96" s="48">
        <f>VLOOKUP(J$2,polygonCoarseDist!$A$2:$G$9,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K96" s="48">
        <f>VLOOKUP(K$2,polygonCoarseDist!$A$2:$G$9,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9.2897271268057788E-2</v>
      </c>
      <c r="L96" s="48">
        <f>VLOOKUP(L$2,polygonCoarseDist!$A$2:$G$9,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M96" s="48">
        <f>VLOOKUP(M$2,polygonCoarseDist!$A$2:$G$9,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N96" s="48">
        <f>VLOOKUP(N$2,polygonCoarseDist!$A$2:$G$9,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6.7500000000000004E-2</v>
      </c>
      <c r="O96" s="48">
        <f>VLOOKUP(O$2,polygonCoarseDist!$A$2:$G$9,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0.13750000000000001</v>
      </c>
      <c r="P96" s="48">
        <f>VLOOKUP(P$2,polygonCoarseDist!$A$2:$G$9,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R96" s="48">
        <f>VLOOKUP(R$2,polygonCoarseDist!$A$13:$D$20,IF(EXACT($E96,polygonCoarseDist!$B$12),2,IF(EXACT($E96,polygonCoarseDist!$C$12),3,4)))</f>
        <v>0</v>
      </c>
      <c r="S96" s="48">
        <f>VLOOKUP(S$2,polygonCoarseDist!$A$13:$D$20,IF(EXACT($E96,polygonCoarseDist!$B$12),2,IF(EXACT($E96,polygonCoarseDist!$C$12),3,4)))</f>
        <v>0</v>
      </c>
      <c r="T96" s="48">
        <f>VLOOKUP(T$2,polygonCoarseDist!$A$13:$D$20,IF(EXACT($E96,polygonCoarseDist!$B$12),2,IF(EXACT($E96,polygonCoarseDist!$C$12),3,4)))</f>
        <v>0</v>
      </c>
      <c r="U96" s="48">
        <f>VLOOKUP(U$2,polygonCoarseDist!$A$13:$D$20,IF(EXACT($E96,polygonCoarseDist!$B$12),2,IF(EXACT($E96,polygonCoarseDist!$C$12),3,4)))</f>
        <v>1</v>
      </c>
      <c r="V96" s="48">
        <f>VLOOKUP(V$2,polygonCoarseDist!$A$13:$D$20,IF(EXACT($E96,polygonCoarseDist!$B$12),2,IF(EXACT($E96,polygonCoarseDist!$C$12),3,4)))</f>
        <v>0</v>
      </c>
      <c r="W96" s="48">
        <f>VLOOKUP(W$2,polygonCoarseDist!$A$13:$D$20,IF(EXACT($E96,polygonCoarseDist!$B$12),2,IF(EXACT($E96,polygonCoarseDist!$C$12),3,4)))</f>
        <v>0</v>
      </c>
      <c r="X96" s="48">
        <f>VLOOKUP(X$2,polygonCoarseDist!$A$13:$D$20,IF(EXACT($E96,polygonCoarseDist!$B$12),2,IF(EXACT($E96,polygonCoarseDist!$C$12),3,4)))</f>
        <v>0</v>
      </c>
      <c r="Y96" s="48">
        <f>VLOOKUP(Y$2,polygonCoarseDist!$A$13:$D$20,IF(EXACT($E96,polygonCoarseDist!$B$12),2,IF(EXACT($E96,polygonCoarseDist!$C$12),3,4)))</f>
        <v>0</v>
      </c>
      <c r="AA96" s="48">
        <f>IF(EXACT($A96,polygonCoarseDist!$G$1),VLOOKUP(AA$2,polygonCoarseDist!$A$37:$C$44, $D96+1),         IF(EXACT($A96,polygonCoarseDist!$F$1),VLOOKUP(AA$2,polygonCoarseDist!$A$49:$I$56, $D96+1),       VLOOKUP(AA$2,polygonCoarseDist!$A$25:$E$32, $D96+1)      )        )</f>
        <v>0.8</v>
      </c>
      <c r="AB96" s="48">
        <f>IF(EXACT($A96,polygonCoarseDist!$G$1),VLOOKUP(AB$2,polygonCoarseDist!$A$37:$C$44, $D96+1),         IF(EXACT($A96,polygonCoarseDist!$F$1),VLOOKUP(AB$2,polygonCoarseDist!$A$49:$I$56, $D96+1),       VLOOKUP(AB$2,polygonCoarseDist!$A$25:$E$32, $D96+1)      )        )</f>
        <v>0.6</v>
      </c>
      <c r="AC96" s="48">
        <f>IF(EXACT($A96,polygonCoarseDist!$G$1),VLOOKUP(AC$2,polygonCoarseDist!$A$37:$C$44, $D96+1),         IF(EXACT($A96,polygonCoarseDist!$F$1),VLOOKUP(AC$2,polygonCoarseDist!$A$49:$I$56, $D96+1),       VLOOKUP(AC$2,polygonCoarseDist!$A$25:$E$32, $D96+1)      )        )</f>
        <v>0.1</v>
      </c>
      <c r="AD96" s="48">
        <f>IF(EXACT($A96,polygonCoarseDist!$G$1),VLOOKUP(AD$2,polygonCoarseDist!$A$37:$C$44, $D96+1),         IF(EXACT($A96,polygonCoarseDist!$F$1),VLOOKUP(AD$2,polygonCoarseDist!$A$49:$I$56, $D96+1),       VLOOKUP(AD$2,polygonCoarseDist!$A$25:$E$32, $D96+1)      )        )</f>
        <v>0.5</v>
      </c>
      <c r="AE96" s="48">
        <f>IF(EXACT($A96,polygonCoarseDist!$G$1),VLOOKUP(AE$2,polygonCoarseDist!$A$37:$C$44, $D96+1),         IF(EXACT($A96,polygonCoarseDist!$F$1),VLOOKUP(AE$2,polygonCoarseDist!$A$49:$I$56, $D96+1),       VLOOKUP(AE$2,polygonCoarseDist!$A$25:$E$32, $D96+1)      )        )</f>
        <v>0.1</v>
      </c>
      <c r="AF96" s="48">
        <f>IF(EXACT($A96,polygonCoarseDist!$G$1),VLOOKUP(AF$2,polygonCoarseDist!$A$37:$C$44, $D96+1),         IF(EXACT($A96,polygonCoarseDist!$F$1),VLOOKUP(AF$2,polygonCoarseDist!$A$49:$I$56, $D96+1),       VLOOKUP(AF$2,polygonCoarseDist!$A$25:$E$32, $D96+1)      )        )</f>
        <v>0.2</v>
      </c>
      <c r="AG96" s="48">
        <f>IF(EXACT($A96,polygonCoarseDist!$G$1),VLOOKUP(AG$2,polygonCoarseDist!$A$37:$C$44, $D96+1),         IF(EXACT($A96,polygonCoarseDist!$F$1),VLOOKUP(AG$2,polygonCoarseDist!$A$49:$I$56, $D96+1),       VLOOKUP(AG$2,polygonCoarseDist!$A$25:$E$32, $D96+1)      )        )</f>
        <v>0.3</v>
      </c>
      <c r="AH96" s="48">
        <f>IF(EXACT($A96,polygonCoarseDist!$G$1),VLOOKUP(AH$2,polygonCoarseDist!$A$37:$C$44, $D96+1),         IF(EXACT($A96,polygonCoarseDist!$F$1),VLOOKUP(AH$2,polygonCoarseDist!$A$49:$I$56, $D96+1),       VLOOKUP(AH$2,polygonCoarseDist!$A$25:$E$32, $D96+1)      )        )</f>
        <v>0.05</v>
      </c>
      <c r="AJ96" s="48">
        <f>IF(EXACT($A96,polygonCoarseDist!$F$1), VLOOKUP(AJ$2,polygonCoarseDist!$A$62:$D$69,  IF(EXACT($B96,polygonCoarseDist!$B$61), 2,  IF(EXACT($B96,polygonCoarseDist!$C$61), 3,   4   )   )  ),  1)</f>
        <v>1</v>
      </c>
      <c r="AK96" s="48">
        <f>IF(EXACT($A96,polygonCoarseDist!$F$1), VLOOKUP(AK$2,polygonCoarseDist!$A$62:$D$69,  IF(EXACT($B96,polygonCoarseDist!$B$61), 2,  IF(EXACT($B96,polygonCoarseDist!$C$61), 3,   4   )   )  ),  1)</f>
        <v>1</v>
      </c>
      <c r="AL96" s="48">
        <f>IF(EXACT($A96,polygonCoarseDist!$F$1), VLOOKUP(AL$2,polygonCoarseDist!$A$62:$D$69,  IF(EXACT($B96,polygonCoarseDist!$B$61), 2,  IF(EXACT($B96,polygonCoarseDist!$C$61), 3,   4   )   )  ),  1)</f>
        <v>1</v>
      </c>
      <c r="AM96" s="48">
        <f>IF(EXACT($A96,polygonCoarseDist!$F$1), VLOOKUP(AM$2,polygonCoarseDist!$A$62:$D$69,  IF(EXACT($B96,polygonCoarseDist!$B$61), 2,  IF(EXACT($B96,polygonCoarseDist!$C$61), 3,   4   )   )  ),  1)</f>
        <v>1</v>
      </c>
      <c r="AN96" s="48">
        <f>IF(EXACT($A96,polygonCoarseDist!$F$1), VLOOKUP(AN$2,polygonCoarseDist!$A$62:$D$69,  IF(EXACT($B96,polygonCoarseDist!$B$61), 2,  IF(EXACT($B96,polygonCoarseDist!$C$61), 3,   4   )   )  ),  1)</f>
        <v>1</v>
      </c>
      <c r="AO96" s="48">
        <f>IF(EXACT($A96,polygonCoarseDist!$F$1), VLOOKUP(AO$2,polygonCoarseDist!$A$62:$D$69,  IF(EXACT($B96,polygonCoarseDist!$B$61), 2,  IF(EXACT($B96,polygonCoarseDist!$C$61), 3,   4   )   )  ),  1)</f>
        <v>1</v>
      </c>
      <c r="AP96" s="48">
        <f>IF(EXACT($A96,polygonCoarseDist!$F$1), VLOOKUP(AP$2,polygonCoarseDist!$A$62:$D$69,  IF(EXACT($B96,polygonCoarseDist!$B$61), 2,  IF(EXACT($B96,polygonCoarseDist!$C$61), 3,   4   )   )  ),  1)</f>
        <v>1</v>
      </c>
      <c r="AQ96" s="48">
        <f>IF(EXACT($A96,polygonCoarseDist!$F$1), VLOOKUP(AQ$2,polygonCoarseDist!$A$62:$D$69,  IF(EXACT($B96,polygonCoarseDist!$B$61), 2,  IF(EXACT($B96,polygonCoarseDist!$C$61), 3,   4   )   )  ),  1)</f>
        <v>1</v>
      </c>
      <c r="AS96" s="82">
        <f t="shared" si="105"/>
        <v>0</v>
      </c>
      <c r="AT96" s="82">
        <f t="shared" si="106"/>
        <v>0</v>
      </c>
      <c r="AU96" s="82">
        <f t="shared" si="107"/>
        <v>0</v>
      </c>
      <c r="AV96" s="82">
        <f t="shared" si="108"/>
        <v>0.04</v>
      </c>
      <c r="AW96" s="82">
        <f t="shared" si="109"/>
        <v>0</v>
      </c>
      <c r="AX96" s="82">
        <f t="shared" si="110"/>
        <v>0</v>
      </c>
      <c r="AY96" s="82">
        <f t="shared" si="111"/>
        <v>0</v>
      </c>
      <c r="AZ96" s="82">
        <f t="shared" si="112"/>
        <v>0</v>
      </c>
      <c r="BB96" s="82">
        <f t="shared" si="113"/>
        <v>0</v>
      </c>
      <c r="BC96" s="82">
        <f t="shared" si="114"/>
        <v>0</v>
      </c>
      <c r="BD96" s="82">
        <f t="shared" si="115"/>
        <v>0</v>
      </c>
      <c r="BE96" s="82">
        <f t="shared" si="116"/>
        <v>4.089979550102249E-2</v>
      </c>
      <c r="BF96" s="82">
        <f t="shared" si="117"/>
        <v>0</v>
      </c>
      <c r="BG96" s="82">
        <f t="shared" si="118"/>
        <v>0</v>
      </c>
      <c r="BH96" s="82">
        <f t="shared" si="119"/>
        <v>0</v>
      </c>
      <c r="BI96" s="82">
        <f t="shared" si="120"/>
        <v>0</v>
      </c>
      <c r="BK96" s="82">
        <f t="shared" si="121"/>
        <v>0</v>
      </c>
      <c r="BL96" s="82">
        <f t="shared" si="122"/>
        <v>0</v>
      </c>
      <c r="BM96" s="82">
        <f t="shared" si="123"/>
        <v>0</v>
      </c>
      <c r="BN96" s="82">
        <f t="shared" si="124"/>
        <v>8.179959100204498E-2</v>
      </c>
      <c r="BO96" s="82">
        <f t="shared" si="125"/>
        <v>0</v>
      </c>
      <c r="BP96" s="82">
        <f t="shared" si="126"/>
        <v>0</v>
      </c>
      <c r="BQ96" s="82">
        <f t="shared" si="127"/>
        <v>0</v>
      </c>
      <c r="BR96" s="82">
        <f t="shared" si="128"/>
        <v>0</v>
      </c>
    </row>
    <row r="97" spans="1:70" x14ac:dyDescent="0.2">
      <c r="A97" t="str">
        <f t="shared" ref="A97:C97" si="162">A57</f>
        <v>Brick in Cement (Rigid Floor)</v>
      </c>
      <c r="B97" t="str">
        <f t="shared" si="162"/>
        <v>LC</v>
      </c>
      <c r="C97" t="str">
        <f t="shared" si="162"/>
        <v>LR</v>
      </c>
      <c r="D97">
        <f t="shared" si="136"/>
        <v>3</v>
      </c>
      <c r="E97" t="s">
        <v>20</v>
      </c>
      <c r="F97" s="33" t="str">
        <f t="shared" si="147"/>
        <v>BrCri+LC+LR</v>
      </c>
      <c r="G97" t="str">
        <f t="shared" si="161"/>
        <v>BrX+LC+LR+3s+Ind</v>
      </c>
      <c r="I97" s="48">
        <f>VLOOKUP(I$2,polygonCoarseDist!$A$2:$G$9,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6.7500000000000004E-2</v>
      </c>
      <c r="J97" s="48">
        <f>VLOOKUP(J$2,polygonCoarseDist!$A$2:$G$9,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K97" s="48">
        <f>VLOOKUP(K$2,polygonCoarseDist!$A$2:$G$9,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9.2897271268057788E-2</v>
      </c>
      <c r="L97" s="48">
        <f>VLOOKUP(L$2,polygonCoarseDist!$A$2:$G$9,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M97" s="48">
        <f>VLOOKUP(M$2,polygonCoarseDist!$A$2:$G$9,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N97" s="48">
        <f>VLOOKUP(N$2,polygonCoarseDist!$A$2:$G$9,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6.7500000000000004E-2</v>
      </c>
      <c r="O97" s="48">
        <f>VLOOKUP(O$2,polygonCoarseDist!$A$2:$G$9,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0.13750000000000001</v>
      </c>
      <c r="P97" s="48">
        <f>VLOOKUP(P$2,polygonCoarseDist!$A$2:$G$9,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R97" s="48">
        <f>VLOOKUP(R$2,polygonCoarseDist!$A$13:$D$20,IF(EXACT($E97,polygonCoarseDist!$B$12),2,IF(EXACT($E97,polygonCoarseDist!$C$12),3,4)))</f>
        <v>0</v>
      </c>
      <c r="S97" s="48">
        <f>VLOOKUP(S$2,polygonCoarseDist!$A$13:$D$20,IF(EXACT($E97,polygonCoarseDist!$B$12),2,IF(EXACT($E97,polygonCoarseDist!$C$12),3,4)))</f>
        <v>0</v>
      </c>
      <c r="T97" s="48">
        <f>VLOOKUP(T$2,polygonCoarseDist!$A$13:$D$20,IF(EXACT($E97,polygonCoarseDist!$B$12),2,IF(EXACT($E97,polygonCoarseDist!$C$12),3,4)))</f>
        <v>0</v>
      </c>
      <c r="U97" s="48">
        <f>VLOOKUP(U$2,polygonCoarseDist!$A$13:$D$20,IF(EXACT($E97,polygonCoarseDist!$B$12),2,IF(EXACT($E97,polygonCoarseDist!$C$12),3,4)))</f>
        <v>1</v>
      </c>
      <c r="V97" s="48">
        <f>VLOOKUP(V$2,polygonCoarseDist!$A$13:$D$20,IF(EXACT($E97,polygonCoarseDist!$B$12),2,IF(EXACT($E97,polygonCoarseDist!$C$12),3,4)))</f>
        <v>0</v>
      </c>
      <c r="W97" s="48">
        <f>VLOOKUP(W$2,polygonCoarseDist!$A$13:$D$20,IF(EXACT($E97,polygonCoarseDist!$B$12),2,IF(EXACT($E97,polygonCoarseDist!$C$12),3,4)))</f>
        <v>0</v>
      </c>
      <c r="X97" s="48">
        <f>VLOOKUP(X$2,polygonCoarseDist!$A$13:$D$20,IF(EXACT($E97,polygonCoarseDist!$B$12),2,IF(EXACT($E97,polygonCoarseDist!$C$12),3,4)))</f>
        <v>0</v>
      </c>
      <c r="Y97" s="48">
        <f>VLOOKUP(Y$2,polygonCoarseDist!$A$13:$D$20,IF(EXACT($E97,polygonCoarseDist!$B$12),2,IF(EXACT($E97,polygonCoarseDist!$C$12),3,4)))</f>
        <v>0</v>
      </c>
      <c r="AA97" s="48">
        <f>IF(EXACT($A97,polygonCoarseDist!$G$1),VLOOKUP(AA$2,polygonCoarseDist!$A$37:$C$44, $D97+1),         IF(EXACT($A97,polygonCoarseDist!$F$1),VLOOKUP(AA$2,polygonCoarseDist!$A$49:$I$56, $D97+1),       VLOOKUP(AA$2,polygonCoarseDist!$A$25:$E$32, $D97+1)      )        )</f>
        <v>0.05</v>
      </c>
      <c r="AB97" s="48">
        <f>IF(EXACT($A97,polygonCoarseDist!$G$1),VLOOKUP(AB$2,polygonCoarseDist!$A$37:$C$44, $D97+1),         IF(EXACT($A97,polygonCoarseDist!$F$1),VLOOKUP(AB$2,polygonCoarseDist!$A$49:$I$56, $D97+1),       VLOOKUP(AB$2,polygonCoarseDist!$A$25:$E$32, $D97+1)      )        )</f>
        <v>0.25</v>
      </c>
      <c r="AC97" s="48">
        <f>IF(EXACT($A97,polygonCoarseDist!$G$1),VLOOKUP(AC$2,polygonCoarseDist!$A$37:$C$44, $D97+1),         IF(EXACT($A97,polygonCoarseDist!$F$1),VLOOKUP(AC$2,polygonCoarseDist!$A$49:$I$56, $D97+1),       VLOOKUP(AC$2,polygonCoarseDist!$A$25:$E$32, $D97+1)      )        )</f>
        <v>0.6</v>
      </c>
      <c r="AD97" s="48">
        <f>IF(EXACT($A97,polygonCoarseDist!$G$1),VLOOKUP(AD$2,polygonCoarseDist!$A$37:$C$44, $D97+1),         IF(EXACT($A97,polygonCoarseDist!$F$1),VLOOKUP(AD$2,polygonCoarseDist!$A$49:$I$56, $D97+1),       VLOOKUP(AD$2,polygonCoarseDist!$A$25:$E$32, $D97+1)      )        )</f>
        <v>0</v>
      </c>
      <c r="AE97" s="48">
        <f>IF(EXACT($A97,polygonCoarseDist!$G$1),VLOOKUP(AE$2,polygonCoarseDist!$A$37:$C$44, $D97+1),         IF(EXACT($A97,polygonCoarseDist!$F$1),VLOOKUP(AE$2,polygonCoarseDist!$A$49:$I$56, $D97+1),       VLOOKUP(AE$2,polygonCoarseDist!$A$25:$E$32, $D97+1)      )        )</f>
        <v>0.6</v>
      </c>
      <c r="AF97" s="48">
        <f>IF(EXACT($A97,polygonCoarseDist!$G$1),VLOOKUP(AF$2,polygonCoarseDist!$A$37:$C$44, $D97+1),         IF(EXACT($A97,polygonCoarseDist!$F$1),VLOOKUP(AF$2,polygonCoarseDist!$A$49:$I$56, $D97+1),       VLOOKUP(AF$2,polygonCoarseDist!$A$25:$E$32, $D97+1)      )        )</f>
        <v>0.05</v>
      </c>
      <c r="AG97" s="48">
        <f>IF(EXACT($A97,polygonCoarseDist!$G$1),VLOOKUP(AG$2,polygonCoarseDist!$A$37:$C$44, $D97+1),         IF(EXACT($A97,polygonCoarseDist!$F$1),VLOOKUP(AG$2,polygonCoarseDist!$A$49:$I$56, $D97+1),       VLOOKUP(AG$2,polygonCoarseDist!$A$25:$E$32, $D97+1)      )        )</f>
        <v>0.1</v>
      </c>
      <c r="AH97" s="48">
        <f>IF(EXACT($A97,polygonCoarseDist!$G$1),VLOOKUP(AH$2,polygonCoarseDist!$A$37:$C$44, $D97+1),         IF(EXACT($A97,polygonCoarseDist!$F$1),VLOOKUP(AH$2,polygonCoarseDist!$A$49:$I$56, $D97+1),       VLOOKUP(AH$2,polygonCoarseDist!$A$25:$E$32, $D97+1)      )        )</f>
        <v>0.2</v>
      </c>
      <c r="AJ97" s="48">
        <f>IF(EXACT($A97,polygonCoarseDist!$F$1), VLOOKUP(AJ$2,polygonCoarseDist!$A$62:$D$69,  IF(EXACT($B97,polygonCoarseDist!$B$61), 2,  IF(EXACT($B97,polygonCoarseDist!$C$61), 3,   4   )   )  ),  1)</f>
        <v>1</v>
      </c>
      <c r="AK97" s="48">
        <f>IF(EXACT($A97,polygonCoarseDist!$F$1), VLOOKUP(AK$2,polygonCoarseDist!$A$62:$D$69,  IF(EXACT($B97,polygonCoarseDist!$B$61), 2,  IF(EXACT($B97,polygonCoarseDist!$C$61), 3,   4   )   )  ),  1)</f>
        <v>1</v>
      </c>
      <c r="AL97" s="48">
        <f>IF(EXACT($A97,polygonCoarseDist!$F$1), VLOOKUP(AL$2,polygonCoarseDist!$A$62:$D$69,  IF(EXACT($B97,polygonCoarseDist!$B$61), 2,  IF(EXACT($B97,polygonCoarseDist!$C$61), 3,   4   )   )  ),  1)</f>
        <v>1</v>
      </c>
      <c r="AM97" s="48">
        <f>IF(EXACT($A97,polygonCoarseDist!$F$1), VLOOKUP(AM$2,polygonCoarseDist!$A$62:$D$69,  IF(EXACT($B97,polygonCoarseDist!$B$61), 2,  IF(EXACT($B97,polygonCoarseDist!$C$61), 3,   4   )   )  ),  1)</f>
        <v>1</v>
      </c>
      <c r="AN97" s="48">
        <f>IF(EXACT($A97,polygonCoarseDist!$F$1), VLOOKUP(AN$2,polygonCoarseDist!$A$62:$D$69,  IF(EXACT($B97,polygonCoarseDist!$B$61), 2,  IF(EXACT($B97,polygonCoarseDist!$C$61), 3,   4   )   )  ),  1)</f>
        <v>1</v>
      </c>
      <c r="AO97" s="48">
        <f>IF(EXACT($A97,polygonCoarseDist!$F$1), VLOOKUP(AO$2,polygonCoarseDist!$A$62:$D$69,  IF(EXACT($B97,polygonCoarseDist!$B$61), 2,  IF(EXACT($B97,polygonCoarseDist!$C$61), 3,   4   )   )  ),  1)</f>
        <v>1</v>
      </c>
      <c r="AP97" s="48">
        <f>IF(EXACT($A97,polygonCoarseDist!$F$1), VLOOKUP(AP$2,polygonCoarseDist!$A$62:$D$69,  IF(EXACT($B97,polygonCoarseDist!$B$61), 2,  IF(EXACT($B97,polygonCoarseDist!$C$61), 3,   4   )   )  ),  1)</f>
        <v>1</v>
      </c>
      <c r="AQ97" s="48">
        <f>IF(EXACT($A97,polygonCoarseDist!$F$1), VLOOKUP(AQ$2,polygonCoarseDist!$A$62:$D$69,  IF(EXACT($B97,polygonCoarseDist!$B$61), 2,  IF(EXACT($B97,polygonCoarseDist!$C$61), 3,   4   )   )  ),  1)</f>
        <v>1</v>
      </c>
      <c r="AS97" s="82">
        <f t="shared" si="105"/>
        <v>0</v>
      </c>
      <c r="AT97" s="82">
        <f t="shared" si="106"/>
        <v>0</v>
      </c>
      <c r="AU97" s="82">
        <f t="shared" si="107"/>
        <v>0</v>
      </c>
      <c r="AV97" s="82">
        <f t="shared" si="108"/>
        <v>0</v>
      </c>
      <c r="AW97" s="82">
        <f t="shared" si="109"/>
        <v>0</v>
      </c>
      <c r="AX97" s="82">
        <f t="shared" si="110"/>
        <v>0</v>
      </c>
      <c r="AY97" s="82">
        <f t="shared" si="111"/>
        <v>0</v>
      </c>
      <c r="AZ97" s="82">
        <f t="shared" si="112"/>
        <v>0</v>
      </c>
      <c r="BB97" s="82">
        <f t="shared" si="113"/>
        <v>0</v>
      </c>
      <c r="BC97" s="82">
        <f t="shared" si="114"/>
        <v>0</v>
      </c>
      <c r="BD97" s="82">
        <f t="shared" si="115"/>
        <v>0</v>
      </c>
      <c r="BE97" s="82">
        <f t="shared" si="116"/>
        <v>0</v>
      </c>
      <c r="BF97" s="82">
        <f t="shared" si="117"/>
        <v>0</v>
      </c>
      <c r="BG97" s="82">
        <f t="shared" si="118"/>
        <v>0</v>
      </c>
      <c r="BH97" s="82">
        <f t="shared" si="119"/>
        <v>0</v>
      </c>
      <c r="BI97" s="82">
        <f t="shared" si="120"/>
        <v>0</v>
      </c>
      <c r="BK97" s="82">
        <f t="shared" si="121"/>
        <v>0</v>
      </c>
      <c r="BL97" s="82">
        <f t="shared" si="122"/>
        <v>0</v>
      </c>
      <c r="BM97" s="82">
        <f t="shared" si="123"/>
        <v>0</v>
      </c>
      <c r="BN97" s="82">
        <f t="shared" si="124"/>
        <v>0</v>
      </c>
      <c r="BO97" s="82">
        <f t="shared" si="125"/>
        <v>0</v>
      </c>
      <c r="BP97" s="82">
        <f t="shared" si="126"/>
        <v>0</v>
      </c>
      <c r="BQ97" s="82">
        <f t="shared" si="127"/>
        <v>0</v>
      </c>
      <c r="BR97" s="82">
        <f t="shared" si="128"/>
        <v>0</v>
      </c>
    </row>
    <row r="98" spans="1:70" x14ac:dyDescent="0.2">
      <c r="A98" t="str">
        <f t="shared" ref="A98:C98" si="163">A58</f>
        <v>Brick in Cement (Rigid Floor)</v>
      </c>
      <c r="B98" t="str">
        <f t="shared" si="163"/>
        <v>LC</v>
      </c>
      <c r="C98" t="str">
        <f t="shared" si="163"/>
        <v>LR</v>
      </c>
      <c r="D98">
        <f t="shared" si="136"/>
        <v>4</v>
      </c>
      <c r="E98" t="s">
        <v>20</v>
      </c>
      <c r="F98" s="33" t="str">
        <f t="shared" si="147"/>
        <v>BrCri+LC+LR</v>
      </c>
      <c r="G98" t="str">
        <f t="shared" si="161"/>
        <v>BrX+LC+LR+4s+Ind</v>
      </c>
      <c r="I98" s="48">
        <f>VLOOKUP(I$2,polygonCoarseDist!$A$2:$G$9,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6.7500000000000004E-2</v>
      </c>
      <c r="J98" s="48">
        <f>VLOOKUP(J$2,polygonCoarseDist!$A$2:$G$9,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K98" s="48">
        <f>VLOOKUP(K$2,polygonCoarseDist!$A$2:$G$9,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9.2897271268057788E-2</v>
      </c>
      <c r="L98" s="48">
        <f>VLOOKUP(L$2,polygonCoarseDist!$A$2:$G$9,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M98" s="48">
        <f>VLOOKUP(M$2,polygonCoarseDist!$A$2:$G$9,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N98" s="48">
        <f>VLOOKUP(N$2,polygonCoarseDist!$A$2:$G$9,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6.7500000000000004E-2</v>
      </c>
      <c r="O98" s="48">
        <f>VLOOKUP(O$2,polygonCoarseDist!$A$2:$G$9,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0.13750000000000001</v>
      </c>
      <c r="P98" s="48">
        <f>VLOOKUP(P$2,polygonCoarseDist!$A$2:$G$9,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R98" s="48">
        <f>VLOOKUP(R$2,polygonCoarseDist!$A$13:$D$20,IF(EXACT($E98,polygonCoarseDist!$B$12),2,IF(EXACT($E98,polygonCoarseDist!$C$12),3,4)))</f>
        <v>0</v>
      </c>
      <c r="S98" s="48">
        <f>VLOOKUP(S$2,polygonCoarseDist!$A$13:$D$20,IF(EXACT($E98,polygonCoarseDist!$B$12),2,IF(EXACT($E98,polygonCoarseDist!$C$12),3,4)))</f>
        <v>0</v>
      </c>
      <c r="T98" s="48">
        <f>VLOOKUP(T$2,polygonCoarseDist!$A$13:$D$20,IF(EXACT($E98,polygonCoarseDist!$B$12),2,IF(EXACT($E98,polygonCoarseDist!$C$12),3,4)))</f>
        <v>0</v>
      </c>
      <c r="U98" s="48">
        <f>VLOOKUP(U$2,polygonCoarseDist!$A$13:$D$20,IF(EXACT($E98,polygonCoarseDist!$B$12),2,IF(EXACT($E98,polygonCoarseDist!$C$12),3,4)))</f>
        <v>1</v>
      </c>
      <c r="V98" s="48">
        <f>VLOOKUP(V$2,polygonCoarseDist!$A$13:$D$20,IF(EXACT($E98,polygonCoarseDist!$B$12),2,IF(EXACT($E98,polygonCoarseDist!$C$12),3,4)))</f>
        <v>0</v>
      </c>
      <c r="W98" s="48">
        <f>VLOOKUP(W$2,polygonCoarseDist!$A$13:$D$20,IF(EXACT($E98,polygonCoarseDist!$B$12),2,IF(EXACT($E98,polygonCoarseDist!$C$12),3,4)))</f>
        <v>0</v>
      </c>
      <c r="X98" s="48">
        <f>VLOOKUP(X$2,polygonCoarseDist!$A$13:$D$20,IF(EXACT($E98,polygonCoarseDist!$B$12),2,IF(EXACT($E98,polygonCoarseDist!$C$12),3,4)))</f>
        <v>0</v>
      </c>
      <c r="Y98" s="48">
        <f>VLOOKUP(Y$2,polygonCoarseDist!$A$13:$D$20,IF(EXACT($E98,polygonCoarseDist!$B$12),2,IF(EXACT($E98,polygonCoarseDist!$C$12),3,4)))</f>
        <v>0</v>
      </c>
      <c r="AA98" s="48">
        <f>IF(EXACT($A98,polygonCoarseDist!$G$1),VLOOKUP(AA$2,polygonCoarseDist!$A$37:$C$44, $D98+1),         IF(EXACT($A98,polygonCoarseDist!$F$1),VLOOKUP(AA$2,polygonCoarseDist!$A$49:$I$56, $D98+1),       VLOOKUP(AA$2,polygonCoarseDist!$A$25:$E$32, $D98+1)      )        )</f>
        <v>0</v>
      </c>
      <c r="AB98" s="48">
        <f>IF(EXACT($A98,polygonCoarseDist!$G$1),VLOOKUP(AB$2,polygonCoarseDist!$A$37:$C$44, $D98+1),         IF(EXACT($A98,polygonCoarseDist!$F$1),VLOOKUP(AB$2,polygonCoarseDist!$A$49:$I$56, $D98+1),       VLOOKUP(AB$2,polygonCoarseDist!$A$25:$E$32, $D98+1)      )        )</f>
        <v>0</v>
      </c>
      <c r="AC98" s="48">
        <f>IF(EXACT($A98,polygonCoarseDist!$G$1),VLOOKUP(AC$2,polygonCoarseDist!$A$37:$C$44, $D98+1),         IF(EXACT($A98,polygonCoarseDist!$F$1),VLOOKUP(AC$2,polygonCoarseDist!$A$49:$I$56, $D98+1),       VLOOKUP(AC$2,polygonCoarseDist!$A$25:$E$32, $D98+1)      )        )</f>
        <v>0.25</v>
      </c>
      <c r="AD98" s="48">
        <f>IF(EXACT($A98,polygonCoarseDist!$G$1),VLOOKUP(AD$2,polygonCoarseDist!$A$37:$C$44, $D98+1),         IF(EXACT($A98,polygonCoarseDist!$F$1),VLOOKUP(AD$2,polygonCoarseDist!$A$49:$I$56, $D98+1),       VLOOKUP(AD$2,polygonCoarseDist!$A$25:$E$32, $D98+1)      )        )</f>
        <v>0</v>
      </c>
      <c r="AE98" s="48">
        <f>IF(EXACT($A98,polygonCoarseDist!$G$1),VLOOKUP(AE$2,polygonCoarseDist!$A$37:$C$44, $D98+1),         IF(EXACT($A98,polygonCoarseDist!$F$1),VLOOKUP(AE$2,polygonCoarseDist!$A$49:$I$56, $D98+1),       VLOOKUP(AE$2,polygonCoarseDist!$A$25:$E$32, $D98+1)      )        )</f>
        <v>0.25</v>
      </c>
      <c r="AF98" s="48">
        <f>IF(EXACT($A98,polygonCoarseDist!$G$1),VLOOKUP(AF$2,polygonCoarseDist!$A$37:$C$44, $D98+1),         IF(EXACT($A98,polygonCoarseDist!$F$1),VLOOKUP(AF$2,polygonCoarseDist!$A$49:$I$56, $D98+1),       VLOOKUP(AF$2,polygonCoarseDist!$A$25:$E$32, $D98+1)      )        )</f>
        <v>0.05</v>
      </c>
      <c r="AG98" s="48">
        <f>IF(EXACT($A98,polygonCoarseDist!$G$1),VLOOKUP(AG$2,polygonCoarseDist!$A$37:$C$44, $D98+1),         IF(EXACT($A98,polygonCoarseDist!$F$1),VLOOKUP(AG$2,polygonCoarseDist!$A$49:$I$56, $D98+1),       VLOOKUP(AG$2,polygonCoarseDist!$A$25:$E$32, $D98+1)      )        )</f>
        <v>0.1</v>
      </c>
      <c r="AH98" s="48">
        <f>IF(EXACT($A98,polygonCoarseDist!$G$1),VLOOKUP(AH$2,polygonCoarseDist!$A$37:$C$44, $D98+1),         IF(EXACT($A98,polygonCoarseDist!$F$1),VLOOKUP(AH$2,polygonCoarseDist!$A$49:$I$56, $D98+1),       VLOOKUP(AH$2,polygonCoarseDist!$A$25:$E$32, $D98+1)      )        )</f>
        <v>0.7</v>
      </c>
      <c r="AJ98" s="48">
        <f>IF(EXACT($A98,polygonCoarseDist!$F$1), VLOOKUP(AJ$2,polygonCoarseDist!$A$62:$D$69,  IF(EXACT($B98,polygonCoarseDist!$B$61), 2,  IF(EXACT($B98,polygonCoarseDist!$C$61), 3,   4   )   )  ),  1)</f>
        <v>1</v>
      </c>
      <c r="AK98" s="48">
        <f>IF(EXACT($A98,polygonCoarseDist!$F$1), VLOOKUP(AK$2,polygonCoarseDist!$A$62:$D$69,  IF(EXACT($B98,polygonCoarseDist!$B$61), 2,  IF(EXACT($B98,polygonCoarseDist!$C$61), 3,   4   )   )  ),  1)</f>
        <v>1</v>
      </c>
      <c r="AL98" s="48">
        <f>IF(EXACT($A98,polygonCoarseDist!$F$1), VLOOKUP(AL$2,polygonCoarseDist!$A$62:$D$69,  IF(EXACT($B98,polygonCoarseDist!$B$61), 2,  IF(EXACT($B98,polygonCoarseDist!$C$61), 3,   4   )   )  ),  1)</f>
        <v>1</v>
      </c>
      <c r="AM98" s="48">
        <f>IF(EXACT($A98,polygonCoarseDist!$F$1), VLOOKUP(AM$2,polygonCoarseDist!$A$62:$D$69,  IF(EXACT($B98,polygonCoarseDist!$B$61), 2,  IF(EXACT($B98,polygonCoarseDist!$C$61), 3,   4   )   )  ),  1)</f>
        <v>1</v>
      </c>
      <c r="AN98" s="48">
        <f>IF(EXACT($A98,polygonCoarseDist!$F$1), VLOOKUP(AN$2,polygonCoarseDist!$A$62:$D$69,  IF(EXACT($B98,polygonCoarseDist!$B$61), 2,  IF(EXACT($B98,polygonCoarseDist!$C$61), 3,   4   )   )  ),  1)</f>
        <v>1</v>
      </c>
      <c r="AO98" s="48">
        <f>IF(EXACT($A98,polygonCoarseDist!$F$1), VLOOKUP(AO$2,polygonCoarseDist!$A$62:$D$69,  IF(EXACT($B98,polygonCoarseDist!$B$61), 2,  IF(EXACT($B98,polygonCoarseDist!$C$61), 3,   4   )   )  ),  1)</f>
        <v>1</v>
      </c>
      <c r="AP98" s="48">
        <f>IF(EXACT($A98,polygonCoarseDist!$F$1), VLOOKUP(AP$2,polygonCoarseDist!$A$62:$D$69,  IF(EXACT($B98,polygonCoarseDist!$B$61), 2,  IF(EXACT($B98,polygonCoarseDist!$C$61), 3,   4   )   )  ),  1)</f>
        <v>1</v>
      </c>
      <c r="AQ98" s="48">
        <f>IF(EXACT($A98,polygonCoarseDist!$F$1), VLOOKUP(AQ$2,polygonCoarseDist!$A$62:$D$69,  IF(EXACT($B98,polygonCoarseDist!$B$61), 2,  IF(EXACT($B98,polygonCoarseDist!$C$61), 3,   4   )   )  ),  1)</f>
        <v>1</v>
      </c>
      <c r="AS98" s="82">
        <f t="shared" si="105"/>
        <v>0</v>
      </c>
      <c r="AT98" s="82">
        <f t="shared" si="106"/>
        <v>0</v>
      </c>
      <c r="AU98" s="82">
        <f t="shared" si="107"/>
        <v>0</v>
      </c>
      <c r="AV98" s="82">
        <f t="shared" si="108"/>
        <v>0</v>
      </c>
      <c r="AW98" s="82">
        <f t="shared" si="109"/>
        <v>0</v>
      </c>
      <c r="AX98" s="82">
        <f t="shared" si="110"/>
        <v>0</v>
      </c>
      <c r="AY98" s="82">
        <f t="shared" si="111"/>
        <v>0</v>
      </c>
      <c r="AZ98" s="82">
        <f t="shared" si="112"/>
        <v>0</v>
      </c>
      <c r="BB98" s="82">
        <f t="shared" si="113"/>
        <v>0</v>
      </c>
      <c r="BC98" s="82">
        <f t="shared" si="114"/>
        <v>0</v>
      </c>
      <c r="BD98" s="82">
        <f t="shared" si="115"/>
        <v>0</v>
      </c>
      <c r="BE98" s="82">
        <f t="shared" si="116"/>
        <v>0</v>
      </c>
      <c r="BF98" s="82">
        <f t="shared" si="117"/>
        <v>0</v>
      </c>
      <c r="BG98" s="82">
        <f t="shared" si="118"/>
        <v>0</v>
      </c>
      <c r="BH98" s="82">
        <f t="shared" si="119"/>
        <v>0</v>
      </c>
      <c r="BI98" s="82">
        <f t="shared" si="120"/>
        <v>0</v>
      </c>
      <c r="BK98" s="82">
        <f t="shared" si="121"/>
        <v>0</v>
      </c>
      <c r="BL98" s="82">
        <f t="shared" si="122"/>
        <v>0</v>
      </c>
      <c r="BM98" s="82">
        <f t="shared" si="123"/>
        <v>0</v>
      </c>
      <c r="BN98" s="82">
        <f t="shared" si="124"/>
        <v>0</v>
      </c>
      <c r="BO98" s="82">
        <f t="shared" si="125"/>
        <v>0</v>
      </c>
      <c r="BP98" s="82">
        <f t="shared" si="126"/>
        <v>0</v>
      </c>
      <c r="BQ98" s="82">
        <f t="shared" si="127"/>
        <v>0</v>
      </c>
      <c r="BR98" s="82">
        <f t="shared" si="128"/>
        <v>0</v>
      </c>
    </row>
    <row r="99" spans="1:70" x14ac:dyDescent="0.2">
      <c r="A99" t="str">
        <f t="shared" ref="A99:C99" si="164">A59</f>
        <v>RC Frame infilled</v>
      </c>
      <c r="B99" t="str">
        <f t="shared" si="164"/>
        <v>LC</v>
      </c>
      <c r="C99" t="str">
        <f t="shared" si="164"/>
        <v>LR</v>
      </c>
      <c r="D99">
        <f t="shared" si="136"/>
        <v>1</v>
      </c>
      <c r="E99" t="s">
        <v>20</v>
      </c>
      <c r="F99" s="33" t="str">
        <f t="shared" si="147"/>
        <v>RCi+LC+LR</v>
      </c>
      <c r="G99" t="str">
        <f>'FL - vulnerabilities'!A42</f>
        <v>RCi+xC+LR+1s+Ind</v>
      </c>
      <c r="I99" s="48">
        <f>VLOOKUP(I$2,polygonCoarseDist!$A$2:$G$9,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J99" s="48">
        <f>VLOOKUP(J$2,polygonCoarseDist!$A$2:$G$9,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K99" s="48">
        <f>VLOOKUP(K$2,polygonCoarseDist!$A$2:$G$9,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0.45585874799357945</v>
      </c>
      <c r="L99" s="48">
        <f>VLOOKUP(L$2,polygonCoarseDist!$A$2:$G$9,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M99" s="48">
        <f>VLOOKUP(M$2,polygonCoarseDist!$A$2:$G$9,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N99" s="48">
        <f>VLOOKUP(N$2,polygonCoarseDist!$A$2:$G$9,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O99" s="48">
        <f>VLOOKUP(O$2,polygonCoarseDist!$A$2:$G$9,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0.40500000000000003</v>
      </c>
      <c r="P99" s="48">
        <f>VLOOKUP(P$2,polygonCoarseDist!$A$2:$G$9,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R99" s="48">
        <f>VLOOKUP(R$2,polygonCoarseDist!$A$13:$D$20,IF(EXACT($E99,polygonCoarseDist!$B$12),2,IF(EXACT($E99,polygonCoarseDist!$C$12),3,4)))</f>
        <v>0</v>
      </c>
      <c r="S99" s="48">
        <f>VLOOKUP(S$2,polygonCoarseDist!$A$13:$D$20,IF(EXACT($E99,polygonCoarseDist!$B$12),2,IF(EXACT($E99,polygonCoarseDist!$C$12),3,4)))</f>
        <v>0</v>
      </c>
      <c r="T99" s="48">
        <f>VLOOKUP(T$2,polygonCoarseDist!$A$13:$D$20,IF(EXACT($E99,polygonCoarseDist!$B$12),2,IF(EXACT($E99,polygonCoarseDist!$C$12),3,4)))</f>
        <v>0</v>
      </c>
      <c r="U99" s="48">
        <f>VLOOKUP(U$2,polygonCoarseDist!$A$13:$D$20,IF(EXACT($E99,polygonCoarseDist!$B$12),2,IF(EXACT($E99,polygonCoarseDist!$C$12),3,4)))</f>
        <v>1</v>
      </c>
      <c r="V99" s="48">
        <f>VLOOKUP(V$2,polygonCoarseDist!$A$13:$D$20,IF(EXACT($E99,polygonCoarseDist!$B$12),2,IF(EXACT($E99,polygonCoarseDist!$C$12),3,4)))</f>
        <v>0</v>
      </c>
      <c r="W99" s="48">
        <f>VLOOKUP(W$2,polygonCoarseDist!$A$13:$D$20,IF(EXACT($E99,polygonCoarseDist!$B$12),2,IF(EXACT($E99,polygonCoarseDist!$C$12),3,4)))</f>
        <v>0</v>
      </c>
      <c r="X99" s="48">
        <f>VLOOKUP(X$2,polygonCoarseDist!$A$13:$D$20,IF(EXACT($E99,polygonCoarseDist!$B$12),2,IF(EXACT($E99,polygonCoarseDist!$C$12),3,4)))</f>
        <v>0</v>
      </c>
      <c r="Y99" s="48">
        <f>VLOOKUP(Y$2,polygonCoarseDist!$A$13:$D$20,IF(EXACT($E99,polygonCoarseDist!$B$12),2,IF(EXACT($E99,polygonCoarseDist!$C$12),3,4)))</f>
        <v>0</v>
      </c>
      <c r="AA99" s="48">
        <f>IF(EXACT($A99,polygonCoarseDist!$G$1),VLOOKUP(AA$2,polygonCoarseDist!$A$37:$C$44, $D99+1),         IF(EXACT($A99,polygonCoarseDist!$F$1),VLOOKUP(AA$2,polygonCoarseDist!$A$49:$I$56, $D99+1),       VLOOKUP(AA$2,polygonCoarseDist!$A$25:$E$32, $D99+1)      )        )</f>
        <v>0.4</v>
      </c>
      <c r="AB99" s="48">
        <f>IF(EXACT($A99,polygonCoarseDist!$G$1),VLOOKUP(AB$2,polygonCoarseDist!$A$37:$C$44, $D99+1),         IF(EXACT($A99,polygonCoarseDist!$F$1),VLOOKUP(AB$2,polygonCoarseDist!$A$49:$I$56, $D99+1),       VLOOKUP(AB$2,polygonCoarseDist!$A$25:$E$32, $D99+1)      )        )</f>
        <v>0.05</v>
      </c>
      <c r="AC99" s="48">
        <f>IF(EXACT($A99,polygonCoarseDist!$G$1),VLOOKUP(AC$2,polygonCoarseDist!$A$37:$C$44, $D99+1),         IF(EXACT($A99,polygonCoarseDist!$F$1),VLOOKUP(AC$2,polygonCoarseDist!$A$49:$I$56, $D99+1),       VLOOKUP(AC$2,polygonCoarseDist!$A$25:$E$32, $D99+1)      )        )</f>
        <v>0.1</v>
      </c>
      <c r="AD99" s="48">
        <f>IF(EXACT($A99,polygonCoarseDist!$G$1),VLOOKUP(AD$2,polygonCoarseDist!$A$37:$C$44, $D99+1),         IF(EXACT($A99,polygonCoarseDist!$F$1),VLOOKUP(AD$2,polygonCoarseDist!$A$49:$I$56, $D99+1),       VLOOKUP(AD$2,polygonCoarseDist!$A$25:$E$32, $D99+1)      )        )</f>
        <v>0.1</v>
      </c>
      <c r="AE99" s="48">
        <f>IF(EXACT($A99,polygonCoarseDist!$G$1),VLOOKUP(AE$2,polygonCoarseDist!$A$37:$C$44, $D99+1),         IF(EXACT($A99,polygonCoarseDist!$F$1),VLOOKUP(AE$2,polygonCoarseDist!$A$49:$I$56, $D99+1),       VLOOKUP(AE$2,polygonCoarseDist!$A$25:$E$32, $D99+1)      )        )</f>
        <v>0</v>
      </c>
      <c r="AF99" s="48">
        <f>IF(EXACT($A99,polygonCoarseDist!$G$1),VLOOKUP(AF$2,polygonCoarseDist!$A$37:$C$44, $D99+1),         IF(EXACT($A99,polygonCoarseDist!$F$1),VLOOKUP(AF$2,polygonCoarseDist!$A$49:$I$56, $D99+1),       VLOOKUP(AF$2,polygonCoarseDist!$A$25:$E$32, $D99+1)      )        )</f>
        <v>0.1</v>
      </c>
      <c r="AG99" s="48">
        <f>IF(EXACT($A99,polygonCoarseDist!$G$1),VLOOKUP(AG$2,polygonCoarseDist!$A$37:$C$44, $D99+1),         IF(EXACT($A99,polygonCoarseDist!$F$1),VLOOKUP(AG$2,polygonCoarseDist!$A$49:$I$56, $D99+1),       VLOOKUP(AG$2,polygonCoarseDist!$A$25:$E$32, $D99+1)      )        )</f>
        <v>0.05</v>
      </c>
      <c r="AH99" s="48">
        <f>IF(EXACT($A99,polygonCoarseDist!$G$1),VLOOKUP(AH$2,polygonCoarseDist!$A$37:$C$44, $D99+1),         IF(EXACT($A99,polygonCoarseDist!$F$1),VLOOKUP(AH$2,polygonCoarseDist!$A$49:$I$56, $D99+1),       VLOOKUP(AH$2,polygonCoarseDist!$A$25:$E$32, $D99+1)      )        )</f>
        <v>0</v>
      </c>
      <c r="AJ99" s="48">
        <f>IF(EXACT($A99,polygonCoarseDist!$F$1), VLOOKUP(AJ$2,polygonCoarseDist!$A$62:$D$69,  IF(EXACT($B99,polygonCoarseDist!$B$61), 2,  IF(EXACT($B99,polygonCoarseDist!$C$61), 3,   4   )   )  ),  1)</f>
        <v>1</v>
      </c>
      <c r="AK99" s="48">
        <f>IF(EXACT($A99,polygonCoarseDist!$F$1), VLOOKUP(AK$2,polygonCoarseDist!$A$62:$D$69,  IF(EXACT($B99,polygonCoarseDist!$B$61), 2,  IF(EXACT($B99,polygonCoarseDist!$C$61), 3,   4   )   )  ),  1)</f>
        <v>0.3</v>
      </c>
      <c r="AL99" s="48">
        <f>IF(EXACT($A99,polygonCoarseDist!$F$1), VLOOKUP(AL$2,polygonCoarseDist!$A$62:$D$69,  IF(EXACT($B99,polygonCoarseDist!$B$61), 2,  IF(EXACT($B99,polygonCoarseDist!$C$61), 3,   4   )   )  ),  1)</f>
        <v>0</v>
      </c>
      <c r="AM99" s="48">
        <f>IF(EXACT($A99,polygonCoarseDist!$F$1), VLOOKUP(AM$2,polygonCoarseDist!$A$62:$D$69,  IF(EXACT($B99,polygonCoarseDist!$B$61), 2,  IF(EXACT($B99,polygonCoarseDist!$C$61), 3,   4   )   )  ),  1)</f>
        <v>0.3</v>
      </c>
      <c r="AN99" s="48">
        <f>IF(EXACT($A99,polygonCoarseDist!$F$1), VLOOKUP(AN$2,polygonCoarseDist!$A$62:$D$69,  IF(EXACT($B99,polygonCoarseDist!$B$61), 2,  IF(EXACT($B99,polygonCoarseDist!$C$61), 3,   4   )   )  ),  1)</f>
        <v>0.1</v>
      </c>
      <c r="AO99" s="48">
        <f>IF(EXACT($A99,polygonCoarseDist!$F$1), VLOOKUP(AO$2,polygonCoarseDist!$A$62:$D$69,  IF(EXACT($B99,polygonCoarseDist!$B$61), 2,  IF(EXACT($B99,polygonCoarseDist!$C$61), 3,   4   )   )  ),  1)</f>
        <v>0.7</v>
      </c>
      <c r="AP99" s="48">
        <f>IF(EXACT($A99,polygonCoarseDist!$F$1), VLOOKUP(AP$2,polygonCoarseDist!$A$62:$D$69,  IF(EXACT($B99,polygonCoarseDist!$B$61), 2,  IF(EXACT($B99,polygonCoarseDist!$C$61), 3,   4   )   )  ),  1)</f>
        <v>0.2</v>
      </c>
      <c r="AQ99" s="48">
        <f>IF(EXACT($A99,polygonCoarseDist!$F$1), VLOOKUP(AQ$2,polygonCoarseDist!$A$62:$D$69,  IF(EXACT($B99,polygonCoarseDist!$B$61), 2,  IF(EXACT($B99,polygonCoarseDist!$C$61), 3,   4   )   )  ),  1)</f>
        <v>0.1</v>
      </c>
      <c r="AS99" s="82">
        <f t="shared" si="105"/>
        <v>0</v>
      </c>
      <c r="AT99" s="82">
        <f t="shared" si="106"/>
        <v>0</v>
      </c>
      <c r="AU99" s="82">
        <f t="shared" si="107"/>
        <v>0</v>
      </c>
      <c r="AV99" s="82">
        <f t="shared" si="108"/>
        <v>1.8510000000000002E-2</v>
      </c>
      <c r="AW99" s="82">
        <f t="shared" si="109"/>
        <v>0</v>
      </c>
      <c r="AX99" s="82">
        <f t="shared" si="110"/>
        <v>0</v>
      </c>
      <c r="AY99" s="82">
        <f t="shared" si="111"/>
        <v>0</v>
      </c>
      <c r="AZ99" s="82">
        <f t="shared" si="112"/>
        <v>0</v>
      </c>
      <c r="BB99" s="82">
        <f t="shared" si="113"/>
        <v>0</v>
      </c>
      <c r="BC99" s="82">
        <f t="shared" si="114"/>
        <v>0</v>
      </c>
      <c r="BD99" s="82">
        <f t="shared" si="115"/>
        <v>0</v>
      </c>
      <c r="BE99" s="82">
        <f t="shared" si="116"/>
        <v>1.8926380368098159E-2</v>
      </c>
      <c r="BF99" s="82">
        <f t="shared" si="117"/>
        <v>0</v>
      </c>
      <c r="BG99" s="82">
        <f t="shared" si="118"/>
        <v>0</v>
      </c>
      <c r="BH99" s="82">
        <f t="shared" si="119"/>
        <v>0</v>
      </c>
      <c r="BI99" s="82">
        <f t="shared" si="120"/>
        <v>0</v>
      </c>
      <c r="BK99" s="82">
        <f t="shared" si="121"/>
        <v>0</v>
      </c>
      <c r="BL99" s="82">
        <f t="shared" si="122"/>
        <v>0</v>
      </c>
      <c r="BM99" s="82">
        <f t="shared" si="123"/>
        <v>0</v>
      </c>
      <c r="BN99" s="82">
        <f t="shared" si="124"/>
        <v>1.8926380368098159E-2</v>
      </c>
      <c r="BO99" s="82">
        <f t="shared" si="125"/>
        <v>0</v>
      </c>
      <c r="BP99" s="82">
        <f t="shared" si="126"/>
        <v>0</v>
      </c>
      <c r="BQ99" s="82">
        <f t="shared" si="127"/>
        <v>0</v>
      </c>
      <c r="BR99" s="82">
        <f t="shared" si="128"/>
        <v>0</v>
      </c>
    </row>
    <row r="100" spans="1:70" x14ac:dyDescent="0.2">
      <c r="A100" t="str">
        <f t="shared" ref="A100:C100" si="165">A60</f>
        <v>RC Frame infilled</v>
      </c>
      <c r="B100" t="str">
        <f t="shared" si="165"/>
        <v>LC</v>
      </c>
      <c r="C100" t="str">
        <f t="shared" si="165"/>
        <v>LR</v>
      </c>
      <c r="D100">
        <f t="shared" si="136"/>
        <v>2</v>
      </c>
      <c r="E100" t="s">
        <v>20</v>
      </c>
      <c r="F100" s="33" t="str">
        <f t="shared" si="147"/>
        <v>RCi+LC+LR</v>
      </c>
      <c r="G100" t="str">
        <f>'FL - vulnerabilities'!A43</f>
        <v>RCi+xC+LR+2s+Ind</v>
      </c>
      <c r="I100" s="48">
        <f>VLOOKUP(I$2,polygonCoarseDist!$A$2:$G$9,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J100" s="48">
        <f>VLOOKUP(J$2,polygonCoarseDist!$A$2:$G$9,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K100" s="48">
        <f>VLOOKUP(K$2,polygonCoarseDist!$A$2:$G$9,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0.45585874799357945</v>
      </c>
      <c r="L100" s="48">
        <f>VLOOKUP(L$2,polygonCoarseDist!$A$2:$G$9,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M100" s="48">
        <f>VLOOKUP(M$2,polygonCoarseDist!$A$2:$G$9,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N100" s="48">
        <f>VLOOKUP(N$2,polygonCoarseDist!$A$2:$G$9,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O100" s="48">
        <f>VLOOKUP(O$2,polygonCoarseDist!$A$2:$G$9,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0.40500000000000003</v>
      </c>
      <c r="P100" s="48">
        <f>VLOOKUP(P$2,polygonCoarseDist!$A$2:$G$9,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R100" s="48">
        <f>VLOOKUP(R$2,polygonCoarseDist!$A$13:$D$20,IF(EXACT($E100,polygonCoarseDist!$B$12),2,IF(EXACT($E100,polygonCoarseDist!$C$12),3,4)))</f>
        <v>0</v>
      </c>
      <c r="S100" s="48">
        <f>VLOOKUP(S$2,polygonCoarseDist!$A$13:$D$20,IF(EXACT($E100,polygonCoarseDist!$B$12),2,IF(EXACT($E100,polygonCoarseDist!$C$12),3,4)))</f>
        <v>0</v>
      </c>
      <c r="T100" s="48">
        <f>VLOOKUP(T$2,polygonCoarseDist!$A$13:$D$20,IF(EXACT($E100,polygonCoarseDist!$B$12),2,IF(EXACT($E100,polygonCoarseDist!$C$12),3,4)))</f>
        <v>0</v>
      </c>
      <c r="U100" s="48">
        <f>VLOOKUP(U$2,polygonCoarseDist!$A$13:$D$20,IF(EXACT($E100,polygonCoarseDist!$B$12),2,IF(EXACT($E100,polygonCoarseDist!$C$12),3,4)))</f>
        <v>1</v>
      </c>
      <c r="V100" s="48">
        <f>VLOOKUP(V$2,polygonCoarseDist!$A$13:$D$20,IF(EXACT($E100,polygonCoarseDist!$B$12),2,IF(EXACT($E100,polygonCoarseDist!$C$12),3,4)))</f>
        <v>0</v>
      </c>
      <c r="W100" s="48">
        <f>VLOOKUP(W$2,polygonCoarseDist!$A$13:$D$20,IF(EXACT($E100,polygonCoarseDist!$B$12),2,IF(EXACT($E100,polygonCoarseDist!$C$12),3,4)))</f>
        <v>0</v>
      </c>
      <c r="X100" s="48">
        <f>VLOOKUP(X$2,polygonCoarseDist!$A$13:$D$20,IF(EXACT($E100,polygonCoarseDist!$B$12),2,IF(EXACT($E100,polygonCoarseDist!$C$12),3,4)))</f>
        <v>0</v>
      </c>
      <c r="Y100" s="48">
        <f>VLOOKUP(Y$2,polygonCoarseDist!$A$13:$D$20,IF(EXACT($E100,polygonCoarseDist!$B$12),2,IF(EXACT($E100,polygonCoarseDist!$C$12),3,4)))</f>
        <v>0</v>
      </c>
      <c r="AA100" s="48">
        <f>IF(EXACT($A100,polygonCoarseDist!$G$1),VLOOKUP(AA$2,polygonCoarseDist!$A$37:$C$44, $D100+1),         IF(EXACT($A100,polygonCoarseDist!$F$1),VLOOKUP(AA$2,polygonCoarseDist!$A$49:$I$56, $D100+1),       VLOOKUP(AA$2,polygonCoarseDist!$A$25:$E$32, $D100+1)      )        )</f>
        <v>0.5</v>
      </c>
      <c r="AB100" s="48">
        <f>IF(EXACT($A100,polygonCoarseDist!$G$1),VLOOKUP(AB$2,polygonCoarseDist!$A$37:$C$44, $D100+1),         IF(EXACT($A100,polygonCoarseDist!$F$1),VLOOKUP(AB$2,polygonCoarseDist!$A$49:$I$56, $D100+1),       VLOOKUP(AB$2,polygonCoarseDist!$A$25:$E$32, $D100+1)      )        )</f>
        <v>0.3</v>
      </c>
      <c r="AC100" s="48">
        <f>IF(EXACT($A100,polygonCoarseDist!$G$1),VLOOKUP(AC$2,polygonCoarseDist!$A$37:$C$44, $D100+1),         IF(EXACT($A100,polygonCoarseDist!$F$1),VLOOKUP(AC$2,polygonCoarseDist!$A$49:$I$56, $D100+1),       VLOOKUP(AC$2,polygonCoarseDist!$A$25:$E$32, $D100+1)      )        )</f>
        <v>0.3</v>
      </c>
      <c r="AD100" s="48">
        <f>IF(EXACT($A100,polygonCoarseDist!$G$1),VLOOKUP(AD$2,polygonCoarseDist!$A$37:$C$44, $D100+1),         IF(EXACT($A100,polygonCoarseDist!$F$1),VLOOKUP(AD$2,polygonCoarseDist!$A$49:$I$56, $D100+1),       VLOOKUP(AD$2,polygonCoarseDist!$A$25:$E$32, $D100+1)      )        )</f>
        <v>0.4</v>
      </c>
      <c r="AE100" s="48">
        <f>IF(EXACT($A100,polygonCoarseDist!$G$1),VLOOKUP(AE$2,polygonCoarseDist!$A$37:$C$44, $D100+1),         IF(EXACT($A100,polygonCoarseDist!$F$1),VLOOKUP(AE$2,polygonCoarseDist!$A$49:$I$56, $D100+1),       VLOOKUP(AE$2,polygonCoarseDist!$A$25:$E$32, $D100+1)      )        )</f>
        <v>0.05</v>
      </c>
      <c r="AF100" s="48">
        <f>IF(EXACT($A100,polygonCoarseDist!$G$1),VLOOKUP(AF$2,polygonCoarseDist!$A$37:$C$44, $D100+1),         IF(EXACT($A100,polygonCoarseDist!$F$1),VLOOKUP(AF$2,polygonCoarseDist!$A$49:$I$56, $D100+1),       VLOOKUP(AF$2,polygonCoarseDist!$A$25:$E$32, $D100+1)      )        )</f>
        <v>0.4</v>
      </c>
      <c r="AG100" s="48">
        <f>IF(EXACT($A100,polygonCoarseDist!$G$1),VLOOKUP(AG$2,polygonCoarseDist!$A$37:$C$44, $D100+1),         IF(EXACT($A100,polygonCoarseDist!$F$1),VLOOKUP(AG$2,polygonCoarseDist!$A$49:$I$56, $D100+1),       VLOOKUP(AG$2,polygonCoarseDist!$A$25:$E$32, $D100+1)      )        )</f>
        <v>0.3</v>
      </c>
      <c r="AH100" s="48">
        <f>IF(EXACT($A100,polygonCoarseDist!$G$1),VLOOKUP(AH$2,polygonCoarseDist!$A$37:$C$44, $D100+1),         IF(EXACT($A100,polygonCoarseDist!$F$1),VLOOKUP(AH$2,polygonCoarseDist!$A$49:$I$56, $D100+1),       VLOOKUP(AH$2,polygonCoarseDist!$A$25:$E$32, $D100+1)      )        )</f>
        <v>0.05</v>
      </c>
      <c r="AJ100" s="48">
        <f>IF(EXACT($A100,polygonCoarseDist!$F$1), VLOOKUP(AJ$2,polygonCoarseDist!$A$62:$D$69,  IF(EXACT($B100,polygonCoarseDist!$B$61), 2,  IF(EXACT($B100,polygonCoarseDist!$C$61), 3,   4   )   )  ),  1)</f>
        <v>1</v>
      </c>
      <c r="AK100" s="48">
        <f>IF(EXACT($A100,polygonCoarseDist!$F$1), VLOOKUP(AK$2,polygonCoarseDist!$A$62:$D$69,  IF(EXACT($B100,polygonCoarseDist!$B$61), 2,  IF(EXACT($B100,polygonCoarseDist!$C$61), 3,   4   )   )  ),  1)</f>
        <v>0.3</v>
      </c>
      <c r="AL100" s="48">
        <f>IF(EXACT($A100,polygonCoarseDist!$F$1), VLOOKUP(AL$2,polygonCoarseDist!$A$62:$D$69,  IF(EXACT($B100,polygonCoarseDist!$B$61), 2,  IF(EXACT($B100,polygonCoarseDist!$C$61), 3,   4   )   )  ),  1)</f>
        <v>0</v>
      </c>
      <c r="AM100" s="48">
        <f>IF(EXACT($A100,polygonCoarseDist!$F$1), VLOOKUP(AM$2,polygonCoarseDist!$A$62:$D$69,  IF(EXACT($B100,polygonCoarseDist!$B$61), 2,  IF(EXACT($B100,polygonCoarseDist!$C$61), 3,   4   )   )  ),  1)</f>
        <v>0.3</v>
      </c>
      <c r="AN100" s="48">
        <f>IF(EXACT($A100,polygonCoarseDist!$F$1), VLOOKUP(AN$2,polygonCoarseDist!$A$62:$D$69,  IF(EXACT($B100,polygonCoarseDist!$B$61), 2,  IF(EXACT($B100,polygonCoarseDist!$C$61), 3,   4   )   )  ),  1)</f>
        <v>0.1</v>
      </c>
      <c r="AO100" s="48">
        <f>IF(EXACT($A100,polygonCoarseDist!$F$1), VLOOKUP(AO$2,polygonCoarseDist!$A$62:$D$69,  IF(EXACT($B100,polygonCoarseDist!$B$61), 2,  IF(EXACT($B100,polygonCoarseDist!$C$61), 3,   4   )   )  ),  1)</f>
        <v>0.7</v>
      </c>
      <c r="AP100" s="48">
        <f>IF(EXACT($A100,polygonCoarseDist!$F$1), VLOOKUP(AP$2,polygonCoarseDist!$A$62:$D$69,  IF(EXACT($B100,polygonCoarseDist!$B$61), 2,  IF(EXACT($B100,polygonCoarseDist!$C$61), 3,   4   )   )  ),  1)</f>
        <v>0.2</v>
      </c>
      <c r="AQ100" s="48">
        <f>IF(EXACT($A100,polygonCoarseDist!$F$1), VLOOKUP(AQ$2,polygonCoarseDist!$A$62:$D$69,  IF(EXACT($B100,polygonCoarseDist!$B$61), 2,  IF(EXACT($B100,polygonCoarseDist!$C$61), 3,   4   )   )  ),  1)</f>
        <v>0.1</v>
      </c>
      <c r="AS100" s="82">
        <f t="shared" si="105"/>
        <v>0</v>
      </c>
      <c r="AT100" s="82">
        <f t="shared" si="106"/>
        <v>0</v>
      </c>
      <c r="AU100" s="82">
        <f t="shared" si="107"/>
        <v>0</v>
      </c>
      <c r="AV100" s="82">
        <f t="shared" si="108"/>
        <v>7.4040000000000009E-2</v>
      </c>
      <c r="AW100" s="82">
        <f t="shared" si="109"/>
        <v>0</v>
      </c>
      <c r="AX100" s="82">
        <f t="shared" si="110"/>
        <v>0</v>
      </c>
      <c r="AY100" s="82">
        <f t="shared" si="111"/>
        <v>0</v>
      </c>
      <c r="AZ100" s="82">
        <f t="shared" si="112"/>
        <v>0</v>
      </c>
      <c r="BB100" s="82">
        <f t="shared" si="113"/>
        <v>0</v>
      </c>
      <c r="BC100" s="82">
        <f t="shared" si="114"/>
        <v>0</v>
      </c>
      <c r="BD100" s="82">
        <f t="shared" si="115"/>
        <v>0</v>
      </c>
      <c r="BE100" s="82">
        <f t="shared" si="116"/>
        <v>7.5705521472392637E-2</v>
      </c>
      <c r="BF100" s="82">
        <f t="shared" si="117"/>
        <v>0</v>
      </c>
      <c r="BG100" s="82">
        <f t="shared" si="118"/>
        <v>0</v>
      </c>
      <c r="BH100" s="82">
        <f t="shared" si="119"/>
        <v>0</v>
      </c>
      <c r="BI100" s="82">
        <f t="shared" si="120"/>
        <v>0</v>
      </c>
      <c r="BK100" s="82">
        <f t="shared" si="121"/>
        <v>0</v>
      </c>
      <c r="BL100" s="82">
        <f t="shared" si="122"/>
        <v>0</v>
      </c>
      <c r="BM100" s="82">
        <f t="shared" si="123"/>
        <v>0</v>
      </c>
      <c r="BN100" s="82">
        <f t="shared" si="124"/>
        <v>0.15141104294478527</v>
      </c>
      <c r="BO100" s="82">
        <f t="shared" si="125"/>
        <v>0</v>
      </c>
      <c r="BP100" s="82">
        <f t="shared" si="126"/>
        <v>0</v>
      </c>
      <c r="BQ100" s="82">
        <f t="shared" si="127"/>
        <v>0</v>
      </c>
      <c r="BR100" s="82">
        <f t="shared" si="128"/>
        <v>0</v>
      </c>
    </row>
    <row r="101" spans="1:70" x14ac:dyDescent="0.2">
      <c r="A101" t="str">
        <f t="shared" ref="A101:C101" si="166">A61</f>
        <v>RC Frame infilled</v>
      </c>
      <c r="B101" t="str">
        <f t="shared" si="166"/>
        <v>LC</v>
      </c>
      <c r="C101" t="str">
        <f t="shared" si="166"/>
        <v>LR</v>
      </c>
      <c r="D101">
        <f t="shared" si="136"/>
        <v>3</v>
      </c>
      <c r="E101" t="s">
        <v>20</v>
      </c>
      <c r="F101" s="33" t="str">
        <f t="shared" si="147"/>
        <v>RCi+LC+LR</v>
      </c>
      <c r="G101" t="str">
        <f>'FL - vulnerabilities'!A44</f>
        <v>RCi+xC+LR+3s+Ind</v>
      </c>
      <c r="I101" s="48">
        <f>VLOOKUP(I$2,polygonCoarseDist!$A$2:$G$9,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J101" s="48">
        <f>VLOOKUP(J$2,polygonCoarseDist!$A$2:$G$9,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K101" s="48">
        <f>VLOOKUP(K$2,polygonCoarseDist!$A$2:$G$9,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0.45585874799357945</v>
      </c>
      <c r="L101" s="48">
        <f>VLOOKUP(L$2,polygonCoarseDist!$A$2:$G$9,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M101" s="48">
        <f>VLOOKUP(M$2,polygonCoarseDist!$A$2:$G$9,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N101" s="48">
        <f>VLOOKUP(N$2,polygonCoarseDist!$A$2:$G$9,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O101" s="48">
        <f>VLOOKUP(O$2,polygonCoarseDist!$A$2:$G$9,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0.40500000000000003</v>
      </c>
      <c r="P101" s="48">
        <f>VLOOKUP(P$2,polygonCoarseDist!$A$2:$G$9,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R101" s="48">
        <f>VLOOKUP(R$2,polygonCoarseDist!$A$13:$D$20,IF(EXACT($E101,polygonCoarseDist!$B$12),2,IF(EXACT($E101,polygonCoarseDist!$C$12),3,4)))</f>
        <v>0</v>
      </c>
      <c r="S101" s="48">
        <f>VLOOKUP(S$2,polygonCoarseDist!$A$13:$D$20,IF(EXACT($E101,polygonCoarseDist!$B$12),2,IF(EXACT($E101,polygonCoarseDist!$C$12),3,4)))</f>
        <v>0</v>
      </c>
      <c r="T101" s="48">
        <f>VLOOKUP(T$2,polygonCoarseDist!$A$13:$D$20,IF(EXACT($E101,polygonCoarseDist!$B$12),2,IF(EXACT($E101,polygonCoarseDist!$C$12),3,4)))</f>
        <v>0</v>
      </c>
      <c r="U101" s="48">
        <f>VLOOKUP(U$2,polygonCoarseDist!$A$13:$D$20,IF(EXACT($E101,polygonCoarseDist!$B$12),2,IF(EXACT($E101,polygonCoarseDist!$C$12),3,4)))</f>
        <v>1</v>
      </c>
      <c r="V101" s="48">
        <f>VLOOKUP(V$2,polygonCoarseDist!$A$13:$D$20,IF(EXACT($E101,polygonCoarseDist!$B$12),2,IF(EXACT($E101,polygonCoarseDist!$C$12),3,4)))</f>
        <v>0</v>
      </c>
      <c r="W101" s="48">
        <f>VLOOKUP(W$2,polygonCoarseDist!$A$13:$D$20,IF(EXACT($E101,polygonCoarseDist!$B$12),2,IF(EXACT($E101,polygonCoarseDist!$C$12),3,4)))</f>
        <v>0</v>
      </c>
      <c r="X101" s="48">
        <f>VLOOKUP(X$2,polygonCoarseDist!$A$13:$D$20,IF(EXACT($E101,polygonCoarseDist!$B$12),2,IF(EXACT($E101,polygonCoarseDist!$C$12),3,4)))</f>
        <v>0</v>
      </c>
      <c r="Y101" s="48">
        <f>VLOOKUP(Y$2,polygonCoarseDist!$A$13:$D$20,IF(EXACT($E101,polygonCoarseDist!$B$12),2,IF(EXACT($E101,polygonCoarseDist!$C$12),3,4)))</f>
        <v>0</v>
      </c>
      <c r="AA101" s="48">
        <f>IF(EXACT($A101,polygonCoarseDist!$G$1),VLOOKUP(AA$2,polygonCoarseDist!$A$37:$C$44, $D101+1),         IF(EXACT($A101,polygonCoarseDist!$F$1),VLOOKUP(AA$2,polygonCoarseDist!$A$49:$I$56, $D101+1),       VLOOKUP(AA$2,polygonCoarseDist!$A$25:$E$32, $D101+1)      )        )</f>
        <v>0.1</v>
      </c>
      <c r="AB101" s="48">
        <f>IF(EXACT($A101,polygonCoarseDist!$G$1),VLOOKUP(AB$2,polygonCoarseDist!$A$37:$C$44, $D101+1),         IF(EXACT($A101,polygonCoarseDist!$F$1),VLOOKUP(AB$2,polygonCoarseDist!$A$49:$I$56, $D101+1),       VLOOKUP(AB$2,polygonCoarseDist!$A$25:$E$32, $D101+1)      )        )</f>
        <v>0.5</v>
      </c>
      <c r="AC101" s="48">
        <f>IF(EXACT($A101,polygonCoarseDist!$G$1),VLOOKUP(AC$2,polygonCoarseDist!$A$37:$C$44, $D101+1),         IF(EXACT($A101,polygonCoarseDist!$F$1),VLOOKUP(AC$2,polygonCoarseDist!$A$49:$I$56, $D101+1),       VLOOKUP(AC$2,polygonCoarseDist!$A$25:$E$32, $D101+1)      )        )</f>
        <v>0.5</v>
      </c>
      <c r="AD101" s="48">
        <f>IF(EXACT($A101,polygonCoarseDist!$G$1),VLOOKUP(AD$2,polygonCoarseDist!$A$37:$C$44, $D101+1),         IF(EXACT($A101,polygonCoarseDist!$F$1),VLOOKUP(AD$2,polygonCoarseDist!$A$49:$I$56, $D101+1),       VLOOKUP(AD$2,polygonCoarseDist!$A$25:$E$32, $D101+1)      )        )</f>
        <v>0.3</v>
      </c>
      <c r="AE101" s="48">
        <f>IF(EXACT($A101,polygonCoarseDist!$G$1),VLOOKUP(AE$2,polygonCoarseDist!$A$37:$C$44, $D101+1),         IF(EXACT($A101,polygonCoarseDist!$F$1),VLOOKUP(AE$2,polygonCoarseDist!$A$49:$I$56, $D101+1),       VLOOKUP(AE$2,polygonCoarseDist!$A$25:$E$32, $D101+1)      )        )</f>
        <v>0.6</v>
      </c>
      <c r="AF101" s="48">
        <f>IF(EXACT($A101,polygonCoarseDist!$G$1),VLOOKUP(AF$2,polygonCoarseDist!$A$37:$C$44, $D101+1),         IF(EXACT($A101,polygonCoarseDist!$F$1),VLOOKUP(AF$2,polygonCoarseDist!$A$49:$I$56, $D101+1),       VLOOKUP(AF$2,polygonCoarseDist!$A$25:$E$32, $D101+1)      )        )</f>
        <v>0.5</v>
      </c>
      <c r="AG101" s="48">
        <f>IF(EXACT($A101,polygonCoarseDist!$G$1),VLOOKUP(AG$2,polygonCoarseDist!$A$37:$C$44, $D101+1),         IF(EXACT($A101,polygonCoarseDist!$F$1),VLOOKUP(AG$2,polygonCoarseDist!$A$49:$I$56, $D101+1),       VLOOKUP(AG$2,polygonCoarseDist!$A$25:$E$32, $D101+1)      )        )</f>
        <v>0.5</v>
      </c>
      <c r="AH101" s="48">
        <f>IF(EXACT($A101,polygonCoarseDist!$G$1),VLOOKUP(AH$2,polygonCoarseDist!$A$37:$C$44, $D101+1),         IF(EXACT($A101,polygonCoarseDist!$F$1),VLOOKUP(AH$2,polygonCoarseDist!$A$49:$I$56, $D101+1),       VLOOKUP(AH$2,polygonCoarseDist!$A$25:$E$32, $D101+1)      )        )</f>
        <v>0.6</v>
      </c>
      <c r="AJ101" s="48">
        <f>IF(EXACT($A101,polygonCoarseDist!$F$1), VLOOKUP(AJ$2,polygonCoarseDist!$A$62:$D$69,  IF(EXACT($B101,polygonCoarseDist!$B$61), 2,  IF(EXACT($B101,polygonCoarseDist!$C$61), 3,   4   )   )  ),  1)</f>
        <v>1</v>
      </c>
      <c r="AK101" s="48">
        <f>IF(EXACT($A101,polygonCoarseDist!$F$1), VLOOKUP(AK$2,polygonCoarseDist!$A$62:$D$69,  IF(EXACT($B101,polygonCoarseDist!$B$61), 2,  IF(EXACT($B101,polygonCoarseDist!$C$61), 3,   4   )   )  ),  1)</f>
        <v>0.3</v>
      </c>
      <c r="AL101" s="48">
        <f>IF(EXACT($A101,polygonCoarseDist!$F$1), VLOOKUP(AL$2,polygonCoarseDist!$A$62:$D$69,  IF(EXACT($B101,polygonCoarseDist!$B$61), 2,  IF(EXACT($B101,polygonCoarseDist!$C$61), 3,   4   )   )  ),  1)</f>
        <v>0</v>
      </c>
      <c r="AM101" s="48">
        <f>IF(EXACT($A101,polygonCoarseDist!$F$1), VLOOKUP(AM$2,polygonCoarseDist!$A$62:$D$69,  IF(EXACT($B101,polygonCoarseDist!$B$61), 2,  IF(EXACT($B101,polygonCoarseDist!$C$61), 3,   4   )   )  ),  1)</f>
        <v>0.3</v>
      </c>
      <c r="AN101" s="48">
        <f>IF(EXACT($A101,polygonCoarseDist!$F$1), VLOOKUP(AN$2,polygonCoarseDist!$A$62:$D$69,  IF(EXACT($B101,polygonCoarseDist!$B$61), 2,  IF(EXACT($B101,polygonCoarseDist!$C$61), 3,   4   )   )  ),  1)</f>
        <v>0.1</v>
      </c>
      <c r="AO101" s="48">
        <f>IF(EXACT($A101,polygonCoarseDist!$F$1), VLOOKUP(AO$2,polygonCoarseDist!$A$62:$D$69,  IF(EXACT($B101,polygonCoarseDist!$B$61), 2,  IF(EXACT($B101,polygonCoarseDist!$C$61), 3,   4   )   )  ),  1)</f>
        <v>0.7</v>
      </c>
      <c r="AP101" s="48">
        <f>IF(EXACT($A101,polygonCoarseDist!$F$1), VLOOKUP(AP$2,polygonCoarseDist!$A$62:$D$69,  IF(EXACT($B101,polygonCoarseDist!$B$61), 2,  IF(EXACT($B101,polygonCoarseDist!$C$61), 3,   4   )   )  ),  1)</f>
        <v>0.2</v>
      </c>
      <c r="AQ101" s="48">
        <f>IF(EXACT($A101,polygonCoarseDist!$F$1), VLOOKUP(AQ$2,polygonCoarseDist!$A$62:$D$69,  IF(EXACT($B101,polygonCoarseDist!$B$61), 2,  IF(EXACT($B101,polygonCoarseDist!$C$61), 3,   4   )   )  ),  1)</f>
        <v>0.1</v>
      </c>
      <c r="AS101" s="82">
        <f t="shared" si="105"/>
        <v>0</v>
      </c>
      <c r="AT101" s="82">
        <f t="shared" si="106"/>
        <v>0</v>
      </c>
      <c r="AU101" s="82">
        <f t="shared" si="107"/>
        <v>0</v>
      </c>
      <c r="AV101" s="82">
        <f t="shared" si="108"/>
        <v>5.5529999999999996E-2</v>
      </c>
      <c r="AW101" s="82">
        <f t="shared" si="109"/>
        <v>0</v>
      </c>
      <c r="AX101" s="82">
        <f t="shared" si="110"/>
        <v>0</v>
      </c>
      <c r="AY101" s="82">
        <f t="shared" si="111"/>
        <v>0</v>
      </c>
      <c r="AZ101" s="82">
        <f t="shared" si="112"/>
        <v>0</v>
      </c>
      <c r="BB101" s="82">
        <f t="shared" si="113"/>
        <v>0</v>
      </c>
      <c r="BC101" s="82">
        <f t="shared" si="114"/>
        <v>0</v>
      </c>
      <c r="BD101" s="82">
        <f t="shared" si="115"/>
        <v>0</v>
      </c>
      <c r="BE101" s="82">
        <f t="shared" si="116"/>
        <v>5.677914110429446E-2</v>
      </c>
      <c r="BF101" s="82">
        <f t="shared" si="117"/>
        <v>0</v>
      </c>
      <c r="BG101" s="82">
        <f t="shared" si="118"/>
        <v>0</v>
      </c>
      <c r="BH101" s="82">
        <f t="shared" si="119"/>
        <v>0</v>
      </c>
      <c r="BI101" s="82">
        <f t="shared" si="120"/>
        <v>0</v>
      </c>
      <c r="BK101" s="82">
        <f t="shared" si="121"/>
        <v>0</v>
      </c>
      <c r="BL101" s="82">
        <f t="shared" si="122"/>
        <v>0</v>
      </c>
      <c r="BM101" s="82">
        <f t="shared" si="123"/>
        <v>0</v>
      </c>
      <c r="BN101" s="82">
        <f t="shared" si="124"/>
        <v>0.17033742331288337</v>
      </c>
      <c r="BO101" s="82">
        <f t="shared" si="125"/>
        <v>0</v>
      </c>
      <c r="BP101" s="82">
        <f t="shared" si="126"/>
        <v>0</v>
      </c>
      <c r="BQ101" s="82">
        <f t="shared" si="127"/>
        <v>0</v>
      </c>
      <c r="BR101" s="82">
        <f t="shared" si="128"/>
        <v>0</v>
      </c>
    </row>
    <row r="102" spans="1:70" x14ac:dyDescent="0.2">
      <c r="A102" t="str">
        <f t="shared" ref="A102:C102" si="167">A62</f>
        <v>RC Frame infilled</v>
      </c>
      <c r="B102" t="str">
        <f t="shared" si="167"/>
        <v>LC</v>
      </c>
      <c r="C102" t="str">
        <f t="shared" si="167"/>
        <v>LR</v>
      </c>
      <c r="D102">
        <f t="shared" si="136"/>
        <v>4</v>
      </c>
      <c r="E102" t="s">
        <v>20</v>
      </c>
      <c r="F102" s="33" t="str">
        <f t="shared" si="147"/>
        <v>RCi+LC+LR</v>
      </c>
      <c r="G102" t="str">
        <f>'FL - vulnerabilities'!A45</f>
        <v>RCi+xC+LR+4s+Ind</v>
      </c>
      <c r="I102" s="48">
        <f>VLOOKUP(I$2,polygonCoarseDist!$A$2:$G$9,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J102" s="48">
        <f>VLOOKUP(J$2,polygonCoarseDist!$A$2:$G$9,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K102" s="48">
        <f>VLOOKUP(K$2,polygonCoarseDist!$A$2:$G$9,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0.45585874799357945</v>
      </c>
      <c r="L102" s="48">
        <f>VLOOKUP(L$2,polygonCoarseDist!$A$2:$G$9,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M102" s="48">
        <f>VLOOKUP(M$2,polygonCoarseDist!$A$2:$G$9,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N102" s="48">
        <f>VLOOKUP(N$2,polygonCoarseDist!$A$2:$G$9,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O102" s="48">
        <f>VLOOKUP(O$2,polygonCoarseDist!$A$2:$G$9,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0.40500000000000003</v>
      </c>
      <c r="P102" s="48">
        <f>VLOOKUP(P$2,polygonCoarseDist!$A$2:$G$9,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R102" s="48">
        <f>VLOOKUP(R$2,polygonCoarseDist!$A$13:$D$20,IF(EXACT($E102,polygonCoarseDist!$B$12),2,IF(EXACT($E102,polygonCoarseDist!$C$12),3,4)))</f>
        <v>0</v>
      </c>
      <c r="S102" s="48">
        <f>VLOOKUP(S$2,polygonCoarseDist!$A$13:$D$20,IF(EXACT($E102,polygonCoarseDist!$B$12),2,IF(EXACT($E102,polygonCoarseDist!$C$12),3,4)))</f>
        <v>0</v>
      </c>
      <c r="T102" s="48">
        <f>VLOOKUP(T$2,polygonCoarseDist!$A$13:$D$20,IF(EXACT($E102,polygonCoarseDist!$B$12),2,IF(EXACT($E102,polygonCoarseDist!$C$12),3,4)))</f>
        <v>0</v>
      </c>
      <c r="U102" s="48">
        <f>VLOOKUP(U$2,polygonCoarseDist!$A$13:$D$20,IF(EXACT($E102,polygonCoarseDist!$B$12),2,IF(EXACT($E102,polygonCoarseDist!$C$12),3,4)))</f>
        <v>1</v>
      </c>
      <c r="V102" s="48">
        <f>VLOOKUP(V$2,polygonCoarseDist!$A$13:$D$20,IF(EXACT($E102,polygonCoarseDist!$B$12),2,IF(EXACT($E102,polygonCoarseDist!$C$12),3,4)))</f>
        <v>0</v>
      </c>
      <c r="W102" s="48">
        <f>VLOOKUP(W$2,polygonCoarseDist!$A$13:$D$20,IF(EXACT($E102,polygonCoarseDist!$B$12),2,IF(EXACT($E102,polygonCoarseDist!$C$12),3,4)))</f>
        <v>0</v>
      </c>
      <c r="X102" s="48">
        <f>VLOOKUP(X$2,polygonCoarseDist!$A$13:$D$20,IF(EXACT($E102,polygonCoarseDist!$B$12),2,IF(EXACT($E102,polygonCoarseDist!$C$12),3,4)))</f>
        <v>0</v>
      </c>
      <c r="Y102" s="48">
        <f>VLOOKUP(Y$2,polygonCoarseDist!$A$13:$D$20,IF(EXACT($E102,polygonCoarseDist!$B$12),2,IF(EXACT($E102,polygonCoarseDist!$C$12),3,4)))</f>
        <v>0</v>
      </c>
      <c r="AA102" s="48">
        <f>IF(EXACT($A102,polygonCoarseDist!$G$1),VLOOKUP(AA$2,polygonCoarseDist!$A$37:$C$44, $D102+1),         IF(EXACT($A102,polygonCoarseDist!$F$1),VLOOKUP(AA$2,polygonCoarseDist!$A$49:$I$56, $D102+1),       VLOOKUP(AA$2,polygonCoarseDist!$A$25:$E$32, $D102+1)      )        )</f>
        <v>0</v>
      </c>
      <c r="AB102" s="48">
        <f>IF(EXACT($A102,polygonCoarseDist!$G$1),VLOOKUP(AB$2,polygonCoarseDist!$A$37:$C$44, $D102+1),         IF(EXACT($A102,polygonCoarseDist!$F$1),VLOOKUP(AB$2,polygonCoarseDist!$A$49:$I$56, $D102+1),       VLOOKUP(AB$2,polygonCoarseDist!$A$25:$E$32, $D102+1)      )        )</f>
        <v>0.1</v>
      </c>
      <c r="AC102" s="48">
        <f>IF(EXACT($A102,polygonCoarseDist!$G$1),VLOOKUP(AC$2,polygonCoarseDist!$A$37:$C$44, $D102+1),         IF(EXACT($A102,polygonCoarseDist!$F$1),VLOOKUP(AC$2,polygonCoarseDist!$A$49:$I$56, $D102+1),       VLOOKUP(AC$2,polygonCoarseDist!$A$25:$E$32, $D102+1)      )        )</f>
        <v>0.1</v>
      </c>
      <c r="AD102" s="48">
        <f>IF(EXACT($A102,polygonCoarseDist!$G$1),VLOOKUP(AD$2,polygonCoarseDist!$A$37:$C$44, $D102+1),         IF(EXACT($A102,polygonCoarseDist!$F$1),VLOOKUP(AD$2,polygonCoarseDist!$A$49:$I$56, $D102+1),       VLOOKUP(AD$2,polygonCoarseDist!$A$25:$E$32, $D102+1)      )        )</f>
        <v>0.1</v>
      </c>
      <c r="AE102" s="48">
        <f>IF(EXACT($A102,polygonCoarseDist!$G$1),VLOOKUP(AE$2,polygonCoarseDist!$A$37:$C$44, $D102+1),         IF(EXACT($A102,polygonCoarseDist!$F$1),VLOOKUP(AE$2,polygonCoarseDist!$A$49:$I$56, $D102+1),       VLOOKUP(AE$2,polygonCoarseDist!$A$25:$E$32, $D102+1)      )        )</f>
        <v>0.1</v>
      </c>
      <c r="AF102" s="48">
        <f>IF(EXACT($A102,polygonCoarseDist!$G$1),VLOOKUP(AF$2,polygonCoarseDist!$A$37:$C$44, $D102+1),         IF(EXACT($A102,polygonCoarseDist!$F$1),VLOOKUP(AF$2,polygonCoarseDist!$A$49:$I$56, $D102+1),       VLOOKUP(AF$2,polygonCoarseDist!$A$25:$E$32, $D102+1)      )        )</f>
        <v>0</v>
      </c>
      <c r="AG102" s="48">
        <f>IF(EXACT($A102,polygonCoarseDist!$G$1),VLOOKUP(AG$2,polygonCoarseDist!$A$37:$C$44, $D102+1),         IF(EXACT($A102,polygonCoarseDist!$F$1),VLOOKUP(AG$2,polygonCoarseDist!$A$49:$I$56, $D102+1),       VLOOKUP(AG$2,polygonCoarseDist!$A$25:$E$32, $D102+1)      )        )</f>
        <v>0.1</v>
      </c>
      <c r="AH102" s="48">
        <f>IF(EXACT($A102,polygonCoarseDist!$G$1),VLOOKUP(AH$2,polygonCoarseDist!$A$37:$C$44, $D102+1),         IF(EXACT($A102,polygonCoarseDist!$F$1),VLOOKUP(AH$2,polygonCoarseDist!$A$49:$I$56, $D102+1),       VLOOKUP(AH$2,polygonCoarseDist!$A$25:$E$32, $D102+1)      )        )</f>
        <v>0.1</v>
      </c>
      <c r="AJ102" s="48">
        <f>IF(EXACT($A102,polygonCoarseDist!$F$1), VLOOKUP(AJ$2,polygonCoarseDist!$A$62:$D$69,  IF(EXACT($B102,polygonCoarseDist!$B$61), 2,  IF(EXACT($B102,polygonCoarseDist!$C$61), 3,   4   )   )  ),  1)</f>
        <v>1</v>
      </c>
      <c r="AK102" s="48">
        <f>IF(EXACT($A102,polygonCoarseDist!$F$1), VLOOKUP(AK$2,polygonCoarseDist!$A$62:$D$69,  IF(EXACT($B102,polygonCoarseDist!$B$61), 2,  IF(EXACT($B102,polygonCoarseDist!$C$61), 3,   4   )   )  ),  1)</f>
        <v>0.3</v>
      </c>
      <c r="AL102" s="48">
        <f>IF(EXACT($A102,polygonCoarseDist!$F$1), VLOOKUP(AL$2,polygonCoarseDist!$A$62:$D$69,  IF(EXACT($B102,polygonCoarseDist!$B$61), 2,  IF(EXACT($B102,polygonCoarseDist!$C$61), 3,   4   )   )  ),  1)</f>
        <v>0</v>
      </c>
      <c r="AM102" s="48">
        <f>IF(EXACT($A102,polygonCoarseDist!$F$1), VLOOKUP(AM$2,polygonCoarseDist!$A$62:$D$69,  IF(EXACT($B102,polygonCoarseDist!$B$61), 2,  IF(EXACT($B102,polygonCoarseDist!$C$61), 3,   4   )   )  ),  1)</f>
        <v>0.3</v>
      </c>
      <c r="AN102" s="48">
        <f>IF(EXACT($A102,polygonCoarseDist!$F$1), VLOOKUP(AN$2,polygonCoarseDist!$A$62:$D$69,  IF(EXACT($B102,polygonCoarseDist!$B$61), 2,  IF(EXACT($B102,polygonCoarseDist!$C$61), 3,   4   )   )  ),  1)</f>
        <v>0.1</v>
      </c>
      <c r="AO102" s="48">
        <f>IF(EXACT($A102,polygonCoarseDist!$F$1), VLOOKUP(AO$2,polygonCoarseDist!$A$62:$D$69,  IF(EXACT($B102,polygonCoarseDist!$B$61), 2,  IF(EXACT($B102,polygonCoarseDist!$C$61), 3,   4   )   )  ),  1)</f>
        <v>0.7</v>
      </c>
      <c r="AP102" s="48">
        <f>IF(EXACT($A102,polygonCoarseDist!$F$1), VLOOKUP(AP$2,polygonCoarseDist!$A$62:$D$69,  IF(EXACT($B102,polygonCoarseDist!$B$61), 2,  IF(EXACT($B102,polygonCoarseDist!$C$61), 3,   4   )   )  ),  1)</f>
        <v>0.2</v>
      </c>
      <c r="AQ102" s="48">
        <f>IF(EXACT($A102,polygonCoarseDist!$F$1), VLOOKUP(AQ$2,polygonCoarseDist!$A$62:$D$69,  IF(EXACT($B102,polygonCoarseDist!$B$61), 2,  IF(EXACT($B102,polygonCoarseDist!$C$61), 3,   4   )   )  ),  1)</f>
        <v>0.1</v>
      </c>
      <c r="AS102" s="82">
        <f t="shared" si="105"/>
        <v>0</v>
      </c>
      <c r="AT102" s="82">
        <f t="shared" si="106"/>
        <v>0</v>
      </c>
      <c r="AU102" s="82">
        <f t="shared" si="107"/>
        <v>0</v>
      </c>
      <c r="AV102" s="82">
        <f t="shared" si="108"/>
        <v>1.8510000000000002E-2</v>
      </c>
      <c r="AW102" s="82">
        <f t="shared" si="109"/>
        <v>0</v>
      </c>
      <c r="AX102" s="82">
        <f t="shared" si="110"/>
        <v>0</v>
      </c>
      <c r="AY102" s="82">
        <f t="shared" si="111"/>
        <v>0</v>
      </c>
      <c r="AZ102" s="82">
        <f t="shared" si="112"/>
        <v>0</v>
      </c>
      <c r="BB102" s="82">
        <f t="shared" si="113"/>
        <v>0</v>
      </c>
      <c r="BC102" s="82">
        <f t="shared" si="114"/>
        <v>0</v>
      </c>
      <c r="BD102" s="82">
        <f t="shared" si="115"/>
        <v>0</v>
      </c>
      <c r="BE102" s="82">
        <f t="shared" si="116"/>
        <v>1.8926380368098159E-2</v>
      </c>
      <c r="BF102" s="82">
        <f t="shared" si="117"/>
        <v>0</v>
      </c>
      <c r="BG102" s="82">
        <f t="shared" si="118"/>
        <v>0</v>
      </c>
      <c r="BH102" s="82">
        <f t="shared" si="119"/>
        <v>0</v>
      </c>
      <c r="BI102" s="82">
        <f t="shared" si="120"/>
        <v>0</v>
      </c>
      <c r="BK102" s="82">
        <f t="shared" si="121"/>
        <v>0</v>
      </c>
      <c r="BL102" s="82">
        <f t="shared" si="122"/>
        <v>0</v>
      </c>
      <c r="BM102" s="82">
        <f t="shared" si="123"/>
        <v>0</v>
      </c>
      <c r="BN102" s="82">
        <f t="shared" si="124"/>
        <v>7.5705521472392637E-2</v>
      </c>
      <c r="BO102" s="82">
        <f t="shared" si="125"/>
        <v>0</v>
      </c>
      <c r="BP102" s="82">
        <f t="shared" si="126"/>
        <v>0</v>
      </c>
      <c r="BQ102" s="82">
        <f t="shared" si="127"/>
        <v>0</v>
      </c>
      <c r="BR102" s="82">
        <f t="shared" si="128"/>
        <v>0</v>
      </c>
    </row>
    <row r="103" spans="1:70" x14ac:dyDescent="0.2">
      <c r="A103" t="str">
        <f t="shared" ref="A103:C103" si="168">A63</f>
        <v>RC Frame infilled</v>
      </c>
      <c r="B103" t="str">
        <f t="shared" si="168"/>
        <v>LC</v>
      </c>
      <c r="C103" t="str">
        <f t="shared" si="168"/>
        <v>MR</v>
      </c>
      <c r="D103">
        <f t="shared" si="136"/>
        <v>5</v>
      </c>
      <c r="E103" t="s">
        <v>20</v>
      </c>
      <c r="F103" s="33" t="str">
        <f t="shared" si="147"/>
        <v>RCi+LC+MR</v>
      </c>
      <c r="G103" t="str">
        <f>'FL - vulnerabilities'!A46</f>
        <v>RCi+xC+LR+5s+Ind</v>
      </c>
      <c r="I103" s="48">
        <f>VLOOKUP(I$2,polygonCoarseDist!$A$2:$G$9,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J103" s="48">
        <f>VLOOKUP(J$2,polygonCoarseDist!$A$2:$G$9,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K103" s="48">
        <f>VLOOKUP(K$2,polygonCoarseDist!$A$2:$G$9,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0.45585874799357945</v>
      </c>
      <c r="L103" s="48">
        <f>VLOOKUP(L$2,polygonCoarseDist!$A$2:$G$9,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M103" s="48">
        <f>VLOOKUP(M$2,polygonCoarseDist!$A$2:$G$9,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N103" s="48">
        <f>VLOOKUP(N$2,polygonCoarseDist!$A$2:$G$9,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O103" s="48">
        <f>VLOOKUP(O$2,polygonCoarseDist!$A$2:$G$9,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0.40500000000000003</v>
      </c>
      <c r="P103" s="48">
        <f>VLOOKUP(P$2,polygonCoarseDist!$A$2:$G$9,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R103" s="48">
        <f>VLOOKUP(R$2,polygonCoarseDist!$A$13:$D$20,IF(EXACT($E103,polygonCoarseDist!$B$12),2,IF(EXACT($E103,polygonCoarseDist!$C$12),3,4)))</f>
        <v>0</v>
      </c>
      <c r="S103" s="48">
        <f>VLOOKUP(S$2,polygonCoarseDist!$A$13:$D$20,IF(EXACT($E103,polygonCoarseDist!$B$12),2,IF(EXACT($E103,polygonCoarseDist!$C$12),3,4)))</f>
        <v>0</v>
      </c>
      <c r="T103" s="48">
        <f>VLOOKUP(T$2,polygonCoarseDist!$A$13:$D$20,IF(EXACT($E103,polygonCoarseDist!$B$12),2,IF(EXACT($E103,polygonCoarseDist!$C$12),3,4)))</f>
        <v>0</v>
      </c>
      <c r="U103" s="48">
        <f>VLOOKUP(U$2,polygonCoarseDist!$A$13:$D$20,IF(EXACT($E103,polygonCoarseDist!$B$12),2,IF(EXACT($E103,polygonCoarseDist!$C$12),3,4)))</f>
        <v>1</v>
      </c>
      <c r="V103" s="48">
        <f>VLOOKUP(V$2,polygonCoarseDist!$A$13:$D$20,IF(EXACT($E103,polygonCoarseDist!$B$12),2,IF(EXACT($E103,polygonCoarseDist!$C$12),3,4)))</f>
        <v>0</v>
      </c>
      <c r="W103" s="48">
        <f>VLOOKUP(W$2,polygonCoarseDist!$A$13:$D$20,IF(EXACT($E103,polygonCoarseDist!$B$12),2,IF(EXACT($E103,polygonCoarseDist!$C$12),3,4)))</f>
        <v>0</v>
      </c>
      <c r="X103" s="48">
        <f>VLOOKUP(X$2,polygonCoarseDist!$A$13:$D$20,IF(EXACT($E103,polygonCoarseDist!$B$12),2,IF(EXACT($E103,polygonCoarseDist!$C$12),3,4)))</f>
        <v>0</v>
      </c>
      <c r="Y103" s="48">
        <f>VLOOKUP(Y$2,polygonCoarseDist!$A$13:$D$20,IF(EXACT($E103,polygonCoarseDist!$B$12),2,IF(EXACT($E103,polygonCoarseDist!$C$12),3,4)))</f>
        <v>0</v>
      </c>
      <c r="AA103" s="48">
        <f>IF(EXACT($A103,polygonCoarseDist!$G$1),VLOOKUP(AA$2,polygonCoarseDist!$A$37:$C$44, $D103+1),         IF(EXACT($A103,polygonCoarseDist!$F$1),VLOOKUP(AA$2,polygonCoarseDist!$A$49:$I$56, $D103+1),       VLOOKUP(AA$2,polygonCoarseDist!$A$25:$E$32, $D103+1)      )        )</f>
        <v>0</v>
      </c>
      <c r="AB103" s="48">
        <f>IF(EXACT($A103,polygonCoarseDist!$G$1),VLOOKUP(AB$2,polygonCoarseDist!$A$37:$C$44, $D103+1),         IF(EXACT($A103,polygonCoarseDist!$F$1),VLOOKUP(AB$2,polygonCoarseDist!$A$49:$I$56, $D103+1),       VLOOKUP(AB$2,polygonCoarseDist!$A$25:$E$32, $D103+1)      )        )</f>
        <v>0.05</v>
      </c>
      <c r="AC103" s="48">
        <f>IF(EXACT($A103,polygonCoarseDist!$G$1),VLOOKUP(AC$2,polygonCoarseDist!$A$37:$C$44, $D103+1),         IF(EXACT($A103,polygonCoarseDist!$F$1),VLOOKUP(AC$2,polygonCoarseDist!$A$49:$I$56, $D103+1),       VLOOKUP(AC$2,polygonCoarseDist!$A$25:$E$32, $D103+1)      )        )</f>
        <v>0</v>
      </c>
      <c r="AD103" s="48">
        <f>IF(EXACT($A103,polygonCoarseDist!$G$1),VLOOKUP(AD$2,polygonCoarseDist!$A$37:$C$44, $D103+1),         IF(EXACT($A103,polygonCoarseDist!$F$1),VLOOKUP(AD$2,polygonCoarseDist!$A$49:$I$56, $D103+1),       VLOOKUP(AD$2,polygonCoarseDist!$A$25:$E$32, $D103+1)      )        )</f>
        <v>0.1</v>
      </c>
      <c r="AE103" s="48">
        <f>IF(EXACT($A103,polygonCoarseDist!$G$1),VLOOKUP(AE$2,polygonCoarseDist!$A$37:$C$44, $D103+1),         IF(EXACT($A103,polygonCoarseDist!$F$1),VLOOKUP(AE$2,polygonCoarseDist!$A$49:$I$56, $D103+1),       VLOOKUP(AE$2,polygonCoarseDist!$A$25:$E$32, $D103+1)      )        )</f>
        <v>0.1</v>
      </c>
      <c r="AF103" s="48">
        <f>IF(EXACT($A103,polygonCoarseDist!$G$1),VLOOKUP(AF$2,polygonCoarseDist!$A$37:$C$44, $D103+1),         IF(EXACT($A103,polygonCoarseDist!$F$1),VLOOKUP(AF$2,polygonCoarseDist!$A$49:$I$56, $D103+1),       VLOOKUP(AF$2,polygonCoarseDist!$A$25:$E$32, $D103+1)      )        )</f>
        <v>0</v>
      </c>
      <c r="AG103" s="48">
        <f>IF(EXACT($A103,polygonCoarseDist!$G$1),VLOOKUP(AG$2,polygonCoarseDist!$A$37:$C$44, $D103+1),         IF(EXACT($A103,polygonCoarseDist!$F$1),VLOOKUP(AG$2,polygonCoarseDist!$A$49:$I$56, $D103+1),       VLOOKUP(AG$2,polygonCoarseDist!$A$25:$E$32, $D103+1)      )        )</f>
        <v>0.05</v>
      </c>
      <c r="AH103" s="48">
        <f>IF(EXACT($A103,polygonCoarseDist!$G$1),VLOOKUP(AH$2,polygonCoarseDist!$A$37:$C$44, $D103+1),         IF(EXACT($A103,polygonCoarseDist!$F$1),VLOOKUP(AH$2,polygonCoarseDist!$A$49:$I$56, $D103+1),       VLOOKUP(AH$2,polygonCoarseDist!$A$25:$E$32, $D103+1)      )        )</f>
        <v>0.1</v>
      </c>
      <c r="AJ103" s="48">
        <f>IF(EXACT($A103,polygonCoarseDist!$F$1), VLOOKUP(AJ$2,polygonCoarseDist!$A$62:$D$69,  IF(EXACT($B103,polygonCoarseDist!$B$61), 2,  IF(EXACT($B103,polygonCoarseDist!$C$61), 3,   4   )   )  ),  1)</f>
        <v>1</v>
      </c>
      <c r="AK103" s="48">
        <f>IF(EXACT($A103,polygonCoarseDist!$F$1), VLOOKUP(AK$2,polygonCoarseDist!$A$62:$D$69,  IF(EXACT($B103,polygonCoarseDist!$B$61), 2,  IF(EXACT($B103,polygonCoarseDist!$C$61), 3,   4   )   )  ),  1)</f>
        <v>0.3</v>
      </c>
      <c r="AL103" s="48">
        <f>IF(EXACT($A103,polygonCoarseDist!$F$1), VLOOKUP(AL$2,polygonCoarseDist!$A$62:$D$69,  IF(EXACT($B103,polygonCoarseDist!$B$61), 2,  IF(EXACT($B103,polygonCoarseDist!$C$61), 3,   4   )   )  ),  1)</f>
        <v>0</v>
      </c>
      <c r="AM103" s="48">
        <f>IF(EXACT($A103,polygonCoarseDist!$F$1), VLOOKUP(AM$2,polygonCoarseDist!$A$62:$D$69,  IF(EXACT($B103,polygonCoarseDist!$B$61), 2,  IF(EXACT($B103,polygonCoarseDist!$C$61), 3,   4   )   )  ),  1)</f>
        <v>0.3</v>
      </c>
      <c r="AN103" s="48">
        <f>IF(EXACT($A103,polygonCoarseDist!$F$1), VLOOKUP(AN$2,polygonCoarseDist!$A$62:$D$69,  IF(EXACT($B103,polygonCoarseDist!$B$61), 2,  IF(EXACT($B103,polygonCoarseDist!$C$61), 3,   4   )   )  ),  1)</f>
        <v>0.1</v>
      </c>
      <c r="AO103" s="48">
        <f>IF(EXACT($A103,polygonCoarseDist!$F$1), VLOOKUP(AO$2,polygonCoarseDist!$A$62:$D$69,  IF(EXACT($B103,polygonCoarseDist!$B$61), 2,  IF(EXACT($B103,polygonCoarseDist!$C$61), 3,   4   )   )  ),  1)</f>
        <v>0.7</v>
      </c>
      <c r="AP103" s="48">
        <f>IF(EXACT($A103,polygonCoarseDist!$F$1), VLOOKUP(AP$2,polygonCoarseDist!$A$62:$D$69,  IF(EXACT($B103,polygonCoarseDist!$B$61), 2,  IF(EXACT($B103,polygonCoarseDist!$C$61), 3,   4   )   )  ),  1)</f>
        <v>0.2</v>
      </c>
      <c r="AQ103" s="48">
        <f>IF(EXACT($A103,polygonCoarseDist!$F$1), VLOOKUP(AQ$2,polygonCoarseDist!$A$62:$D$69,  IF(EXACT($B103,polygonCoarseDist!$B$61), 2,  IF(EXACT($B103,polygonCoarseDist!$C$61), 3,   4   )   )  ),  1)</f>
        <v>0.1</v>
      </c>
      <c r="AS103" s="82">
        <f t="shared" si="105"/>
        <v>0</v>
      </c>
      <c r="AT103" s="82">
        <f t="shared" si="106"/>
        <v>0</v>
      </c>
      <c r="AU103" s="82">
        <f t="shared" si="107"/>
        <v>0</v>
      </c>
      <c r="AV103" s="82">
        <f t="shared" si="108"/>
        <v>1.8510000000000002E-2</v>
      </c>
      <c r="AW103" s="82">
        <f t="shared" si="109"/>
        <v>0</v>
      </c>
      <c r="AX103" s="82">
        <f t="shared" si="110"/>
        <v>0</v>
      </c>
      <c r="AY103" s="82">
        <f t="shared" si="111"/>
        <v>0</v>
      </c>
      <c r="AZ103" s="82">
        <f t="shared" si="112"/>
        <v>0</v>
      </c>
      <c r="BB103" s="82">
        <f t="shared" si="113"/>
        <v>0</v>
      </c>
      <c r="BC103" s="82">
        <f t="shared" si="114"/>
        <v>0</v>
      </c>
      <c r="BD103" s="82">
        <f t="shared" si="115"/>
        <v>0</v>
      </c>
      <c r="BE103" s="82">
        <f t="shared" si="116"/>
        <v>1.8926380368098159E-2</v>
      </c>
      <c r="BF103" s="82">
        <f t="shared" si="117"/>
        <v>0</v>
      </c>
      <c r="BG103" s="82">
        <f t="shared" si="118"/>
        <v>0</v>
      </c>
      <c r="BH103" s="82">
        <f t="shared" si="119"/>
        <v>0</v>
      </c>
      <c r="BI103" s="82">
        <f t="shared" si="120"/>
        <v>0</v>
      </c>
      <c r="BK103" s="82">
        <f t="shared" si="121"/>
        <v>0</v>
      </c>
      <c r="BL103" s="82">
        <f t="shared" si="122"/>
        <v>0</v>
      </c>
      <c r="BM103" s="82">
        <f t="shared" si="123"/>
        <v>0</v>
      </c>
      <c r="BN103" s="82">
        <f t="shared" si="124"/>
        <v>9.4631901840490792E-2</v>
      </c>
      <c r="BO103" s="82">
        <f t="shared" si="125"/>
        <v>0</v>
      </c>
      <c r="BP103" s="82">
        <f t="shared" si="126"/>
        <v>0</v>
      </c>
      <c r="BQ103" s="82">
        <f t="shared" si="127"/>
        <v>0</v>
      </c>
      <c r="BR103" s="82">
        <f t="shared" si="128"/>
        <v>0</v>
      </c>
    </row>
    <row r="104" spans="1:70" x14ac:dyDescent="0.2">
      <c r="A104" t="str">
        <f t="shared" ref="A104:C104" si="169">A64</f>
        <v>RC Frame infilled</v>
      </c>
      <c r="B104" t="str">
        <f t="shared" si="169"/>
        <v>LC</v>
      </c>
      <c r="C104" t="str">
        <f t="shared" si="169"/>
        <v>MR</v>
      </c>
      <c r="D104">
        <f t="shared" si="136"/>
        <v>6</v>
      </c>
      <c r="E104" t="s">
        <v>20</v>
      </c>
      <c r="F104" s="33" t="str">
        <f t="shared" si="147"/>
        <v>RCi+LC+MR</v>
      </c>
      <c r="G104" t="str">
        <f>'FL - vulnerabilities'!A47</f>
        <v>RCi+xC+LR+6s+Ind</v>
      </c>
      <c r="I104" s="48">
        <f>VLOOKUP(I$2,polygonCoarseDist!$A$2:$G$9,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J104" s="48">
        <f>VLOOKUP(J$2,polygonCoarseDist!$A$2:$G$9,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K104" s="48">
        <f>VLOOKUP(K$2,polygonCoarseDist!$A$2:$G$9,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0.45585874799357945</v>
      </c>
      <c r="L104" s="48">
        <f>VLOOKUP(L$2,polygonCoarseDist!$A$2:$G$9,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M104" s="48">
        <f>VLOOKUP(M$2,polygonCoarseDist!$A$2:$G$9,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N104" s="48">
        <f>VLOOKUP(N$2,polygonCoarseDist!$A$2:$G$9,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O104" s="48">
        <f>VLOOKUP(O$2,polygonCoarseDist!$A$2:$G$9,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0.40500000000000003</v>
      </c>
      <c r="P104" s="48">
        <f>VLOOKUP(P$2,polygonCoarseDist!$A$2:$G$9,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R104" s="48">
        <f>VLOOKUP(R$2,polygonCoarseDist!$A$13:$D$20,IF(EXACT($E104,polygonCoarseDist!$B$12),2,IF(EXACT($E104,polygonCoarseDist!$C$12),3,4)))</f>
        <v>0</v>
      </c>
      <c r="S104" s="48">
        <f>VLOOKUP(S$2,polygonCoarseDist!$A$13:$D$20,IF(EXACT($E104,polygonCoarseDist!$B$12),2,IF(EXACT($E104,polygonCoarseDist!$C$12),3,4)))</f>
        <v>0</v>
      </c>
      <c r="T104" s="48">
        <f>VLOOKUP(T$2,polygonCoarseDist!$A$13:$D$20,IF(EXACT($E104,polygonCoarseDist!$B$12),2,IF(EXACT($E104,polygonCoarseDist!$C$12),3,4)))</f>
        <v>0</v>
      </c>
      <c r="U104" s="48">
        <f>VLOOKUP(U$2,polygonCoarseDist!$A$13:$D$20,IF(EXACT($E104,polygonCoarseDist!$B$12),2,IF(EXACT($E104,polygonCoarseDist!$C$12),3,4)))</f>
        <v>1</v>
      </c>
      <c r="V104" s="48">
        <f>VLOOKUP(V$2,polygonCoarseDist!$A$13:$D$20,IF(EXACT($E104,polygonCoarseDist!$B$12),2,IF(EXACT($E104,polygonCoarseDist!$C$12),3,4)))</f>
        <v>0</v>
      </c>
      <c r="W104" s="48">
        <f>VLOOKUP(W$2,polygonCoarseDist!$A$13:$D$20,IF(EXACT($E104,polygonCoarseDist!$B$12),2,IF(EXACT($E104,polygonCoarseDist!$C$12),3,4)))</f>
        <v>0</v>
      </c>
      <c r="X104" s="48">
        <f>VLOOKUP(X$2,polygonCoarseDist!$A$13:$D$20,IF(EXACT($E104,polygonCoarseDist!$B$12),2,IF(EXACT($E104,polygonCoarseDist!$C$12),3,4)))</f>
        <v>0</v>
      </c>
      <c r="Y104" s="48">
        <f>VLOOKUP(Y$2,polygonCoarseDist!$A$13:$D$20,IF(EXACT($E104,polygonCoarseDist!$B$12),2,IF(EXACT($E104,polygonCoarseDist!$C$12),3,4)))</f>
        <v>0</v>
      </c>
      <c r="AA104" s="48">
        <f>IF(EXACT($A104,polygonCoarseDist!$G$1),VLOOKUP(AA$2,polygonCoarseDist!$A$37:$C$44, $D104+1),         IF(EXACT($A104,polygonCoarseDist!$F$1),VLOOKUP(AA$2,polygonCoarseDist!$A$49:$I$56, $D104+1),       VLOOKUP(AA$2,polygonCoarseDist!$A$25:$E$32, $D104+1)      )        )</f>
        <v>0</v>
      </c>
      <c r="AB104" s="48">
        <f>IF(EXACT($A104,polygonCoarseDist!$G$1),VLOOKUP(AB$2,polygonCoarseDist!$A$37:$C$44, $D104+1),         IF(EXACT($A104,polygonCoarseDist!$F$1),VLOOKUP(AB$2,polygonCoarseDist!$A$49:$I$56, $D104+1),       VLOOKUP(AB$2,polygonCoarseDist!$A$25:$E$32, $D104+1)      )        )</f>
        <v>0</v>
      </c>
      <c r="AC104" s="48">
        <f>IF(EXACT($A104,polygonCoarseDist!$G$1),VLOOKUP(AC$2,polygonCoarseDist!$A$37:$C$44, $D104+1),         IF(EXACT($A104,polygonCoarseDist!$F$1),VLOOKUP(AC$2,polygonCoarseDist!$A$49:$I$56, $D104+1),       VLOOKUP(AC$2,polygonCoarseDist!$A$25:$E$32, $D104+1)      )        )</f>
        <v>0</v>
      </c>
      <c r="AD104" s="48">
        <f>IF(EXACT($A104,polygonCoarseDist!$G$1),VLOOKUP(AD$2,polygonCoarseDist!$A$37:$C$44, $D104+1),         IF(EXACT($A104,polygonCoarseDist!$F$1),VLOOKUP(AD$2,polygonCoarseDist!$A$49:$I$56, $D104+1),       VLOOKUP(AD$2,polygonCoarseDist!$A$25:$E$32, $D104+1)      )        )</f>
        <v>0</v>
      </c>
      <c r="AE104" s="48">
        <f>IF(EXACT($A104,polygonCoarseDist!$G$1),VLOOKUP(AE$2,polygonCoarseDist!$A$37:$C$44, $D104+1),         IF(EXACT($A104,polygonCoarseDist!$F$1),VLOOKUP(AE$2,polygonCoarseDist!$A$49:$I$56, $D104+1),       VLOOKUP(AE$2,polygonCoarseDist!$A$25:$E$32, $D104+1)      )        )</f>
        <v>0.05</v>
      </c>
      <c r="AF104" s="48">
        <f>IF(EXACT($A104,polygonCoarseDist!$G$1),VLOOKUP(AF$2,polygonCoarseDist!$A$37:$C$44, $D104+1),         IF(EXACT($A104,polygonCoarseDist!$F$1),VLOOKUP(AF$2,polygonCoarseDist!$A$49:$I$56, $D104+1),       VLOOKUP(AF$2,polygonCoarseDist!$A$25:$E$32, $D104+1)      )        )</f>
        <v>0</v>
      </c>
      <c r="AG104" s="48">
        <f>IF(EXACT($A104,polygonCoarseDist!$G$1),VLOOKUP(AG$2,polygonCoarseDist!$A$37:$C$44, $D104+1),         IF(EXACT($A104,polygonCoarseDist!$F$1),VLOOKUP(AG$2,polygonCoarseDist!$A$49:$I$56, $D104+1),       VLOOKUP(AG$2,polygonCoarseDist!$A$25:$E$32, $D104+1)      )        )</f>
        <v>0</v>
      </c>
      <c r="AH104" s="48">
        <f>IF(EXACT($A104,polygonCoarseDist!$G$1),VLOOKUP(AH$2,polygonCoarseDist!$A$37:$C$44, $D104+1),         IF(EXACT($A104,polygonCoarseDist!$F$1),VLOOKUP(AH$2,polygonCoarseDist!$A$49:$I$56, $D104+1),       VLOOKUP(AH$2,polygonCoarseDist!$A$25:$E$32, $D104+1)      )        )</f>
        <v>0.05</v>
      </c>
      <c r="AJ104" s="48">
        <f>IF(EXACT($A104,polygonCoarseDist!$F$1), VLOOKUP(AJ$2,polygonCoarseDist!$A$62:$D$69,  IF(EXACT($B104,polygonCoarseDist!$B$61), 2,  IF(EXACT($B104,polygonCoarseDist!$C$61), 3,   4   )   )  ),  1)</f>
        <v>1</v>
      </c>
      <c r="AK104" s="48">
        <f>IF(EXACT($A104,polygonCoarseDist!$F$1), VLOOKUP(AK$2,polygonCoarseDist!$A$62:$D$69,  IF(EXACT($B104,polygonCoarseDist!$B$61), 2,  IF(EXACT($B104,polygonCoarseDist!$C$61), 3,   4   )   )  ),  1)</f>
        <v>0.3</v>
      </c>
      <c r="AL104" s="48">
        <f>IF(EXACT($A104,polygonCoarseDist!$F$1), VLOOKUP(AL$2,polygonCoarseDist!$A$62:$D$69,  IF(EXACT($B104,polygonCoarseDist!$B$61), 2,  IF(EXACT($B104,polygonCoarseDist!$C$61), 3,   4   )   )  ),  1)</f>
        <v>0</v>
      </c>
      <c r="AM104" s="48">
        <f>IF(EXACT($A104,polygonCoarseDist!$F$1), VLOOKUP(AM$2,polygonCoarseDist!$A$62:$D$69,  IF(EXACT($B104,polygonCoarseDist!$B$61), 2,  IF(EXACT($B104,polygonCoarseDist!$C$61), 3,   4   )   )  ),  1)</f>
        <v>0.3</v>
      </c>
      <c r="AN104" s="48">
        <f>IF(EXACT($A104,polygonCoarseDist!$F$1), VLOOKUP(AN$2,polygonCoarseDist!$A$62:$D$69,  IF(EXACT($B104,polygonCoarseDist!$B$61), 2,  IF(EXACT($B104,polygonCoarseDist!$C$61), 3,   4   )   )  ),  1)</f>
        <v>0.1</v>
      </c>
      <c r="AO104" s="48">
        <f>IF(EXACT($A104,polygonCoarseDist!$F$1), VLOOKUP(AO$2,polygonCoarseDist!$A$62:$D$69,  IF(EXACT($B104,polygonCoarseDist!$B$61), 2,  IF(EXACT($B104,polygonCoarseDist!$C$61), 3,   4   )   )  ),  1)</f>
        <v>0.7</v>
      </c>
      <c r="AP104" s="48">
        <f>IF(EXACT($A104,polygonCoarseDist!$F$1), VLOOKUP(AP$2,polygonCoarseDist!$A$62:$D$69,  IF(EXACT($B104,polygonCoarseDist!$B$61), 2,  IF(EXACT($B104,polygonCoarseDist!$C$61), 3,   4   )   )  ),  1)</f>
        <v>0.2</v>
      </c>
      <c r="AQ104" s="48">
        <f>IF(EXACT($A104,polygonCoarseDist!$F$1), VLOOKUP(AQ$2,polygonCoarseDist!$A$62:$D$69,  IF(EXACT($B104,polygonCoarseDist!$B$61), 2,  IF(EXACT($B104,polygonCoarseDist!$C$61), 3,   4   )   )  ),  1)</f>
        <v>0.1</v>
      </c>
      <c r="AS104" s="82">
        <f t="shared" si="105"/>
        <v>0</v>
      </c>
      <c r="AT104" s="82">
        <f t="shared" si="106"/>
        <v>0</v>
      </c>
      <c r="AU104" s="82">
        <f t="shared" si="107"/>
        <v>0</v>
      </c>
      <c r="AV104" s="82">
        <f t="shared" si="108"/>
        <v>0</v>
      </c>
      <c r="AW104" s="82">
        <f t="shared" si="109"/>
        <v>0</v>
      </c>
      <c r="AX104" s="82">
        <f t="shared" si="110"/>
        <v>0</v>
      </c>
      <c r="AY104" s="82">
        <f t="shared" si="111"/>
        <v>0</v>
      </c>
      <c r="AZ104" s="82">
        <f t="shared" si="112"/>
        <v>0</v>
      </c>
      <c r="BB104" s="82">
        <f t="shared" si="113"/>
        <v>0</v>
      </c>
      <c r="BC104" s="82">
        <f t="shared" si="114"/>
        <v>0</v>
      </c>
      <c r="BD104" s="82">
        <f t="shared" si="115"/>
        <v>0</v>
      </c>
      <c r="BE104" s="82">
        <f t="shared" si="116"/>
        <v>0</v>
      </c>
      <c r="BF104" s="82">
        <f t="shared" si="117"/>
        <v>0</v>
      </c>
      <c r="BG104" s="82">
        <f t="shared" si="118"/>
        <v>0</v>
      </c>
      <c r="BH104" s="82">
        <f t="shared" si="119"/>
        <v>0</v>
      </c>
      <c r="BI104" s="82">
        <f t="shared" si="120"/>
        <v>0</v>
      </c>
      <c r="BK104" s="82">
        <f t="shared" si="121"/>
        <v>0</v>
      </c>
      <c r="BL104" s="82">
        <f t="shared" si="122"/>
        <v>0</v>
      </c>
      <c r="BM104" s="82">
        <f t="shared" si="123"/>
        <v>0</v>
      </c>
      <c r="BN104" s="82">
        <f t="shared" si="124"/>
        <v>0</v>
      </c>
      <c r="BO104" s="82">
        <f t="shared" si="125"/>
        <v>0</v>
      </c>
      <c r="BP104" s="82">
        <f t="shared" si="126"/>
        <v>0</v>
      </c>
      <c r="BQ104" s="82">
        <f t="shared" si="127"/>
        <v>0</v>
      </c>
      <c r="BR104" s="82">
        <f t="shared" si="128"/>
        <v>0</v>
      </c>
    </row>
    <row r="105" spans="1:70" x14ac:dyDescent="0.2">
      <c r="A105" t="str">
        <f t="shared" ref="A105:C105" si="170">A65</f>
        <v>RC Frame infilled</v>
      </c>
      <c r="B105" t="str">
        <f t="shared" si="170"/>
        <v>LC</v>
      </c>
      <c r="C105" t="str">
        <f t="shared" si="170"/>
        <v>MR</v>
      </c>
      <c r="D105">
        <f t="shared" si="136"/>
        <v>7</v>
      </c>
      <c r="E105" t="s">
        <v>20</v>
      </c>
      <c r="F105" s="33" t="str">
        <f t="shared" si="147"/>
        <v>RCi+LC+MR</v>
      </c>
      <c r="G105" t="str">
        <f>'FL - vulnerabilities'!A48</f>
        <v>RCi+xC+LR+7s+Ind</v>
      </c>
      <c r="I105" s="48">
        <f>VLOOKUP(I$2,polygonCoarseDist!$A$2:$G$9,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J105" s="48">
        <f>VLOOKUP(J$2,polygonCoarseDist!$A$2:$G$9,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K105" s="48">
        <f>VLOOKUP(K$2,polygonCoarseDist!$A$2:$G$9,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0.45585874799357945</v>
      </c>
      <c r="L105" s="48">
        <f>VLOOKUP(L$2,polygonCoarseDist!$A$2:$G$9,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M105" s="48">
        <f>VLOOKUP(M$2,polygonCoarseDist!$A$2:$G$9,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N105" s="48">
        <f>VLOOKUP(N$2,polygonCoarseDist!$A$2:$G$9,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O105" s="48">
        <f>VLOOKUP(O$2,polygonCoarseDist!$A$2:$G$9,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0.40500000000000003</v>
      </c>
      <c r="P105" s="48">
        <f>VLOOKUP(P$2,polygonCoarseDist!$A$2:$G$9,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R105" s="48">
        <f>VLOOKUP(R$2,polygonCoarseDist!$A$13:$D$20,IF(EXACT($E105,polygonCoarseDist!$B$12),2,IF(EXACT($E105,polygonCoarseDist!$C$12),3,4)))</f>
        <v>0</v>
      </c>
      <c r="S105" s="48">
        <f>VLOOKUP(S$2,polygonCoarseDist!$A$13:$D$20,IF(EXACT($E105,polygonCoarseDist!$B$12),2,IF(EXACT($E105,polygonCoarseDist!$C$12),3,4)))</f>
        <v>0</v>
      </c>
      <c r="T105" s="48">
        <f>VLOOKUP(T$2,polygonCoarseDist!$A$13:$D$20,IF(EXACT($E105,polygonCoarseDist!$B$12),2,IF(EXACT($E105,polygonCoarseDist!$C$12),3,4)))</f>
        <v>0</v>
      </c>
      <c r="U105" s="48">
        <f>VLOOKUP(U$2,polygonCoarseDist!$A$13:$D$20,IF(EXACT($E105,polygonCoarseDist!$B$12),2,IF(EXACT($E105,polygonCoarseDist!$C$12),3,4)))</f>
        <v>1</v>
      </c>
      <c r="V105" s="48">
        <f>VLOOKUP(V$2,polygonCoarseDist!$A$13:$D$20,IF(EXACT($E105,polygonCoarseDist!$B$12),2,IF(EXACT($E105,polygonCoarseDist!$C$12),3,4)))</f>
        <v>0</v>
      </c>
      <c r="W105" s="48">
        <f>VLOOKUP(W$2,polygonCoarseDist!$A$13:$D$20,IF(EXACT($E105,polygonCoarseDist!$B$12),2,IF(EXACT($E105,polygonCoarseDist!$C$12),3,4)))</f>
        <v>0</v>
      </c>
      <c r="X105" s="48">
        <f>VLOOKUP(X$2,polygonCoarseDist!$A$13:$D$20,IF(EXACT($E105,polygonCoarseDist!$B$12),2,IF(EXACT($E105,polygonCoarseDist!$C$12),3,4)))</f>
        <v>0</v>
      </c>
      <c r="Y105" s="48">
        <f>VLOOKUP(Y$2,polygonCoarseDist!$A$13:$D$20,IF(EXACT($E105,polygonCoarseDist!$B$12),2,IF(EXACT($E105,polygonCoarseDist!$C$12),3,4)))</f>
        <v>0</v>
      </c>
      <c r="AA105" s="48">
        <f>IF(EXACT($A105,polygonCoarseDist!$G$1),VLOOKUP(AA$2,polygonCoarseDist!$A$37:$C$44, $D105+1),         IF(EXACT($A105,polygonCoarseDist!$F$1),VLOOKUP(AA$2,polygonCoarseDist!$A$49:$I$56, $D105+1),       VLOOKUP(AA$2,polygonCoarseDist!$A$25:$E$32, $D105+1)      )        )</f>
        <v>0</v>
      </c>
      <c r="AB105" s="48">
        <f>IF(EXACT($A105,polygonCoarseDist!$G$1),VLOOKUP(AB$2,polygonCoarseDist!$A$37:$C$44, $D105+1),         IF(EXACT($A105,polygonCoarseDist!$F$1),VLOOKUP(AB$2,polygonCoarseDist!$A$49:$I$56, $D105+1),       VLOOKUP(AB$2,polygonCoarseDist!$A$25:$E$32, $D105+1)      )        )</f>
        <v>0</v>
      </c>
      <c r="AC105" s="48">
        <f>IF(EXACT($A105,polygonCoarseDist!$G$1),VLOOKUP(AC$2,polygonCoarseDist!$A$37:$C$44, $D105+1),         IF(EXACT($A105,polygonCoarseDist!$F$1),VLOOKUP(AC$2,polygonCoarseDist!$A$49:$I$56, $D105+1),       VLOOKUP(AC$2,polygonCoarseDist!$A$25:$E$32, $D105+1)      )        )</f>
        <v>0</v>
      </c>
      <c r="AD105" s="48">
        <f>IF(EXACT($A105,polygonCoarseDist!$G$1),VLOOKUP(AD$2,polygonCoarseDist!$A$37:$C$44, $D105+1),         IF(EXACT($A105,polygonCoarseDist!$F$1),VLOOKUP(AD$2,polygonCoarseDist!$A$49:$I$56, $D105+1),       VLOOKUP(AD$2,polygonCoarseDist!$A$25:$E$32, $D105+1)      )        )</f>
        <v>0</v>
      </c>
      <c r="AE105" s="48">
        <f>IF(EXACT($A105,polygonCoarseDist!$G$1),VLOOKUP(AE$2,polygonCoarseDist!$A$37:$C$44, $D105+1),         IF(EXACT($A105,polygonCoarseDist!$F$1),VLOOKUP(AE$2,polygonCoarseDist!$A$49:$I$56, $D105+1),       VLOOKUP(AE$2,polygonCoarseDist!$A$25:$E$32, $D105+1)      )        )</f>
        <v>0.05</v>
      </c>
      <c r="AF105" s="48">
        <f>IF(EXACT($A105,polygonCoarseDist!$G$1),VLOOKUP(AF$2,polygonCoarseDist!$A$37:$C$44, $D105+1),         IF(EXACT($A105,polygonCoarseDist!$F$1),VLOOKUP(AF$2,polygonCoarseDist!$A$49:$I$56, $D105+1),       VLOOKUP(AF$2,polygonCoarseDist!$A$25:$E$32, $D105+1)      )        )</f>
        <v>0</v>
      </c>
      <c r="AG105" s="48">
        <f>IF(EXACT($A105,polygonCoarseDist!$G$1),VLOOKUP(AG$2,polygonCoarseDist!$A$37:$C$44, $D105+1),         IF(EXACT($A105,polygonCoarseDist!$F$1),VLOOKUP(AG$2,polygonCoarseDist!$A$49:$I$56, $D105+1),       VLOOKUP(AG$2,polygonCoarseDist!$A$25:$E$32, $D105+1)      )        )</f>
        <v>0</v>
      </c>
      <c r="AH105" s="48">
        <f>IF(EXACT($A105,polygonCoarseDist!$G$1),VLOOKUP(AH$2,polygonCoarseDist!$A$37:$C$44, $D105+1),         IF(EXACT($A105,polygonCoarseDist!$F$1),VLOOKUP(AH$2,polygonCoarseDist!$A$49:$I$56, $D105+1),       VLOOKUP(AH$2,polygonCoarseDist!$A$25:$E$32, $D105+1)      )        )</f>
        <v>0.05</v>
      </c>
      <c r="AJ105" s="48">
        <f>IF(EXACT($A105,polygonCoarseDist!$F$1), VLOOKUP(AJ$2,polygonCoarseDist!$A$62:$D$69,  IF(EXACT($B105,polygonCoarseDist!$B$61), 2,  IF(EXACT($B105,polygonCoarseDist!$C$61), 3,   4   )   )  ),  1)</f>
        <v>1</v>
      </c>
      <c r="AK105" s="48">
        <f>IF(EXACT($A105,polygonCoarseDist!$F$1), VLOOKUP(AK$2,polygonCoarseDist!$A$62:$D$69,  IF(EXACT($B105,polygonCoarseDist!$B$61), 2,  IF(EXACT($B105,polygonCoarseDist!$C$61), 3,   4   )   )  ),  1)</f>
        <v>0.3</v>
      </c>
      <c r="AL105" s="48">
        <f>IF(EXACT($A105,polygonCoarseDist!$F$1), VLOOKUP(AL$2,polygonCoarseDist!$A$62:$D$69,  IF(EXACT($B105,polygonCoarseDist!$B$61), 2,  IF(EXACT($B105,polygonCoarseDist!$C$61), 3,   4   )   )  ),  1)</f>
        <v>0</v>
      </c>
      <c r="AM105" s="48">
        <f>IF(EXACT($A105,polygonCoarseDist!$F$1), VLOOKUP(AM$2,polygonCoarseDist!$A$62:$D$69,  IF(EXACT($B105,polygonCoarseDist!$B$61), 2,  IF(EXACT($B105,polygonCoarseDist!$C$61), 3,   4   )   )  ),  1)</f>
        <v>0.3</v>
      </c>
      <c r="AN105" s="48">
        <f>IF(EXACT($A105,polygonCoarseDist!$F$1), VLOOKUP(AN$2,polygonCoarseDist!$A$62:$D$69,  IF(EXACT($B105,polygonCoarseDist!$B$61), 2,  IF(EXACT($B105,polygonCoarseDist!$C$61), 3,   4   )   )  ),  1)</f>
        <v>0.1</v>
      </c>
      <c r="AO105" s="48">
        <f>IF(EXACT($A105,polygonCoarseDist!$F$1), VLOOKUP(AO$2,polygonCoarseDist!$A$62:$D$69,  IF(EXACT($B105,polygonCoarseDist!$B$61), 2,  IF(EXACT($B105,polygonCoarseDist!$C$61), 3,   4   )   )  ),  1)</f>
        <v>0.7</v>
      </c>
      <c r="AP105" s="48">
        <f>IF(EXACT($A105,polygonCoarseDist!$F$1), VLOOKUP(AP$2,polygonCoarseDist!$A$62:$D$69,  IF(EXACT($B105,polygonCoarseDist!$B$61), 2,  IF(EXACT($B105,polygonCoarseDist!$C$61), 3,   4   )   )  ),  1)</f>
        <v>0.2</v>
      </c>
      <c r="AQ105" s="48">
        <f>IF(EXACT($A105,polygonCoarseDist!$F$1), VLOOKUP(AQ$2,polygonCoarseDist!$A$62:$D$69,  IF(EXACT($B105,polygonCoarseDist!$B$61), 2,  IF(EXACT($B105,polygonCoarseDist!$C$61), 3,   4   )   )  ),  1)</f>
        <v>0.1</v>
      </c>
      <c r="AS105" s="82">
        <f t="shared" si="105"/>
        <v>0</v>
      </c>
      <c r="AT105" s="82">
        <f t="shared" si="106"/>
        <v>0</v>
      </c>
      <c r="AU105" s="82">
        <f t="shared" si="107"/>
        <v>0</v>
      </c>
      <c r="AV105" s="82">
        <f t="shared" si="108"/>
        <v>0</v>
      </c>
      <c r="AW105" s="82">
        <f t="shared" si="109"/>
        <v>0</v>
      </c>
      <c r="AX105" s="82">
        <f t="shared" si="110"/>
        <v>0</v>
      </c>
      <c r="AY105" s="82">
        <f t="shared" si="111"/>
        <v>0</v>
      </c>
      <c r="AZ105" s="82">
        <f t="shared" si="112"/>
        <v>0</v>
      </c>
      <c r="BB105" s="82">
        <f t="shared" si="113"/>
        <v>0</v>
      </c>
      <c r="BC105" s="82">
        <f t="shared" si="114"/>
        <v>0</v>
      </c>
      <c r="BD105" s="82">
        <f t="shared" si="115"/>
        <v>0</v>
      </c>
      <c r="BE105" s="82">
        <f t="shared" si="116"/>
        <v>0</v>
      </c>
      <c r="BF105" s="82">
        <f t="shared" si="117"/>
        <v>0</v>
      </c>
      <c r="BG105" s="82">
        <f t="shared" si="118"/>
        <v>0</v>
      </c>
      <c r="BH105" s="82">
        <f t="shared" si="119"/>
        <v>0</v>
      </c>
      <c r="BI105" s="82">
        <f t="shared" si="120"/>
        <v>0</v>
      </c>
      <c r="BK105" s="82">
        <f t="shared" si="121"/>
        <v>0</v>
      </c>
      <c r="BL105" s="82">
        <f t="shared" si="122"/>
        <v>0</v>
      </c>
      <c r="BM105" s="82">
        <f t="shared" si="123"/>
        <v>0</v>
      </c>
      <c r="BN105" s="82">
        <f t="shared" si="124"/>
        <v>0</v>
      </c>
      <c r="BO105" s="82">
        <f t="shared" si="125"/>
        <v>0</v>
      </c>
      <c r="BP105" s="82">
        <f t="shared" si="126"/>
        <v>0</v>
      </c>
      <c r="BQ105" s="82">
        <f t="shared" si="127"/>
        <v>0</v>
      </c>
      <c r="BR105" s="82">
        <f t="shared" si="128"/>
        <v>0</v>
      </c>
    </row>
    <row r="106" spans="1:70" x14ac:dyDescent="0.2">
      <c r="A106" t="str">
        <f t="shared" ref="A106:C106" si="171">A66</f>
        <v>RC Frame infilled</v>
      </c>
      <c r="B106" t="str">
        <f t="shared" si="171"/>
        <v>LC</v>
      </c>
      <c r="C106" t="str">
        <f t="shared" si="171"/>
        <v>MR</v>
      </c>
      <c r="D106">
        <f t="shared" si="136"/>
        <v>8</v>
      </c>
      <c r="E106" t="s">
        <v>20</v>
      </c>
      <c r="F106" s="33" t="str">
        <f t="shared" si="147"/>
        <v>RCi+LC+MR</v>
      </c>
      <c r="G106" t="str">
        <f>'FL - vulnerabilities'!A49</f>
        <v>RCi+xC+LR+8s+Ind</v>
      </c>
      <c r="I106" s="48">
        <f>VLOOKUP(I$2,polygonCoarseDist!$A$2:$G$9,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J106" s="48">
        <f>VLOOKUP(J$2,polygonCoarseDist!$A$2:$G$9,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K106" s="48">
        <f>VLOOKUP(K$2,polygonCoarseDist!$A$2:$G$9,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0.45585874799357945</v>
      </c>
      <c r="L106" s="48">
        <f>VLOOKUP(L$2,polygonCoarseDist!$A$2:$G$9,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M106" s="48">
        <f>VLOOKUP(M$2,polygonCoarseDist!$A$2:$G$9,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N106" s="48">
        <f>VLOOKUP(N$2,polygonCoarseDist!$A$2:$G$9,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O106" s="48">
        <f>VLOOKUP(O$2,polygonCoarseDist!$A$2:$G$9,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0.40500000000000003</v>
      </c>
      <c r="P106" s="48">
        <f>VLOOKUP(P$2,polygonCoarseDist!$A$2:$G$9,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R106" s="48">
        <f>VLOOKUP(R$2,polygonCoarseDist!$A$13:$D$20,IF(EXACT($E106,polygonCoarseDist!$B$12),2,IF(EXACT($E106,polygonCoarseDist!$C$12),3,4)))</f>
        <v>0</v>
      </c>
      <c r="S106" s="48">
        <f>VLOOKUP(S$2,polygonCoarseDist!$A$13:$D$20,IF(EXACT($E106,polygonCoarseDist!$B$12),2,IF(EXACT($E106,polygonCoarseDist!$C$12),3,4)))</f>
        <v>0</v>
      </c>
      <c r="T106" s="48">
        <f>VLOOKUP(T$2,polygonCoarseDist!$A$13:$D$20,IF(EXACT($E106,polygonCoarseDist!$B$12),2,IF(EXACT($E106,polygonCoarseDist!$C$12),3,4)))</f>
        <v>0</v>
      </c>
      <c r="U106" s="48">
        <f>VLOOKUP(U$2,polygonCoarseDist!$A$13:$D$20,IF(EXACT($E106,polygonCoarseDist!$B$12),2,IF(EXACT($E106,polygonCoarseDist!$C$12),3,4)))</f>
        <v>1</v>
      </c>
      <c r="V106" s="48">
        <f>VLOOKUP(V$2,polygonCoarseDist!$A$13:$D$20,IF(EXACT($E106,polygonCoarseDist!$B$12),2,IF(EXACT($E106,polygonCoarseDist!$C$12),3,4)))</f>
        <v>0</v>
      </c>
      <c r="W106" s="48">
        <f>VLOOKUP(W$2,polygonCoarseDist!$A$13:$D$20,IF(EXACT($E106,polygonCoarseDist!$B$12),2,IF(EXACT($E106,polygonCoarseDist!$C$12),3,4)))</f>
        <v>0</v>
      </c>
      <c r="X106" s="48">
        <f>VLOOKUP(X$2,polygonCoarseDist!$A$13:$D$20,IF(EXACT($E106,polygonCoarseDist!$B$12),2,IF(EXACT($E106,polygonCoarseDist!$C$12),3,4)))</f>
        <v>0</v>
      </c>
      <c r="Y106" s="48">
        <f>VLOOKUP(Y$2,polygonCoarseDist!$A$13:$D$20,IF(EXACT($E106,polygonCoarseDist!$B$12),2,IF(EXACT($E106,polygonCoarseDist!$C$12),3,4)))</f>
        <v>0</v>
      </c>
      <c r="AA106" s="48">
        <f>IF(EXACT($A106,polygonCoarseDist!$G$1),VLOOKUP(AA$2,polygonCoarseDist!$A$37:$C$44, $D106+1),         IF(EXACT($A106,polygonCoarseDist!$F$1),VLOOKUP(AA$2,polygonCoarseDist!$A$49:$I$56, $D106+1),       VLOOKUP(AA$2,polygonCoarseDist!$A$25:$E$32, $D106+1)      )        )</f>
        <v>0</v>
      </c>
      <c r="AB106" s="48">
        <f>IF(EXACT($A106,polygonCoarseDist!$G$1),VLOOKUP(AB$2,polygonCoarseDist!$A$37:$C$44, $D106+1),         IF(EXACT($A106,polygonCoarseDist!$F$1),VLOOKUP(AB$2,polygonCoarseDist!$A$49:$I$56, $D106+1),       VLOOKUP(AB$2,polygonCoarseDist!$A$25:$E$32, $D106+1)      )        )</f>
        <v>0</v>
      </c>
      <c r="AC106" s="48">
        <f>IF(EXACT($A106,polygonCoarseDist!$G$1),VLOOKUP(AC$2,polygonCoarseDist!$A$37:$C$44, $D106+1),         IF(EXACT($A106,polygonCoarseDist!$F$1),VLOOKUP(AC$2,polygonCoarseDist!$A$49:$I$56, $D106+1),       VLOOKUP(AC$2,polygonCoarseDist!$A$25:$E$32, $D106+1)      )        )</f>
        <v>0</v>
      </c>
      <c r="AD106" s="48">
        <f>IF(EXACT($A106,polygonCoarseDist!$G$1),VLOOKUP(AD$2,polygonCoarseDist!$A$37:$C$44, $D106+1),         IF(EXACT($A106,polygonCoarseDist!$F$1),VLOOKUP(AD$2,polygonCoarseDist!$A$49:$I$56, $D106+1),       VLOOKUP(AD$2,polygonCoarseDist!$A$25:$E$32, $D106+1)      )        )</f>
        <v>0</v>
      </c>
      <c r="AE106" s="48">
        <f>IF(EXACT($A106,polygonCoarseDist!$G$1),VLOOKUP(AE$2,polygonCoarseDist!$A$37:$C$44, $D106+1),         IF(EXACT($A106,polygonCoarseDist!$F$1),VLOOKUP(AE$2,polygonCoarseDist!$A$49:$I$56, $D106+1),       VLOOKUP(AE$2,polygonCoarseDist!$A$25:$E$32, $D106+1)      )        )</f>
        <v>0.05</v>
      </c>
      <c r="AF106" s="48">
        <f>IF(EXACT($A106,polygonCoarseDist!$G$1),VLOOKUP(AF$2,polygonCoarseDist!$A$37:$C$44, $D106+1),         IF(EXACT($A106,polygonCoarseDist!$F$1),VLOOKUP(AF$2,polygonCoarseDist!$A$49:$I$56, $D106+1),       VLOOKUP(AF$2,polygonCoarseDist!$A$25:$E$32, $D106+1)      )        )</f>
        <v>0</v>
      </c>
      <c r="AG106" s="48">
        <f>IF(EXACT($A106,polygonCoarseDist!$G$1),VLOOKUP(AG$2,polygonCoarseDist!$A$37:$C$44, $D106+1),         IF(EXACT($A106,polygonCoarseDist!$F$1),VLOOKUP(AG$2,polygonCoarseDist!$A$49:$I$56, $D106+1),       VLOOKUP(AG$2,polygonCoarseDist!$A$25:$E$32, $D106+1)      )        )</f>
        <v>0</v>
      </c>
      <c r="AH106" s="48">
        <f>IF(EXACT($A106,polygonCoarseDist!$G$1),VLOOKUP(AH$2,polygonCoarseDist!$A$37:$C$44, $D106+1),         IF(EXACT($A106,polygonCoarseDist!$F$1),VLOOKUP(AH$2,polygonCoarseDist!$A$49:$I$56, $D106+1),       VLOOKUP(AH$2,polygonCoarseDist!$A$25:$E$32, $D106+1)      )        )</f>
        <v>0.05</v>
      </c>
      <c r="AJ106" s="48">
        <f>IF(EXACT($A106,polygonCoarseDist!$F$1), VLOOKUP(AJ$2,polygonCoarseDist!$A$62:$D$69,  IF(EXACT($B106,polygonCoarseDist!$B$61), 2,  IF(EXACT($B106,polygonCoarseDist!$C$61), 3,   4   )   )  ),  1)</f>
        <v>1</v>
      </c>
      <c r="AK106" s="48">
        <f>IF(EXACT($A106,polygonCoarseDist!$F$1), VLOOKUP(AK$2,polygonCoarseDist!$A$62:$D$69,  IF(EXACT($B106,polygonCoarseDist!$B$61), 2,  IF(EXACT($B106,polygonCoarseDist!$C$61), 3,   4   )   )  ),  1)</f>
        <v>0.3</v>
      </c>
      <c r="AL106" s="48">
        <f>IF(EXACT($A106,polygonCoarseDist!$F$1), VLOOKUP(AL$2,polygonCoarseDist!$A$62:$D$69,  IF(EXACT($B106,polygonCoarseDist!$B$61), 2,  IF(EXACT($B106,polygonCoarseDist!$C$61), 3,   4   )   )  ),  1)</f>
        <v>0</v>
      </c>
      <c r="AM106" s="48">
        <f>IF(EXACT($A106,polygonCoarseDist!$F$1), VLOOKUP(AM$2,polygonCoarseDist!$A$62:$D$69,  IF(EXACT($B106,polygonCoarseDist!$B$61), 2,  IF(EXACT($B106,polygonCoarseDist!$C$61), 3,   4   )   )  ),  1)</f>
        <v>0.3</v>
      </c>
      <c r="AN106" s="48">
        <f>IF(EXACT($A106,polygonCoarseDist!$F$1), VLOOKUP(AN$2,polygonCoarseDist!$A$62:$D$69,  IF(EXACT($B106,polygonCoarseDist!$B$61), 2,  IF(EXACT($B106,polygonCoarseDist!$C$61), 3,   4   )   )  ),  1)</f>
        <v>0.1</v>
      </c>
      <c r="AO106" s="48">
        <f>IF(EXACT($A106,polygonCoarseDist!$F$1), VLOOKUP(AO$2,polygonCoarseDist!$A$62:$D$69,  IF(EXACT($B106,polygonCoarseDist!$B$61), 2,  IF(EXACT($B106,polygonCoarseDist!$C$61), 3,   4   )   )  ),  1)</f>
        <v>0.7</v>
      </c>
      <c r="AP106" s="48">
        <f>IF(EXACT($A106,polygonCoarseDist!$F$1), VLOOKUP(AP$2,polygonCoarseDist!$A$62:$D$69,  IF(EXACT($B106,polygonCoarseDist!$B$61), 2,  IF(EXACT($B106,polygonCoarseDist!$C$61), 3,   4   )   )  ),  1)</f>
        <v>0.2</v>
      </c>
      <c r="AQ106" s="48">
        <f>IF(EXACT($A106,polygonCoarseDist!$F$1), VLOOKUP(AQ$2,polygonCoarseDist!$A$62:$D$69,  IF(EXACT($B106,polygonCoarseDist!$B$61), 2,  IF(EXACT($B106,polygonCoarseDist!$C$61), 3,   4   )   )  ),  1)</f>
        <v>0.1</v>
      </c>
      <c r="AS106" s="82">
        <f t="shared" si="105"/>
        <v>0</v>
      </c>
      <c r="AT106" s="82">
        <f t="shared" si="106"/>
        <v>0</v>
      </c>
      <c r="AU106" s="82">
        <f t="shared" si="107"/>
        <v>0</v>
      </c>
      <c r="AV106" s="82">
        <f t="shared" si="108"/>
        <v>0</v>
      </c>
      <c r="AW106" s="82">
        <f t="shared" si="109"/>
        <v>0</v>
      </c>
      <c r="AX106" s="82">
        <f t="shared" si="110"/>
        <v>0</v>
      </c>
      <c r="AY106" s="82">
        <f t="shared" si="111"/>
        <v>0</v>
      </c>
      <c r="AZ106" s="82">
        <f t="shared" si="112"/>
        <v>0</v>
      </c>
      <c r="BB106" s="82">
        <f t="shared" si="113"/>
        <v>0</v>
      </c>
      <c r="BC106" s="82">
        <f t="shared" si="114"/>
        <v>0</v>
      </c>
      <c r="BD106" s="82">
        <f t="shared" si="115"/>
        <v>0</v>
      </c>
      <c r="BE106" s="82">
        <f t="shared" si="116"/>
        <v>0</v>
      </c>
      <c r="BF106" s="82">
        <f t="shared" si="117"/>
        <v>0</v>
      </c>
      <c r="BG106" s="82">
        <f t="shared" si="118"/>
        <v>0</v>
      </c>
      <c r="BH106" s="82">
        <f t="shared" si="119"/>
        <v>0</v>
      </c>
      <c r="BI106" s="82">
        <f t="shared" si="120"/>
        <v>0</v>
      </c>
      <c r="BK106" s="82">
        <f t="shared" si="121"/>
        <v>0</v>
      </c>
      <c r="BL106" s="82">
        <f t="shared" si="122"/>
        <v>0</v>
      </c>
      <c r="BM106" s="82">
        <f t="shared" si="123"/>
        <v>0</v>
      </c>
      <c r="BN106" s="82">
        <f t="shared" si="124"/>
        <v>0</v>
      </c>
      <c r="BO106" s="82">
        <f t="shared" si="125"/>
        <v>0</v>
      </c>
      <c r="BP106" s="82">
        <f t="shared" si="126"/>
        <v>0</v>
      </c>
      <c r="BQ106" s="82">
        <f t="shared" si="127"/>
        <v>0</v>
      </c>
      <c r="BR106" s="82">
        <f t="shared" si="128"/>
        <v>0</v>
      </c>
    </row>
    <row r="107" spans="1:70" x14ac:dyDescent="0.2">
      <c r="A107" t="str">
        <f t="shared" ref="A107:C107" si="172">A67</f>
        <v>RC Frame infilled</v>
      </c>
      <c r="B107" t="str">
        <f t="shared" si="172"/>
        <v>MC</v>
      </c>
      <c r="C107" t="str">
        <f t="shared" si="172"/>
        <v>LR</v>
      </c>
      <c r="D107">
        <f t="shared" ref="D107:D122" si="173">D67</f>
        <v>1</v>
      </c>
      <c r="E107" t="s">
        <v>20</v>
      </c>
      <c r="F107" s="33" t="str">
        <f t="shared" si="147"/>
        <v>RCi+MC+LR</v>
      </c>
      <c r="G107" t="str">
        <f>G99</f>
        <v>RCi+xC+LR+1s+Ind</v>
      </c>
      <c r="I107" s="48">
        <f>VLOOKUP(I$2,polygonCoarseDist!$A$2:$G$9,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J107" s="48">
        <f>VLOOKUP(J$2,polygonCoarseDist!$A$2:$G$9,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K107" s="48">
        <f>VLOOKUP(K$2,polygonCoarseDist!$A$2:$G$9,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0.45585874799357945</v>
      </c>
      <c r="L107" s="48">
        <f>VLOOKUP(L$2,polygonCoarseDist!$A$2:$G$9,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M107" s="48">
        <f>VLOOKUP(M$2,polygonCoarseDist!$A$2:$G$9,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N107" s="48">
        <f>VLOOKUP(N$2,polygonCoarseDist!$A$2:$G$9,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O107" s="48">
        <f>VLOOKUP(O$2,polygonCoarseDist!$A$2:$G$9,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0.40500000000000003</v>
      </c>
      <c r="P107" s="48">
        <f>VLOOKUP(P$2,polygonCoarseDist!$A$2:$G$9,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R107" s="48">
        <f>VLOOKUP(R$2,polygonCoarseDist!$A$13:$D$20,IF(EXACT($E107,polygonCoarseDist!$B$12),2,IF(EXACT($E107,polygonCoarseDist!$C$12),3,4)))</f>
        <v>0</v>
      </c>
      <c r="S107" s="48">
        <f>VLOOKUP(S$2,polygonCoarseDist!$A$13:$D$20,IF(EXACT($E107,polygonCoarseDist!$B$12),2,IF(EXACT($E107,polygonCoarseDist!$C$12),3,4)))</f>
        <v>0</v>
      </c>
      <c r="T107" s="48">
        <f>VLOOKUP(T$2,polygonCoarseDist!$A$13:$D$20,IF(EXACT($E107,polygonCoarseDist!$B$12),2,IF(EXACT($E107,polygonCoarseDist!$C$12),3,4)))</f>
        <v>0</v>
      </c>
      <c r="U107" s="48">
        <f>VLOOKUP(U$2,polygonCoarseDist!$A$13:$D$20,IF(EXACT($E107,polygonCoarseDist!$B$12),2,IF(EXACT($E107,polygonCoarseDist!$C$12),3,4)))</f>
        <v>1</v>
      </c>
      <c r="V107" s="48">
        <f>VLOOKUP(V$2,polygonCoarseDist!$A$13:$D$20,IF(EXACT($E107,polygonCoarseDist!$B$12),2,IF(EXACT($E107,polygonCoarseDist!$C$12),3,4)))</f>
        <v>0</v>
      </c>
      <c r="W107" s="48">
        <f>VLOOKUP(W$2,polygonCoarseDist!$A$13:$D$20,IF(EXACT($E107,polygonCoarseDist!$B$12),2,IF(EXACT($E107,polygonCoarseDist!$C$12),3,4)))</f>
        <v>0</v>
      </c>
      <c r="X107" s="48">
        <f>VLOOKUP(X$2,polygonCoarseDist!$A$13:$D$20,IF(EXACT($E107,polygonCoarseDist!$B$12),2,IF(EXACT($E107,polygonCoarseDist!$C$12),3,4)))</f>
        <v>0</v>
      </c>
      <c r="Y107" s="48">
        <f>VLOOKUP(Y$2,polygonCoarseDist!$A$13:$D$20,IF(EXACT($E107,polygonCoarseDist!$B$12),2,IF(EXACT($E107,polygonCoarseDist!$C$12),3,4)))</f>
        <v>0</v>
      </c>
      <c r="AA107" s="48">
        <f>IF(EXACT($A107,polygonCoarseDist!$G$1),VLOOKUP(AA$2,polygonCoarseDist!$A$37:$C$44, $D107+1),         IF(EXACT($A107,polygonCoarseDist!$F$1),VLOOKUP(AA$2,polygonCoarseDist!$A$49:$I$56, $D107+1),       VLOOKUP(AA$2,polygonCoarseDist!$A$25:$E$32, $D107+1)      )        )</f>
        <v>0.4</v>
      </c>
      <c r="AB107" s="48">
        <f>IF(EXACT($A107,polygonCoarseDist!$G$1),VLOOKUP(AB$2,polygonCoarseDist!$A$37:$C$44, $D107+1),         IF(EXACT($A107,polygonCoarseDist!$F$1),VLOOKUP(AB$2,polygonCoarseDist!$A$49:$I$56, $D107+1),       VLOOKUP(AB$2,polygonCoarseDist!$A$25:$E$32, $D107+1)      )        )</f>
        <v>0.05</v>
      </c>
      <c r="AC107" s="48">
        <f>IF(EXACT($A107,polygonCoarseDist!$G$1),VLOOKUP(AC$2,polygonCoarseDist!$A$37:$C$44, $D107+1),         IF(EXACT($A107,polygonCoarseDist!$F$1),VLOOKUP(AC$2,polygonCoarseDist!$A$49:$I$56, $D107+1),       VLOOKUP(AC$2,polygonCoarseDist!$A$25:$E$32, $D107+1)      )        )</f>
        <v>0.1</v>
      </c>
      <c r="AD107" s="48">
        <f>IF(EXACT($A107,polygonCoarseDist!$G$1),VLOOKUP(AD$2,polygonCoarseDist!$A$37:$C$44, $D107+1),         IF(EXACT($A107,polygonCoarseDist!$F$1),VLOOKUP(AD$2,polygonCoarseDist!$A$49:$I$56, $D107+1),       VLOOKUP(AD$2,polygonCoarseDist!$A$25:$E$32, $D107+1)      )        )</f>
        <v>0.1</v>
      </c>
      <c r="AE107" s="48">
        <f>IF(EXACT($A107,polygonCoarseDist!$G$1),VLOOKUP(AE$2,polygonCoarseDist!$A$37:$C$44, $D107+1),         IF(EXACT($A107,polygonCoarseDist!$F$1),VLOOKUP(AE$2,polygonCoarseDist!$A$49:$I$56, $D107+1),       VLOOKUP(AE$2,polygonCoarseDist!$A$25:$E$32, $D107+1)      )        )</f>
        <v>0</v>
      </c>
      <c r="AF107" s="48">
        <f>IF(EXACT($A107,polygonCoarseDist!$G$1),VLOOKUP(AF$2,polygonCoarseDist!$A$37:$C$44, $D107+1),         IF(EXACT($A107,polygonCoarseDist!$F$1),VLOOKUP(AF$2,polygonCoarseDist!$A$49:$I$56, $D107+1),       VLOOKUP(AF$2,polygonCoarseDist!$A$25:$E$32, $D107+1)      )        )</f>
        <v>0.1</v>
      </c>
      <c r="AG107" s="48">
        <f>IF(EXACT($A107,polygonCoarseDist!$G$1),VLOOKUP(AG$2,polygonCoarseDist!$A$37:$C$44, $D107+1),         IF(EXACT($A107,polygonCoarseDist!$F$1),VLOOKUP(AG$2,polygonCoarseDist!$A$49:$I$56, $D107+1),       VLOOKUP(AG$2,polygonCoarseDist!$A$25:$E$32, $D107+1)      )        )</f>
        <v>0.05</v>
      </c>
      <c r="AH107" s="48">
        <f>IF(EXACT($A107,polygonCoarseDist!$G$1),VLOOKUP(AH$2,polygonCoarseDist!$A$37:$C$44, $D107+1),         IF(EXACT($A107,polygonCoarseDist!$F$1),VLOOKUP(AH$2,polygonCoarseDist!$A$49:$I$56, $D107+1),       VLOOKUP(AH$2,polygonCoarseDist!$A$25:$E$32, $D107+1)      )        )</f>
        <v>0</v>
      </c>
      <c r="AJ107" s="48">
        <f>IF(EXACT($A107,polygonCoarseDist!$F$1), VLOOKUP(AJ$2,polygonCoarseDist!$A$62:$D$69,  IF(EXACT($B107,polygonCoarseDist!$B$61), 2,  IF(EXACT($B107,polygonCoarseDist!$C$61), 3,   4   )   )  ),  1)</f>
        <v>0</v>
      </c>
      <c r="AK107" s="48">
        <f>IF(EXACT($A107,polygonCoarseDist!$F$1), VLOOKUP(AK$2,polygonCoarseDist!$A$62:$D$69,  IF(EXACT($B107,polygonCoarseDist!$B$61), 2,  IF(EXACT($B107,polygonCoarseDist!$C$61), 3,   4   )   )  ),  1)</f>
        <v>0.4</v>
      </c>
      <c r="AL107" s="48">
        <f>IF(EXACT($A107,polygonCoarseDist!$F$1), VLOOKUP(AL$2,polygonCoarseDist!$A$62:$D$69,  IF(EXACT($B107,polygonCoarseDist!$B$61), 2,  IF(EXACT($B107,polygonCoarseDist!$C$61), 3,   4   )   )  ),  1)</f>
        <v>0.5</v>
      </c>
      <c r="AM107" s="48">
        <f>IF(EXACT($A107,polygonCoarseDist!$F$1), VLOOKUP(AM$2,polygonCoarseDist!$A$62:$D$69,  IF(EXACT($B107,polygonCoarseDist!$B$61), 2,  IF(EXACT($B107,polygonCoarseDist!$C$61), 3,   4   )   )  ),  1)</f>
        <v>0.6</v>
      </c>
      <c r="AN107" s="48">
        <f>IF(EXACT($A107,polygonCoarseDist!$F$1), VLOOKUP(AN$2,polygonCoarseDist!$A$62:$D$69,  IF(EXACT($B107,polygonCoarseDist!$B$61), 2,  IF(EXACT($B107,polygonCoarseDist!$C$61), 3,   4   )   )  ),  1)</f>
        <v>0.6</v>
      </c>
      <c r="AO107" s="48">
        <f>IF(EXACT($A107,polygonCoarseDist!$F$1), VLOOKUP(AO$2,polygonCoarseDist!$A$62:$D$69,  IF(EXACT($B107,polygonCoarseDist!$B$61), 2,  IF(EXACT($B107,polygonCoarseDist!$C$61), 3,   4   )   )  ),  1)</f>
        <v>0.2</v>
      </c>
      <c r="AP107" s="48">
        <f>IF(EXACT($A107,polygonCoarseDist!$F$1), VLOOKUP(AP$2,polygonCoarseDist!$A$62:$D$69,  IF(EXACT($B107,polygonCoarseDist!$B$61), 2,  IF(EXACT($B107,polygonCoarseDist!$C$61), 3,   4   )   )  ),  1)</f>
        <v>0.6</v>
      </c>
      <c r="AQ107" s="48">
        <f>IF(EXACT($A107,polygonCoarseDist!$F$1), VLOOKUP(AQ$2,polygonCoarseDist!$A$62:$D$69,  IF(EXACT($B107,polygonCoarseDist!$B$61), 2,  IF(EXACT($B107,polygonCoarseDist!$C$61), 3,   4   )   )  ),  1)</f>
        <v>0.2</v>
      </c>
      <c r="AS107" s="82">
        <f t="shared" si="105"/>
        <v>0</v>
      </c>
      <c r="AT107" s="82">
        <f t="shared" si="106"/>
        <v>0</v>
      </c>
      <c r="AU107" s="82">
        <f t="shared" si="107"/>
        <v>0</v>
      </c>
      <c r="AV107" s="82">
        <f t="shared" si="108"/>
        <v>3.7020000000000004E-2</v>
      </c>
      <c r="AW107" s="82">
        <f t="shared" si="109"/>
        <v>0</v>
      </c>
      <c r="AX107" s="82">
        <f t="shared" si="110"/>
        <v>0</v>
      </c>
      <c r="AY107" s="82">
        <f t="shared" si="111"/>
        <v>0</v>
      </c>
      <c r="AZ107" s="82">
        <f t="shared" si="112"/>
        <v>0</v>
      </c>
      <c r="BB107" s="82">
        <f t="shared" si="113"/>
        <v>0</v>
      </c>
      <c r="BC107" s="82">
        <f t="shared" si="114"/>
        <v>0</v>
      </c>
      <c r="BD107" s="82">
        <f t="shared" si="115"/>
        <v>0</v>
      </c>
      <c r="BE107" s="82">
        <f t="shared" si="116"/>
        <v>3.7852760736196318E-2</v>
      </c>
      <c r="BF107" s="82">
        <f t="shared" si="117"/>
        <v>0</v>
      </c>
      <c r="BG107" s="82">
        <f t="shared" si="118"/>
        <v>0</v>
      </c>
      <c r="BH107" s="82">
        <f t="shared" si="119"/>
        <v>0</v>
      </c>
      <c r="BI107" s="82">
        <f t="shared" si="120"/>
        <v>0</v>
      </c>
      <c r="BK107" s="82">
        <f t="shared" si="121"/>
        <v>0</v>
      </c>
      <c r="BL107" s="82">
        <f t="shared" si="122"/>
        <v>0</v>
      </c>
      <c r="BM107" s="82">
        <f t="shared" si="123"/>
        <v>0</v>
      </c>
      <c r="BN107" s="82">
        <f t="shared" si="124"/>
        <v>3.7852760736196318E-2</v>
      </c>
      <c r="BO107" s="82">
        <f t="shared" si="125"/>
        <v>0</v>
      </c>
      <c r="BP107" s="82">
        <f t="shared" si="126"/>
        <v>0</v>
      </c>
      <c r="BQ107" s="82">
        <f t="shared" si="127"/>
        <v>0</v>
      </c>
      <c r="BR107" s="82">
        <f t="shared" si="128"/>
        <v>0</v>
      </c>
    </row>
    <row r="108" spans="1:70" x14ac:dyDescent="0.2">
      <c r="A108" t="str">
        <f t="shared" ref="A108:C108" si="174">A68</f>
        <v>RC Frame infilled</v>
      </c>
      <c r="B108" t="str">
        <f t="shared" si="174"/>
        <v>MC</v>
      </c>
      <c r="C108" t="str">
        <f t="shared" si="174"/>
        <v>LR</v>
      </c>
      <c r="D108">
        <f t="shared" si="173"/>
        <v>2</v>
      </c>
      <c r="E108" t="s">
        <v>20</v>
      </c>
      <c r="F108" s="33" t="str">
        <f t="shared" si="147"/>
        <v>RCi+MC+LR</v>
      </c>
      <c r="G108" t="str">
        <f t="shared" ref="G108:G114" si="175">G100</f>
        <v>RCi+xC+LR+2s+Ind</v>
      </c>
      <c r="I108" s="48">
        <f>VLOOKUP(I$2,polygonCoarseDist!$A$2:$G$9,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J108" s="48">
        <f>VLOOKUP(J$2,polygonCoarseDist!$A$2:$G$9,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K108" s="48">
        <f>VLOOKUP(K$2,polygonCoarseDist!$A$2:$G$9,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0.45585874799357945</v>
      </c>
      <c r="L108" s="48">
        <f>VLOOKUP(L$2,polygonCoarseDist!$A$2:$G$9,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M108" s="48">
        <f>VLOOKUP(M$2,polygonCoarseDist!$A$2:$G$9,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N108" s="48">
        <f>VLOOKUP(N$2,polygonCoarseDist!$A$2:$G$9,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O108" s="48">
        <f>VLOOKUP(O$2,polygonCoarseDist!$A$2:$G$9,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0.40500000000000003</v>
      </c>
      <c r="P108" s="48">
        <f>VLOOKUP(P$2,polygonCoarseDist!$A$2:$G$9,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R108" s="48">
        <f>VLOOKUP(R$2,polygonCoarseDist!$A$13:$D$20,IF(EXACT($E108,polygonCoarseDist!$B$12),2,IF(EXACT($E108,polygonCoarseDist!$C$12),3,4)))</f>
        <v>0</v>
      </c>
      <c r="S108" s="48">
        <f>VLOOKUP(S$2,polygonCoarseDist!$A$13:$D$20,IF(EXACT($E108,polygonCoarseDist!$B$12),2,IF(EXACT($E108,polygonCoarseDist!$C$12),3,4)))</f>
        <v>0</v>
      </c>
      <c r="T108" s="48">
        <f>VLOOKUP(T$2,polygonCoarseDist!$A$13:$D$20,IF(EXACT($E108,polygonCoarseDist!$B$12),2,IF(EXACT($E108,polygonCoarseDist!$C$12),3,4)))</f>
        <v>0</v>
      </c>
      <c r="U108" s="48">
        <f>VLOOKUP(U$2,polygonCoarseDist!$A$13:$D$20,IF(EXACT($E108,polygonCoarseDist!$B$12),2,IF(EXACT($E108,polygonCoarseDist!$C$12),3,4)))</f>
        <v>1</v>
      </c>
      <c r="V108" s="48">
        <f>VLOOKUP(V$2,polygonCoarseDist!$A$13:$D$20,IF(EXACT($E108,polygonCoarseDist!$B$12),2,IF(EXACT($E108,polygonCoarseDist!$C$12),3,4)))</f>
        <v>0</v>
      </c>
      <c r="W108" s="48">
        <f>VLOOKUP(W$2,polygonCoarseDist!$A$13:$D$20,IF(EXACT($E108,polygonCoarseDist!$B$12),2,IF(EXACT($E108,polygonCoarseDist!$C$12),3,4)))</f>
        <v>0</v>
      </c>
      <c r="X108" s="48">
        <f>VLOOKUP(X$2,polygonCoarseDist!$A$13:$D$20,IF(EXACT($E108,polygonCoarseDist!$B$12),2,IF(EXACT($E108,polygonCoarseDist!$C$12),3,4)))</f>
        <v>0</v>
      </c>
      <c r="Y108" s="48">
        <f>VLOOKUP(Y$2,polygonCoarseDist!$A$13:$D$20,IF(EXACT($E108,polygonCoarseDist!$B$12),2,IF(EXACT($E108,polygonCoarseDist!$C$12),3,4)))</f>
        <v>0</v>
      </c>
      <c r="AA108" s="48">
        <f>IF(EXACT($A108,polygonCoarseDist!$G$1),VLOOKUP(AA$2,polygonCoarseDist!$A$37:$C$44, $D108+1),         IF(EXACT($A108,polygonCoarseDist!$F$1),VLOOKUP(AA$2,polygonCoarseDist!$A$49:$I$56, $D108+1),       VLOOKUP(AA$2,polygonCoarseDist!$A$25:$E$32, $D108+1)      )        )</f>
        <v>0.5</v>
      </c>
      <c r="AB108" s="48">
        <f>IF(EXACT($A108,polygonCoarseDist!$G$1),VLOOKUP(AB$2,polygonCoarseDist!$A$37:$C$44, $D108+1),         IF(EXACT($A108,polygonCoarseDist!$F$1),VLOOKUP(AB$2,polygonCoarseDist!$A$49:$I$56, $D108+1),       VLOOKUP(AB$2,polygonCoarseDist!$A$25:$E$32, $D108+1)      )        )</f>
        <v>0.3</v>
      </c>
      <c r="AC108" s="48">
        <f>IF(EXACT($A108,polygonCoarseDist!$G$1),VLOOKUP(AC$2,polygonCoarseDist!$A$37:$C$44, $D108+1),         IF(EXACT($A108,polygonCoarseDist!$F$1),VLOOKUP(AC$2,polygonCoarseDist!$A$49:$I$56, $D108+1),       VLOOKUP(AC$2,polygonCoarseDist!$A$25:$E$32, $D108+1)      )        )</f>
        <v>0.3</v>
      </c>
      <c r="AD108" s="48">
        <f>IF(EXACT($A108,polygonCoarseDist!$G$1),VLOOKUP(AD$2,polygonCoarseDist!$A$37:$C$44, $D108+1),         IF(EXACT($A108,polygonCoarseDist!$F$1),VLOOKUP(AD$2,polygonCoarseDist!$A$49:$I$56, $D108+1),       VLOOKUP(AD$2,polygonCoarseDist!$A$25:$E$32, $D108+1)      )        )</f>
        <v>0.4</v>
      </c>
      <c r="AE108" s="48">
        <f>IF(EXACT($A108,polygonCoarseDist!$G$1),VLOOKUP(AE$2,polygonCoarseDist!$A$37:$C$44, $D108+1),         IF(EXACT($A108,polygonCoarseDist!$F$1),VLOOKUP(AE$2,polygonCoarseDist!$A$49:$I$56, $D108+1),       VLOOKUP(AE$2,polygonCoarseDist!$A$25:$E$32, $D108+1)      )        )</f>
        <v>0.05</v>
      </c>
      <c r="AF108" s="48">
        <f>IF(EXACT($A108,polygonCoarseDist!$G$1),VLOOKUP(AF$2,polygonCoarseDist!$A$37:$C$44, $D108+1),         IF(EXACT($A108,polygonCoarseDist!$F$1),VLOOKUP(AF$2,polygonCoarseDist!$A$49:$I$56, $D108+1),       VLOOKUP(AF$2,polygonCoarseDist!$A$25:$E$32, $D108+1)      )        )</f>
        <v>0.4</v>
      </c>
      <c r="AG108" s="48">
        <f>IF(EXACT($A108,polygonCoarseDist!$G$1),VLOOKUP(AG$2,polygonCoarseDist!$A$37:$C$44, $D108+1),         IF(EXACT($A108,polygonCoarseDist!$F$1),VLOOKUP(AG$2,polygonCoarseDist!$A$49:$I$56, $D108+1),       VLOOKUP(AG$2,polygonCoarseDist!$A$25:$E$32, $D108+1)      )        )</f>
        <v>0.3</v>
      </c>
      <c r="AH108" s="48">
        <f>IF(EXACT($A108,polygonCoarseDist!$G$1),VLOOKUP(AH$2,polygonCoarseDist!$A$37:$C$44, $D108+1),         IF(EXACT($A108,polygonCoarseDist!$F$1),VLOOKUP(AH$2,polygonCoarseDist!$A$49:$I$56, $D108+1),       VLOOKUP(AH$2,polygonCoarseDist!$A$25:$E$32, $D108+1)      )        )</f>
        <v>0.05</v>
      </c>
      <c r="AJ108" s="48">
        <f>IF(EXACT($A108,polygonCoarseDist!$F$1), VLOOKUP(AJ$2,polygonCoarseDist!$A$62:$D$69,  IF(EXACT($B108,polygonCoarseDist!$B$61), 2,  IF(EXACT($B108,polygonCoarseDist!$C$61), 3,   4   )   )  ),  1)</f>
        <v>0</v>
      </c>
      <c r="AK108" s="48">
        <f>IF(EXACT($A108,polygonCoarseDist!$F$1), VLOOKUP(AK$2,polygonCoarseDist!$A$62:$D$69,  IF(EXACT($B108,polygonCoarseDist!$B$61), 2,  IF(EXACT($B108,polygonCoarseDist!$C$61), 3,   4   )   )  ),  1)</f>
        <v>0.4</v>
      </c>
      <c r="AL108" s="48">
        <f>IF(EXACT($A108,polygonCoarseDist!$F$1), VLOOKUP(AL$2,polygonCoarseDist!$A$62:$D$69,  IF(EXACT($B108,polygonCoarseDist!$B$61), 2,  IF(EXACT($B108,polygonCoarseDist!$C$61), 3,   4   )   )  ),  1)</f>
        <v>0.5</v>
      </c>
      <c r="AM108" s="48">
        <f>IF(EXACT($A108,polygonCoarseDist!$F$1), VLOOKUP(AM$2,polygonCoarseDist!$A$62:$D$69,  IF(EXACT($B108,polygonCoarseDist!$B$61), 2,  IF(EXACT($B108,polygonCoarseDist!$C$61), 3,   4   )   )  ),  1)</f>
        <v>0.6</v>
      </c>
      <c r="AN108" s="48">
        <f>IF(EXACT($A108,polygonCoarseDist!$F$1), VLOOKUP(AN$2,polygonCoarseDist!$A$62:$D$69,  IF(EXACT($B108,polygonCoarseDist!$B$61), 2,  IF(EXACT($B108,polygonCoarseDist!$C$61), 3,   4   )   )  ),  1)</f>
        <v>0.6</v>
      </c>
      <c r="AO108" s="48">
        <f>IF(EXACT($A108,polygonCoarseDist!$F$1), VLOOKUP(AO$2,polygonCoarseDist!$A$62:$D$69,  IF(EXACT($B108,polygonCoarseDist!$B$61), 2,  IF(EXACT($B108,polygonCoarseDist!$C$61), 3,   4   )   )  ),  1)</f>
        <v>0.2</v>
      </c>
      <c r="AP108" s="48">
        <f>IF(EXACT($A108,polygonCoarseDist!$F$1), VLOOKUP(AP$2,polygonCoarseDist!$A$62:$D$69,  IF(EXACT($B108,polygonCoarseDist!$B$61), 2,  IF(EXACT($B108,polygonCoarseDist!$C$61), 3,   4   )   )  ),  1)</f>
        <v>0.6</v>
      </c>
      <c r="AQ108" s="48">
        <f>IF(EXACT($A108,polygonCoarseDist!$F$1), VLOOKUP(AQ$2,polygonCoarseDist!$A$62:$D$69,  IF(EXACT($B108,polygonCoarseDist!$B$61), 2,  IF(EXACT($B108,polygonCoarseDist!$C$61), 3,   4   )   )  ),  1)</f>
        <v>0.2</v>
      </c>
      <c r="AS108" s="82">
        <f t="shared" si="105"/>
        <v>0</v>
      </c>
      <c r="AT108" s="82">
        <f t="shared" si="106"/>
        <v>0</v>
      </c>
      <c r="AU108" s="82">
        <f t="shared" si="107"/>
        <v>0</v>
      </c>
      <c r="AV108" s="82">
        <f t="shared" si="108"/>
        <v>0.14808000000000002</v>
      </c>
      <c r="AW108" s="82">
        <f t="shared" si="109"/>
        <v>0</v>
      </c>
      <c r="AX108" s="82">
        <f t="shared" si="110"/>
        <v>0</v>
      </c>
      <c r="AY108" s="82">
        <f t="shared" si="111"/>
        <v>0</v>
      </c>
      <c r="AZ108" s="82">
        <f t="shared" si="112"/>
        <v>0</v>
      </c>
      <c r="BB108" s="82">
        <f t="shared" si="113"/>
        <v>0</v>
      </c>
      <c r="BC108" s="82">
        <f t="shared" si="114"/>
        <v>0</v>
      </c>
      <c r="BD108" s="82">
        <f t="shared" si="115"/>
        <v>0</v>
      </c>
      <c r="BE108" s="82">
        <f t="shared" si="116"/>
        <v>0.15141104294478527</v>
      </c>
      <c r="BF108" s="82">
        <f t="shared" si="117"/>
        <v>0</v>
      </c>
      <c r="BG108" s="82">
        <f t="shared" si="118"/>
        <v>0</v>
      </c>
      <c r="BH108" s="82">
        <f t="shared" si="119"/>
        <v>0</v>
      </c>
      <c r="BI108" s="82">
        <f t="shared" si="120"/>
        <v>0</v>
      </c>
      <c r="BK108" s="82">
        <f t="shared" si="121"/>
        <v>0</v>
      </c>
      <c r="BL108" s="82">
        <f t="shared" si="122"/>
        <v>0</v>
      </c>
      <c r="BM108" s="82">
        <f t="shared" si="123"/>
        <v>0</v>
      </c>
      <c r="BN108" s="82">
        <f t="shared" si="124"/>
        <v>0.30282208588957055</v>
      </c>
      <c r="BO108" s="82">
        <f t="shared" si="125"/>
        <v>0</v>
      </c>
      <c r="BP108" s="82">
        <f t="shared" si="126"/>
        <v>0</v>
      </c>
      <c r="BQ108" s="82">
        <f t="shared" si="127"/>
        <v>0</v>
      </c>
      <c r="BR108" s="82">
        <f t="shared" si="128"/>
        <v>0</v>
      </c>
    </row>
    <row r="109" spans="1:70" x14ac:dyDescent="0.2">
      <c r="A109" t="str">
        <f t="shared" ref="A109:C109" si="176">A69</f>
        <v>RC Frame infilled</v>
      </c>
      <c r="B109" t="str">
        <f t="shared" si="176"/>
        <v>MC</v>
      </c>
      <c r="C109" t="str">
        <f t="shared" si="176"/>
        <v>LR</v>
      </c>
      <c r="D109">
        <f t="shared" si="173"/>
        <v>3</v>
      </c>
      <c r="E109" t="s">
        <v>20</v>
      </c>
      <c r="F109" s="33" t="str">
        <f t="shared" si="147"/>
        <v>RCi+MC+LR</v>
      </c>
      <c r="G109" t="str">
        <f t="shared" si="175"/>
        <v>RCi+xC+LR+3s+Ind</v>
      </c>
      <c r="I109" s="48">
        <f>VLOOKUP(I$2,polygonCoarseDist!$A$2:$G$9,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J109" s="48">
        <f>VLOOKUP(J$2,polygonCoarseDist!$A$2:$G$9,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K109" s="48">
        <f>VLOOKUP(K$2,polygonCoarseDist!$A$2:$G$9,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0.45585874799357945</v>
      </c>
      <c r="L109" s="48">
        <f>VLOOKUP(L$2,polygonCoarseDist!$A$2:$G$9,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M109" s="48">
        <f>VLOOKUP(M$2,polygonCoarseDist!$A$2:$G$9,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N109" s="48">
        <f>VLOOKUP(N$2,polygonCoarseDist!$A$2:$G$9,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O109" s="48">
        <f>VLOOKUP(O$2,polygonCoarseDist!$A$2:$G$9,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0.40500000000000003</v>
      </c>
      <c r="P109" s="48">
        <f>VLOOKUP(P$2,polygonCoarseDist!$A$2:$G$9,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R109" s="48">
        <f>VLOOKUP(R$2,polygonCoarseDist!$A$13:$D$20,IF(EXACT($E109,polygonCoarseDist!$B$12),2,IF(EXACT($E109,polygonCoarseDist!$C$12),3,4)))</f>
        <v>0</v>
      </c>
      <c r="S109" s="48">
        <f>VLOOKUP(S$2,polygonCoarseDist!$A$13:$D$20,IF(EXACT($E109,polygonCoarseDist!$B$12),2,IF(EXACT($E109,polygonCoarseDist!$C$12),3,4)))</f>
        <v>0</v>
      </c>
      <c r="T109" s="48">
        <f>VLOOKUP(T$2,polygonCoarseDist!$A$13:$D$20,IF(EXACT($E109,polygonCoarseDist!$B$12),2,IF(EXACT($E109,polygonCoarseDist!$C$12),3,4)))</f>
        <v>0</v>
      </c>
      <c r="U109" s="48">
        <f>VLOOKUP(U$2,polygonCoarseDist!$A$13:$D$20,IF(EXACT($E109,polygonCoarseDist!$B$12),2,IF(EXACT($E109,polygonCoarseDist!$C$12),3,4)))</f>
        <v>1</v>
      </c>
      <c r="V109" s="48">
        <f>VLOOKUP(V$2,polygonCoarseDist!$A$13:$D$20,IF(EXACT($E109,polygonCoarseDist!$B$12),2,IF(EXACT($E109,polygonCoarseDist!$C$12),3,4)))</f>
        <v>0</v>
      </c>
      <c r="W109" s="48">
        <f>VLOOKUP(W$2,polygonCoarseDist!$A$13:$D$20,IF(EXACT($E109,polygonCoarseDist!$B$12),2,IF(EXACT($E109,polygonCoarseDist!$C$12),3,4)))</f>
        <v>0</v>
      </c>
      <c r="X109" s="48">
        <f>VLOOKUP(X$2,polygonCoarseDist!$A$13:$D$20,IF(EXACT($E109,polygonCoarseDist!$B$12),2,IF(EXACT($E109,polygonCoarseDist!$C$12),3,4)))</f>
        <v>0</v>
      </c>
      <c r="Y109" s="48">
        <f>VLOOKUP(Y$2,polygonCoarseDist!$A$13:$D$20,IF(EXACT($E109,polygonCoarseDist!$B$12),2,IF(EXACT($E109,polygonCoarseDist!$C$12),3,4)))</f>
        <v>0</v>
      </c>
      <c r="AA109" s="48">
        <f>IF(EXACT($A109,polygonCoarseDist!$G$1),VLOOKUP(AA$2,polygonCoarseDist!$A$37:$C$44, $D109+1),         IF(EXACT($A109,polygonCoarseDist!$F$1),VLOOKUP(AA$2,polygonCoarseDist!$A$49:$I$56, $D109+1),       VLOOKUP(AA$2,polygonCoarseDist!$A$25:$E$32, $D109+1)      )        )</f>
        <v>0.1</v>
      </c>
      <c r="AB109" s="48">
        <f>IF(EXACT($A109,polygonCoarseDist!$G$1),VLOOKUP(AB$2,polygonCoarseDist!$A$37:$C$44, $D109+1),         IF(EXACT($A109,polygonCoarseDist!$F$1),VLOOKUP(AB$2,polygonCoarseDist!$A$49:$I$56, $D109+1),       VLOOKUP(AB$2,polygonCoarseDist!$A$25:$E$32, $D109+1)      )        )</f>
        <v>0.5</v>
      </c>
      <c r="AC109" s="48">
        <f>IF(EXACT($A109,polygonCoarseDist!$G$1),VLOOKUP(AC$2,polygonCoarseDist!$A$37:$C$44, $D109+1),         IF(EXACT($A109,polygonCoarseDist!$F$1),VLOOKUP(AC$2,polygonCoarseDist!$A$49:$I$56, $D109+1),       VLOOKUP(AC$2,polygonCoarseDist!$A$25:$E$32, $D109+1)      )        )</f>
        <v>0.5</v>
      </c>
      <c r="AD109" s="48">
        <f>IF(EXACT($A109,polygonCoarseDist!$G$1),VLOOKUP(AD$2,polygonCoarseDist!$A$37:$C$44, $D109+1),         IF(EXACT($A109,polygonCoarseDist!$F$1),VLOOKUP(AD$2,polygonCoarseDist!$A$49:$I$56, $D109+1),       VLOOKUP(AD$2,polygonCoarseDist!$A$25:$E$32, $D109+1)      )        )</f>
        <v>0.3</v>
      </c>
      <c r="AE109" s="48">
        <f>IF(EXACT($A109,polygonCoarseDist!$G$1),VLOOKUP(AE$2,polygonCoarseDist!$A$37:$C$44, $D109+1),         IF(EXACT($A109,polygonCoarseDist!$F$1),VLOOKUP(AE$2,polygonCoarseDist!$A$49:$I$56, $D109+1),       VLOOKUP(AE$2,polygonCoarseDist!$A$25:$E$32, $D109+1)      )        )</f>
        <v>0.6</v>
      </c>
      <c r="AF109" s="48">
        <f>IF(EXACT($A109,polygonCoarseDist!$G$1),VLOOKUP(AF$2,polygonCoarseDist!$A$37:$C$44, $D109+1),         IF(EXACT($A109,polygonCoarseDist!$F$1),VLOOKUP(AF$2,polygonCoarseDist!$A$49:$I$56, $D109+1),       VLOOKUP(AF$2,polygonCoarseDist!$A$25:$E$32, $D109+1)      )        )</f>
        <v>0.5</v>
      </c>
      <c r="AG109" s="48">
        <f>IF(EXACT($A109,polygonCoarseDist!$G$1),VLOOKUP(AG$2,polygonCoarseDist!$A$37:$C$44, $D109+1),         IF(EXACT($A109,polygonCoarseDist!$F$1),VLOOKUP(AG$2,polygonCoarseDist!$A$49:$I$56, $D109+1),       VLOOKUP(AG$2,polygonCoarseDist!$A$25:$E$32, $D109+1)      )        )</f>
        <v>0.5</v>
      </c>
      <c r="AH109" s="48">
        <f>IF(EXACT($A109,polygonCoarseDist!$G$1),VLOOKUP(AH$2,polygonCoarseDist!$A$37:$C$44, $D109+1),         IF(EXACT($A109,polygonCoarseDist!$F$1),VLOOKUP(AH$2,polygonCoarseDist!$A$49:$I$56, $D109+1),       VLOOKUP(AH$2,polygonCoarseDist!$A$25:$E$32, $D109+1)      )        )</f>
        <v>0.6</v>
      </c>
      <c r="AJ109" s="48">
        <f>IF(EXACT($A109,polygonCoarseDist!$F$1), VLOOKUP(AJ$2,polygonCoarseDist!$A$62:$D$69,  IF(EXACT($B109,polygonCoarseDist!$B$61), 2,  IF(EXACT($B109,polygonCoarseDist!$C$61), 3,   4   )   )  ),  1)</f>
        <v>0</v>
      </c>
      <c r="AK109" s="48">
        <f>IF(EXACT($A109,polygonCoarseDist!$F$1), VLOOKUP(AK$2,polygonCoarseDist!$A$62:$D$69,  IF(EXACT($B109,polygonCoarseDist!$B$61), 2,  IF(EXACT($B109,polygonCoarseDist!$C$61), 3,   4   )   )  ),  1)</f>
        <v>0.4</v>
      </c>
      <c r="AL109" s="48">
        <f>IF(EXACT($A109,polygonCoarseDist!$F$1), VLOOKUP(AL$2,polygonCoarseDist!$A$62:$D$69,  IF(EXACT($B109,polygonCoarseDist!$B$61), 2,  IF(EXACT($B109,polygonCoarseDist!$C$61), 3,   4   )   )  ),  1)</f>
        <v>0.5</v>
      </c>
      <c r="AM109" s="48">
        <f>IF(EXACT($A109,polygonCoarseDist!$F$1), VLOOKUP(AM$2,polygonCoarseDist!$A$62:$D$69,  IF(EXACT($B109,polygonCoarseDist!$B$61), 2,  IF(EXACT($B109,polygonCoarseDist!$C$61), 3,   4   )   )  ),  1)</f>
        <v>0.6</v>
      </c>
      <c r="AN109" s="48">
        <f>IF(EXACT($A109,polygonCoarseDist!$F$1), VLOOKUP(AN$2,polygonCoarseDist!$A$62:$D$69,  IF(EXACT($B109,polygonCoarseDist!$B$61), 2,  IF(EXACT($B109,polygonCoarseDist!$C$61), 3,   4   )   )  ),  1)</f>
        <v>0.6</v>
      </c>
      <c r="AO109" s="48">
        <f>IF(EXACT($A109,polygonCoarseDist!$F$1), VLOOKUP(AO$2,polygonCoarseDist!$A$62:$D$69,  IF(EXACT($B109,polygonCoarseDist!$B$61), 2,  IF(EXACT($B109,polygonCoarseDist!$C$61), 3,   4   )   )  ),  1)</f>
        <v>0.2</v>
      </c>
      <c r="AP109" s="48">
        <f>IF(EXACT($A109,polygonCoarseDist!$F$1), VLOOKUP(AP$2,polygonCoarseDist!$A$62:$D$69,  IF(EXACT($B109,polygonCoarseDist!$B$61), 2,  IF(EXACT($B109,polygonCoarseDist!$C$61), 3,   4   )   )  ),  1)</f>
        <v>0.6</v>
      </c>
      <c r="AQ109" s="48">
        <f>IF(EXACT($A109,polygonCoarseDist!$F$1), VLOOKUP(AQ$2,polygonCoarseDist!$A$62:$D$69,  IF(EXACT($B109,polygonCoarseDist!$B$61), 2,  IF(EXACT($B109,polygonCoarseDist!$C$61), 3,   4   )   )  ),  1)</f>
        <v>0.2</v>
      </c>
      <c r="AS109" s="82">
        <f t="shared" si="105"/>
        <v>0</v>
      </c>
      <c r="AT109" s="82">
        <f t="shared" si="106"/>
        <v>0</v>
      </c>
      <c r="AU109" s="82">
        <f t="shared" si="107"/>
        <v>0</v>
      </c>
      <c r="AV109" s="82">
        <f t="shared" si="108"/>
        <v>0.11105999999999999</v>
      </c>
      <c r="AW109" s="82">
        <f t="shared" si="109"/>
        <v>0</v>
      </c>
      <c r="AX109" s="82">
        <f t="shared" si="110"/>
        <v>0</v>
      </c>
      <c r="AY109" s="82">
        <f t="shared" si="111"/>
        <v>0</v>
      </c>
      <c r="AZ109" s="82">
        <f t="shared" si="112"/>
        <v>0</v>
      </c>
      <c r="BB109" s="82">
        <f t="shared" si="113"/>
        <v>0</v>
      </c>
      <c r="BC109" s="82">
        <f t="shared" si="114"/>
        <v>0</v>
      </c>
      <c r="BD109" s="82">
        <f t="shared" si="115"/>
        <v>0</v>
      </c>
      <c r="BE109" s="82">
        <f t="shared" si="116"/>
        <v>0.11355828220858892</v>
      </c>
      <c r="BF109" s="82">
        <f t="shared" si="117"/>
        <v>0</v>
      </c>
      <c r="BG109" s="82">
        <f t="shared" si="118"/>
        <v>0</v>
      </c>
      <c r="BH109" s="82">
        <f t="shared" si="119"/>
        <v>0</v>
      </c>
      <c r="BI109" s="82">
        <f t="shared" si="120"/>
        <v>0</v>
      </c>
      <c r="BK109" s="82">
        <f t="shared" si="121"/>
        <v>0</v>
      </c>
      <c r="BL109" s="82">
        <f t="shared" si="122"/>
        <v>0</v>
      </c>
      <c r="BM109" s="82">
        <f t="shared" si="123"/>
        <v>0</v>
      </c>
      <c r="BN109" s="82">
        <f t="shared" si="124"/>
        <v>0.34067484662576675</v>
      </c>
      <c r="BO109" s="82">
        <f t="shared" si="125"/>
        <v>0</v>
      </c>
      <c r="BP109" s="82">
        <f t="shared" si="126"/>
        <v>0</v>
      </c>
      <c r="BQ109" s="82">
        <f t="shared" si="127"/>
        <v>0</v>
      </c>
      <c r="BR109" s="82">
        <f t="shared" si="128"/>
        <v>0</v>
      </c>
    </row>
    <row r="110" spans="1:70" x14ac:dyDescent="0.2">
      <c r="A110" t="str">
        <f t="shared" ref="A110:C110" si="177">A70</f>
        <v>RC Frame infilled</v>
      </c>
      <c r="B110" t="str">
        <f t="shared" si="177"/>
        <v>MC</v>
      </c>
      <c r="C110" t="str">
        <f t="shared" si="177"/>
        <v>LR</v>
      </c>
      <c r="D110">
        <f t="shared" si="173"/>
        <v>4</v>
      </c>
      <c r="E110" t="s">
        <v>20</v>
      </c>
      <c r="F110" s="33" t="str">
        <f t="shared" si="147"/>
        <v>RCi+MC+LR</v>
      </c>
      <c r="G110" t="str">
        <f t="shared" si="175"/>
        <v>RCi+xC+LR+4s+Ind</v>
      </c>
      <c r="I110" s="48">
        <f>VLOOKUP(I$2,polygonCoarseDist!$A$2:$G$9,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J110" s="48">
        <f>VLOOKUP(J$2,polygonCoarseDist!$A$2:$G$9,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K110" s="48">
        <f>VLOOKUP(K$2,polygonCoarseDist!$A$2:$G$9,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0.45585874799357945</v>
      </c>
      <c r="L110" s="48">
        <f>VLOOKUP(L$2,polygonCoarseDist!$A$2:$G$9,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M110" s="48">
        <f>VLOOKUP(M$2,polygonCoarseDist!$A$2:$G$9,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N110" s="48">
        <f>VLOOKUP(N$2,polygonCoarseDist!$A$2:$G$9,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O110" s="48">
        <f>VLOOKUP(O$2,polygonCoarseDist!$A$2:$G$9,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0.40500000000000003</v>
      </c>
      <c r="P110" s="48">
        <f>VLOOKUP(P$2,polygonCoarseDist!$A$2:$G$9,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R110" s="48">
        <f>VLOOKUP(R$2,polygonCoarseDist!$A$13:$D$20,IF(EXACT($E110,polygonCoarseDist!$B$12),2,IF(EXACT($E110,polygonCoarseDist!$C$12),3,4)))</f>
        <v>0</v>
      </c>
      <c r="S110" s="48">
        <f>VLOOKUP(S$2,polygonCoarseDist!$A$13:$D$20,IF(EXACT($E110,polygonCoarseDist!$B$12),2,IF(EXACT($E110,polygonCoarseDist!$C$12),3,4)))</f>
        <v>0</v>
      </c>
      <c r="T110" s="48">
        <f>VLOOKUP(T$2,polygonCoarseDist!$A$13:$D$20,IF(EXACT($E110,polygonCoarseDist!$B$12),2,IF(EXACT($E110,polygonCoarseDist!$C$12),3,4)))</f>
        <v>0</v>
      </c>
      <c r="U110" s="48">
        <f>VLOOKUP(U$2,polygonCoarseDist!$A$13:$D$20,IF(EXACT($E110,polygonCoarseDist!$B$12),2,IF(EXACT($E110,polygonCoarseDist!$C$12),3,4)))</f>
        <v>1</v>
      </c>
      <c r="V110" s="48">
        <f>VLOOKUP(V$2,polygonCoarseDist!$A$13:$D$20,IF(EXACT($E110,polygonCoarseDist!$B$12),2,IF(EXACT($E110,polygonCoarseDist!$C$12),3,4)))</f>
        <v>0</v>
      </c>
      <c r="W110" s="48">
        <f>VLOOKUP(W$2,polygonCoarseDist!$A$13:$D$20,IF(EXACT($E110,polygonCoarseDist!$B$12),2,IF(EXACT($E110,polygonCoarseDist!$C$12),3,4)))</f>
        <v>0</v>
      </c>
      <c r="X110" s="48">
        <f>VLOOKUP(X$2,polygonCoarseDist!$A$13:$D$20,IF(EXACT($E110,polygonCoarseDist!$B$12),2,IF(EXACT($E110,polygonCoarseDist!$C$12),3,4)))</f>
        <v>0</v>
      </c>
      <c r="Y110" s="48">
        <f>VLOOKUP(Y$2,polygonCoarseDist!$A$13:$D$20,IF(EXACT($E110,polygonCoarseDist!$B$12),2,IF(EXACT($E110,polygonCoarseDist!$C$12),3,4)))</f>
        <v>0</v>
      </c>
      <c r="AA110" s="48">
        <f>IF(EXACT($A110,polygonCoarseDist!$G$1),VLOOKUP(AA$2,polygonCoarseDist!$A$37:$C$44, $D110+1),         IF(EXACT($A110,polygonCoarseDist!$F$1),VLOOKUP(AA$2,polygonCoarseDist!$A$49:$I$56, $D110+1),       VLOOKUP(AA$2,polygonCoarseDist!$A$25:$E$32, $D110+1)      )        )</f>
        <v>0</v>
      </c>
      <c r="AB110" s="48">
        <f>IF(EXACT($A110,polygonCoarseDist!$G$1),VLOOKUP(AB$2,polygonCoarseDist!$A$37:$C$44, $D110+1),         IF(EXACT($A110,polygonCoarseDist!$F$1),VLOOKUP(AB$2,polygonCoarseDist!$A$49:$I$56, $D110+1),       VLOOKUP(AB$2,polygonCoarseDist!$A$25:$E$32, $D110+1)      )        )</f>
        <v>0.1</v>
      </c>
      <c r="AC110" s="48">
        <f>IF(EXACT($A110,polygonCoarseDist!$G$1),VLOOKUP(AC$2,polygonCoarseDist!$A$37:$C$44, $D110+1),         IF(EXACT($A110,polygonCoarseDist!$F$1),VLOOKUP(AC$2,polygonCoarseDist!$A$49:$I$56, $D110+1),       VLOOKUP(AC$2,polygonCoarseDist!$A$25:$E$32, $D110+1)      )        )</f>
        <v>0.1</v>
      </c>
      <c r="AD110" s="48">
        <f>IF(EXACT($A110,polygonCoarseDist!$G$1),VLOOKUP(AD$2,polygonCoarseDist!$A$37:$C$44, $D110+1),         IF(EXACT($A110,polygonCoarseDist!$F$1),VLOOKUP(AD$2,polygonCoarseDist!$A$49:$I$56, $D110+1),       VLOOKUP(AD$2,polygonCoarseDist!$A$25:$E$32, $D110+1)      )        )</f>
        <v>0.1</v>
      </c>
      <c r="AE110" s="48">
        <f>IF(EXACT($A110,polygonCoarseDist!$G$1),VLOOKUP(AE$2,polygonCoarseDist!$A$37:$C$44, $D110+1),         IF(EXACT($A110,polygonCoarseDist!$F$1),VLOOKUP(AE$2,polygonCoarseDist!$A$49:$I$56, $D110+1),       VLOOKUP(AE$2,polygonCoarseDist!$A$25:$E$32, $D110+1)      )        )</f>
        <v>0.1</v>
      </c>
      <c r="AF110" s="48">
        <f>IF(EXACT($A110,polygonCoarseDist!$G$1),VLOOKUP(AF$2,polygonCoarseDist!$A$37:$C$44, $D110+1),         IF(EXACT($A110,polygonCoarseDist!$F$1),VLOOKUP(AF$2,polygonCoarseDist!$A$49:$I$56, $D110+1),       VLOOKUP(AF$2,polygonCoarseDist!$A$25:$E$32, $D110+1)      )        )</f>
        <v>0</v>
      </c>
      <c r="AG110" s="48">
        <f>IF(EXACT($A110,polygonCoarseDist!$G$1),VLOOKUP(AG$2,polygonCoarseDist!$A$37:$C$44, $D110+1),         IF(EXACT($A110,polygonCoarseDist!$F$1),VLOOKUP(AG$2,polygonCoarseDist!$A$49:$I$56, $D110+1),       VLOOKUP(AG$2,polygonCoarseDist!$A$25:$E$32, $D110+1)      )        )</f>
        <v>0.1</v>
      </c>
      <c r="AH110" s="48">
        <f>IF(EXACT($A110,polygonCoarseDist!$G$1),VLOOKUP(AH$2,polygonCoarseDist!$A$37:$C$44, $D110+1),         IF(EXACT($A110,polygonCoarseDist!$F$1),VLOOKUP(AH$2,polygonCoarseDist!$A$49:$I$56, $D110+1),       VLOOKUP(AH$2,polygonCoarseDist!$A$25:$E$32, $D110+1)      )        )</f>
        <v>0.1</v>
      </c>
      <c r="AJ110" s="48">
        <f>IF(EXACT($A110,polygonCoarseDist!$F$1), VLOOKUP(AJ$2,polygonCoarseDist!$A$62:$D$69,  IF(EXACT($B110,polygonCoarseDist!$B$61), 2,  IF(EXACT($B110,polygonCoarseDist!$C$61), 3,   4   )   )  ),  1)</f>
        <v>0</v>
      </c>
      <c r="AK110" s="48">
        <f>IF(EXACT($A110,polygonCoarseDist!$F$1), VLOOKUP(AK$2,polygonCoarseDist!$A$62:$D$69,  IF(EXACT($B110,polygonCoarseDist!$B$61), 2,  IF(EXACT($B110,polygonCoarseDist!$C$61), 3,   4   )   )  ),  1)</f>
        <v>0.4</v>
      </c>
      <c r="AL110" s="48">
        <f>IF(EXACT($A110,polygonCoarseDist!$F$1), VLOOKUP(AL$2,polygonCoarseDist!$A$62:$D$69,  IF(EXACT($B110,polygonCoarseDist!$B$61), 2,  IF(EXACT($B110,polygonCoarseDist!$C$61), 3,   4   )   )  ),  1)</f>
        <v>0.5</v>
      </c>
      <c r="AM110" s="48">
        <f>IF(EXACT($A110,polygonCoarseDist!$F$1), VLOOKUP(AM$2,polygonCoarseDist!$A$62:$D$69,  IF(EXACT($B110,polygonCoarseDist!$B$61), 2,  IF(EXACT($B110,polygonCoarseDist!$C$61), 3,   4   )   )  ),  1)</f>
        <v>0.6</v>
      </c>
      <c r="AN110" s="48">
        <f>IF(EXACT($A110,polygonCoarseDist!$F$1), VLOOKUP(AN$2,polygonCoarseDist!$A$62:$D$69,  IF(EXACT($B110,polygonCoarseDist!$B$61), 2,  IF(EXACT($B110,polygonCoarseDist!$C$61), 3,   4   )   )  ),  1)</f>
        <v>0.6</v>
      </c>
      <c r="AO110" s="48">
        <f>IF(EXACT($A110,polygonCoarseDist!$F$1), VLOOKUP(AO$2,polygonCoarseDist!$A$62:$D$69,  IF(EXACT($B110,polygonCoarseDist!$B$61), 2,  IF(EXACT($B110,polygonCoarseDist!$C$61), 3,   4   )   )  ),  1)</f>
        <v>0.2</v>
      </c>
      <c r="AP110" s="48">
        <f>IF(EXACT($A110,polygonCoarseDist!$F$1), VLOOKUP(AP$2,polygonCoarseDist!$A$62:$D$69,  IF(EXACT($B110,polygonCoarseDist!$B$61), 2,  IF(EXACT($B110,polygonCoarseDist!$C$61), 3,   4   )   )  ),  1)</f>
        <v>0.6</v>
      </c>
      <c r="AQ110" s="48">
        <f>IF(EXACT($A110,polygonCoarseDist!$F$1), VLOOKUP(AQ$2,polygonCoarseDist!$A$62:$D$69,  IF(EXACT($B110,polygonCoarseDist!$B$61), 2,  IF(EXACT($B110,polygonCoarseDist!$C$61), 3,   4   )   )  ),  1)</f>
        <v>0.2</v>
      </c>
      <c r="AS110" s="82">
        <f t="shared" si="105"/>
        <v>0</v>
      </c>
      <c r="AT110" s="82">
        <f t="shared" si="106"/>
        <v>0</v>
      </c>
      <c r="AU110" s="82">
        <f t="shared" si="107"/>
        <v>0</v>
      </c>
      <c r="AV110" s="82">
        <f t="shared" si="108"/>
        <v>3.7020000000000004E-2</v>
      </c>
      <c r="AW110" s="82">
        <f t="shared" si="109"/>
        <v>0</v>
      </c>
      <c r="AX110" s="82">
        <f t="shared" si="110"/>
        <v>0</v>
      </c>
      <c r="AY110" s="82">
        <f t="shared" si="111"/>
        <v>0</v>
      </c>
      <c r="AZ110" s="82">
        <f t="shared" si="112"/>
        <v>0</v>
      </c>
      <c r="BB110" s="82">
        <f t="shared" si="113"/>
        <v>0</v>
      </c>
      <c r="BC110" s="82">
        <f t="shared" si="114"/>
        <v>0</v>
      </c>
      <c r="BD110" s="82">
        <f t="shared" si="115"/>
        <v>0</v>
      </c>
      <c r="BE110" s="82">
        <f t="shared" si="116"/>
        <v>3.7852760736196318E-2</v>
      </c>
      <c r="BF110" s="82">
        <f t="shared" si="117"/>
        <v>0</v>
      </c>
      <c r="BG110" s="82">
        <f t="shared" si="118"/>
        <v>0</v>
      </c>
      <c r="BH110" s="82">
        <f t="shared" si="119"/>
        <v>0</v>
      </c>
      <c r="BI110" s="82">
        <f t="shared" si="120"/>
        <v>0</v>
      </c>
      <c r="BK110" s="82">
        <f t="shared" si="121"/>
        <v>0</v>
      </c>
      <c r="BL110" s="82">
        <f t="shared" si="122"/>
        <v>0</v>
      </c>
      <c r="BM110" s="82">
        <f t="shared" si="123"/>
        <v>0</v>
      </c>
      <c r="BN110" s="82">
        <f t="shared" si="124"/>
        <v>0.15141104294478527</v>
      </c>
      <c r="BO110" s="82">
        <f t="shared" si="125"/>
        <v>0</v>
      </c>
      <c r="BP110" s="82">
        <f t="shared" si="126"/>
        <v>0</v>
      </c>
      <c r="BQ110" s="82">
        <f t="shared" si="127"/>
        <v>0</v>
      </c>
      <c r="BR110" s="82">
        <f t="shared" si="128"/>
        <v>0</v>
      </c>
    </row>
    <row r="111" spans="1:70" x14ac:dyDescent="0.2">
      <c r="A111" t="str">
        <f t="shared" ref="A111:C111" si="178">A71</f>
        <v>RC Frame infilled</v>
      </c>
      <c r="B111" t="str">
        <f t="shared" si="178"/>
        <v>MC</v>
      </c>
      <c r="C111" t="str">
        <f t="shared" si="178"/>
        <v>MR</v>
      </c>
      <c r="D111">
        <f t="shared" si="173"/>
        <v>5</v>
      </c>
      <c r="E111" t="s">
        <v>20</v>
      </c>
      <c r="F111" s="33" t="str">
        <f t="shared" si="147"/>
        <v>RCi+MC+MR</v>
      </c>
      <c r="G111" t="str">
        <f t="shared" si="175"/>
        <v>RCi+xC+LR+5s+Ind</v>
      </c>
      <c r="I111" s="48">
        <f>VLOOKUP(I$2,polygonCoarseDist!$A$2:$G$9,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J111" s="48">
        <f>VLOOKUP(J$2,polygonCoarseDist!$A$2:$G$9,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K111" s="48">
        <f>VLOOKUP(K$2,polygonCoarseDist!$A$2:$G$9,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0.45585874799357945</v>
      </c>
      <c r="L111" s="48">
        <f>VLOOKUP(L$2,polygonCoarseDist!$A$2:$G$9,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M111" s="48">
        <f>VLOOKUP(M$2,polygonCoarseDist!$A$2:$G$9,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N111" s="48">
        <f>VLOOKUP(N$2,polygonCoarseDist!$A$2:$G$9,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O111" s="48">
        <f>VLOOKUP(O$2,polygonCoarseDist!$A$2:$G$9,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0.40500000000000003</v>
      </c>
      <c r="P111" s="48">
        <f>VLOOKUP(P$2,polygonCoarseDist!$A$2:$G$9,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R111" s="48">
        <f>VLOOKUP(R$2,polygonCoarseDist!$A$13:$D$20,IF(EXACT($E111,polygonCoarseDist!$B$12),2,IF(EXACT($E111,polygonCoarseDist!$C$12),3,4)))</f>
        <v>0</v>
      </c>
      <c r="S111" s="48">
        <f>VLOOKUP(S$2,polygonCoarseDist!$A$13:$D$20,IF(EXACT($E111,polygonCoarseDist!$B$12),2,IF(EXACT($E111,polygonCoarseDist!$C$12),3,4)))</f>
        <v>0</v>
      </c>
      <c r="T111" s="48">
        <f>VLOOKUP(T$2,polygonCoarseDist!$A$13:$D$20,IF(EXACT($E111,polygonCoarseDist!$B$12),2,IF(EXACT($E111,polygonCoarseDist!$C$12),3,4)))</f>
        <v>0</v>
      </c>
      <c r="U111" s="48">
        <f>VLOOKUP(U$2,polygonCoarseDist!$A$13:$D$20,IF(EXACT($E111,polygonCoarseDist!$B$12),2,IF(EXACT($E111,polygonCoarseDist!$C$12),3,4)))</f>
        <v>1</v>
      </c>
      <c r="V111" s="48">
        <f>VLOOKUP(V$2,polygonCoarseDist!$A$13:$D$20,IF(EXACT($E111,polygonCoarseDist!$B$12),2,IF(EXACT($E111,polygonCoarseDist!$C$12),3,4)))</f>
        <v>0</v>
      </c>
      <c r="W111" s="48">
        <f>VLOOKUP(W$2,polygonCoarseDist!$A$13:$D$20,IF(EXACT($E111,polygonCoarseDist!$B$12),2,IF(EXACT($E111,polygonCoarseDist!$C$12),3,4)))</f>
        <v>0</v>
      </c>
      <c r="X111" s="48">
        <f>VLOOKUP(X$2,polygonCoarseDist!$A$13:$D$20,IF(EXACT($E111,polygonCoarseDist!$B$12),2,IF(EXACT($E111,polygonCoarseDist!$C$12),3,4)))</f>
        <v>0</v>
      </c>
      <c r="Y111" s="48">
        <f>VLOOKUP(Y$2,polygonCoarseDist!$A$13:$D$20,IF(EXACT($E111,polygonCoarseDist!$B$12),2,IF(EXACT($E111,polygonCoarseDist!$C$12),3,4)))</f>
        <v>0</v>
      </c>
      <c r="AA111" s="48">
        <f>IF(EXACT($A111,polygonCoarseDist!$G$1),VLOOKUP(AA$2,polygonCoarseDist!$A$37:$C$44, $D111+1),         IF(EXACT($A111,polygonCoarseDist!$F$1),VLOOKUP(AA$2,polygonCoarseDist!$A$49:$I$56, $D111+1),       VLOOKUP(AA$2,polygonCoarseDist!$A$25:$E$32, $D111+1)      )        )</f>
        <v>0</v>
      </c>
      <c r="AB111" s="48">
        <f>IF(EXACT($A111,polygonCoarseDist!$G$1),VLOOKUP(AB$2,polygonCoarseDist!$A$37:$C$44, $D111+1),         IF(EXACT($A111,polygonCoarseDist!$F$1),VLOOKUP(AB$2,polygonCoarseDist!$A$49:$I$56, $D111+1),       VLOOKUP(AB$2,polygonCoarseDist!$A$25:$E$32, $D111+1)      )        )</f>
        <v>0.05</v>
      </c>
      <c r="AC111" s="48">
        <f>IF(EXACT($A111,polygonCoarseDist!$G$1),VLOOKUP(AC$2,polygonCoarseDist!$A$37:$C$44, $D111+1),         IF(EXACT($A111,polygonCoarseDist!$F$1),VLOOKUP(AC$2,polygonCoarseDist!$A$49:$I$56, $D111+1),       VLOOKUP(AC$2,polygonCoarseDist!$A$25:$E$32, $D111+1)      )        )</f>
        <v>0</v>
      </c>
      <c r="AD111" s="48">
        <f>IF(EXACT($A111,polygonCoarseDist!$G$1),VLOOKUP(AD$2,polygonCoarseDist!$A$37:$C$44, $D111+1),         IF(EXACT($A111,polygonCoarseDist!$F$1),VLOOKUP(AD$2,polygonCoarseDist!$A$49:$I$56, $D111+1),       VLOOKUP(AD$2,polygonCoarseDist!$A$25:$E$32, $D111+1)      )        )</f>
        <v>0.1</v>
      </c>
      <c r="AE111" s="48">
        <f>IF(EXACT($A111,polygonCoarseDist!$G$1),VLOOKUP(AE$2,polygonCoarseDist!$A$37:$C$44, $D111+1),         IF(EXACT($A111,polygonCoarseDist!$F$1),VLOOKUP(AE$2,polygonCoarseDist!$A$49:$I$56, $D111+1),       VLOOKUP(AE$2,polygonCoarseDist!$A$25:$E$32, $D111+1)      )        )</f>
        <v>0.1</v>
      </c>
      <c r="AF111" s="48">
        <f>IF(EXACT($A111,polygonCoarseDist!$G$1),VLOOKUP(AF$2,polygonCoarseDist!$A$37:$C$44, $D111+1),         IF(EXACT($A111,polygonCoarseDist!$F$1),VLOOKUP(AF$2,polygonCoarseDist!$A$49:$I$56, $D111+1),       VLOOKUP(AF$2,polygonCoarseDist!$A$25:$E$32, $D111+1)      )        )</f>
        <v>0</v>
      </c>
      <c r="AG111" s="48">
        <f>IF(EXACT($A111,polygonCoarseDist!$G$1),VLOOKUP(AG$2,polygonCoarseDist!$A$37:$C$44, $D111+1),         IF(EXACT($A111,polygonCoarseDist!$F$1),VLOOKUP(AG$2,polygonCoarseDist!$A$49:$I$56, $D111+1),       VLOOKUP(AG$2,polygonCoarseDist!$A$25:$E$32, $D111+1)      )        )</f>
        <v>0.05</v>
      </c>
      <c r="AH111" s="48">
        <f>IF(EXACT($A111,polygonCoarseDist!$G$1),VLOOKUP(AH$2,polygonCoarseDist!$A$37:$C$44, $D111+1),         IF(EXACT($A111,polygonCoarseDist!$F$1),VLOOKUP(AH$2,polygonCoarseDist!$A$49:$I$56, $D111+1),       VLOOKUP(AH$2,polygonCoarseDist!$A$25:$E$32, $D111+1)      )        )</f>
        <v>0.1</v>
      </c>
      <c r="AJ111" s="48">
        <f>IF(EXACT($A111,polygonCoarseDist!$F$1), VLOOKUP(AJ$2,polygonCoarseDist!$A$62:$D$69,  IF(EXACT($B111,polygonCoarseDist!$B$61), 2,  IF(EXACT($B111,polygonCoarseDist!$C$61), 3,   4   )   )  ),  1)</f>
        <v>0</v>
      </c>
      <c r="AK111" s="48">
        <f>IF(EXACT($A111,polygonCoarseDist!$F$1), VLOOKUP(AK$2,polygonCoarseDist!$A$62:$D$69,  IF(EXACT($B111,polygonCoarseDist!$B$61), 2,  IF(EXACT($B111,polygonCoarseDist!$C$61), 3,   4   )   )  ),  1)</f>
        <v>0.4</v>
      </c>
      <c r="AL111" s="48">
        <f>IF(EXACT($A111,polygonCoarseDist!$F$1), VLOOKUP(AL$2,polygonCoarseDist!$A$62:$D$69,  IF(EXACT($B111,polygonCoarseDist!$B$61), 2,  IF(EXACT($B111,polygonCoarseDist!$C$61), 3,   4   )   )  ),  1)</f>
        <v>0.5</v>
      </c>
      <c r="AM111" s="48">
        <f>IF(EXACT($A111,polygonCoarseDist!$F$1), VLOOKUP(AM$2,polygonCoarseDist!$A$62:$D$69,  IF(EXACT($B111,polygonCoarseDist!$B$61), 2,  IF(EXACT($B111,polygonCoarseDist!$C$61), 3,   4   )   )  ),  1)</f>
        <v>0.6</v>
      </c>
      <c r="AN111" s="48">
        <f>IF(EXACT($A111,polygonCoarseDist!$F$1), VLOOKUP(AN$2,polygonCoarseDist!$A$62:$D$69,  IF(EXACT($B111,polygonCoarseDist!$B$61), 2,  IF(EXACT($B111,polygonCoarseDist!$C$61), 3,   4   )   )  ),  1)</f>
        <v>0.6</v>
      </c>
      <c r="AO111" s="48">
        <f>IF(EXACT($A111,polygonCoarseDist!$F$1), VLOOKUP(AO$2,polygonCoarseDist!$A$62:$D$69,  IF(EXACT($B111,polygonCoarseDist!$B$61), 2,  IF(EXACT($B111,polygonCoarseDist!$C$61), 3,   4   )   )  ),  1)</f>
        <v>0.2</v>
      </c>
      <c r="AP111" s="48">
        <f>IF(EXACT($A111,polygonCoarseDist!$F$1), VLOOKUP(AP$2,polygonCoarseDist!$A$62:$D$69,  IF(EXACT($B111,polygonCoarseDist!$B$61), 2,  IF(EXACT($B111,polygonCoarseDist!$C$61), 3,   4   )   )  ),  1)</f>
        <v>0.6</v>
      </c>
      <c r="AQ111" s="48">
        <f>IF(EXACT($A111,polygonCoarseDist!$F$1), VLOOKUP(AQ$2,polygonCoarseDist!$A$62:$D$69,  IF(EXACT($B111,polygonCoarseDist!$B$61), 2,  IF(EXACT($B111,polygonCoarseDist!$C$61), 3,   4   )   )  ),  1)</f>
        <v>0.2</v>
      </c>
      <c r="AS111" s="82">
        <f t="shared" si="105"/>
        <v>0</v>
      </c>
      <c r="AT111" s="82">
        <f t="shared" si="106"/>
        <v>0</v>
      </c>
      <c r="AU111" s="82">
        <f t="shared" si="107"/>
        <v>0</v>
      </c>
      <c r="AV111" s="82">
        <f t="shared" si="108"/>
        <v>3.7020000000000004E-2</v>
      </c>
      <c r="AW111" s="82">
        <f t="shared" si="109"/>
        <v>0</v>
      </c>
      <c r="AX111" s="82">
        <f t="shared" si="110"/>
        <v>0</v>
      </c>
      <c r="AY111" s="82">
        <f t="shared" si="111"/>
        <v>0</v>
      </c>
      <c r="AZ111" s="82">
        <f t="shared" si="112"/>
        <v>0</v>
      </c>
      <c r="BB111" s="82">
        <f t="shared" si="113"/>
        <v>0</v>
      </c>
      <c r="BC111" s="82">
        <f t="shared" si="114"/>
        <v>0</v>
      </c>
      <c r="BD111" s="82">
        <f t="shared" si="115"/>
        <v>0</v>
      </c>
      <c r="BE111" s="82">
        <f t="shared" si="116"/>
        <v>3.7852760736196318E-2</v>
      </c>
      <c r="BF111" s="82">
        <f t="shared" si="117"/>
        <v>0</v>
      </c>
      <c r="BG111" s="82">
        <f t="shared" si="118"/>
        <v>0</v>
      </c>
      <c r="BH111" s="82">
        <f t="shared" si="119"/>
        <v>0</v>
      </c>
      <c r="BI111" s="82">
        <f t="shared" si="120"/>
        <v>0</v>
      </c>
      <c r="BK111" s="82">
        <f t="shared" si="121"/>
        <v>0</v>
      </c>
      <c r="BL111" s="82">
        <f t="shared" si="122"/>
        <v>0</v>
      </c>
      <c r="BM111" s="82">
        <f t="shared" si="123"/>
        <v>0</v>
      </c>
      <c r="BN111" s="82">
        <f t="shared" si="124"/>
        <v>0.18926380368098158</v>
      </c>
      <c r="BO111" s="82">
        <f t="shared" si="125"/>
        <v>0</v>
      </c>
      <c r="BP111" s="82">
        <f t="shared" si="126"/>
        <v>0</v>
      </c>
      <c r="BQ111" s="82">
        <f t="shared" si="127"/>
        <v>0</v>
      </c>
      <c r="BR111" s="82">
        <f t="shared" si="128"/>
        <v>0</v>
      </c>
    </row>
    <row r="112" spans="1:70" x14ac:dyDescent="0.2">
      <c r="A112" t="str">
        <f t="shared" ref="A112:C112" si="179">A72</f>
        <v>RC Frame infilled</v>
      </c>
      <c r="B112" t="str">
        <f t="shared" si="179"/>
        <v>MC</v>
      </c>
      <c r="C112" t="str">
        <f t="shared" si="179"/>
        <v>MR</v>
      </c>
      <c r="D112">
        <f t="shared" si="173"/>
        <v>6</v>
      </c>
      <c r="E112" t="s">
        <v>20</v>
      </c>
      <c r="F112" s="33" t="str">
        <f t="shared" si="147"/>
        <v>RCi+MC+MR</v>
      </c>
      <c r="G112" t="str">
        <f t="shared" si="175"/>
        <v>RCi+xC+LR+6s+Ind</v>
      </c>
      <c r="I112" s="48">
        <f>VLOOKUP(I$2,polygonCoarseDist!$A$2:$G$9,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J112" s="48">
        <f>VLOOKUP(J$2,polygonCoarseDist!$A$2:$G$9,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K112" s="48">
        <f>VLOOKUP(K$2,polygonCoarseDist!$A$2:$G$9,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0.45585874799357945</v>
      </c>
      <c r="L112" s="48">
        <f>VLOOKUP(L$2,polygonCoarseDist!$A$2:$G$9,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M112" s="48">
        <f>VLOOKUP(M$2,polygonCoarseDist!$A$2:$G$9,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N112" s="48">
        <f>VLOOKUP(N$2,polygonCoarseDist!$A$2:$G$9,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O112" s="48">
        <f>VLOOKUP(O$2,polygonCoarseDist!$A$2:$G$9,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0.40500000000000003</v>
      </c>
      <c r="P112" s="48">
        <f>VLOOKUP(P$2,polygonCoarseDist!$A$2:$G$9,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R112" s="48">
        <f>VLOOKUP(R$2,polygonCoarseDist!$A$13:$D$20,IF(EXACT($E112,polygonCoarseDist!$B$12),2,IF(EXACT($E112,polygonCoarseDist!$C$12),3,4)))</f>
        <v>0</v>
      </c>
      <c r="S112" s="48">
        <f>VLOOKUP(S$2,polygonCoarseDist!$A$13:$D$20,IF(EXACT($E112,polygonCoarseDist!$B$12),2,IF(EXACT($E112,polygonCoarseDist!$C$12),3,4)))</f>
        <v>0</v>
      </c>
      <c r="T112" s="48">
        <f>VLOOKUP(T$2,polygonCoarseDist!$A$13:$D$20,IF(EXACT($E112,polygonCoarseDist!$B$12),2,IF(EXACT($E112,polygonCoarseDist!$C$12),3,4)))</f>
        <v>0</v>
      </c>
      <c r="U112" s="48">
        <f>VLOOKUP(U$2,polygonCoarseDist!$A$13:$D$20,IF(EXACT($E112,polygonCoarseDist!$B$12),2,IF(EXACT($E112,polygonCoarseDist!$C$12),3,4)))</f>
        <v>1</v>
      </c>
      <c r="V112" s="48">
        <f>VLOOKUP(V$2,polygonCoarseDist!$A$13:$D$20,IF(EXACT($E112,polygonCoarseDist!$B$12),2,IF(EXACT($E112,polygonCoarseDist!$C$12),3,4)))</f>
        <v>0</v>
      </c>
      <c r="W112" s="48">
        <f>VLOOKUP(W$2,polygonCoarseDist!$A$13:$D$20,IF(EXACT($E112,polygonCoarseDist!$B$12),2,IF(EXACT($E112,polygonCoarseDist!$C$12),3,4)))</f>
        <v>0</v>
      </c>
      <c r="X112" s="48">
        <f>VLOOKUP(X$2,polygonCoarseDist!$A$13:$D$20,IF(EXACT($E112,polygonCoarseDist!$B$12),2,IF(EXACT($E112,polygonCoarseDist!$C$12),3,4)))</f>
        <v>0</v>
      </c>
      <c r="Y112" s="48">
        <f>VLOOKUP(Y$2,polygonCoarseDist!$A$13:$D$20,IF(EXACT($E112,polygonCoarseDist!$B$12),2,IF(EXACT($E112,polygonCoarseDist!$C$12),3,4)))</f>
        <v>0</v>
      </c>
      <c r="AA112" s="48">
        <f>IF(EXACT($A112,polygonCoarseDist!$G$1),VLOOKUP(AA$2,polygonCoarseDist!$A$37:$C$44, $D112+1),         IF(EXACT($A112,polygonCoarseDist!$F$1),VLOOKUP(AA$2,polygonCoarseDist!$A$49:$I$56, $D112+1),       VLOOKUP(AA$2,polygonCoarseDist!$A$25:$E$32, $D112+1)      )        )</f>
        <v>0</v>
      </c>
      <c r="AB112" s="48">
        <f>IF(EXACT($A112,polygonCoarseDist!$G$1),VLOOKUP(AB$2,polygonCoarseDist!$A$37:$C$44, $D112+1),         IF(EXACT($A112,polygonCoarseDist!$F$1),VLOOKUP(AB$2,polygonCoarseDist!$A$49:$I$56, $D112+1),       VLOOKUP(AB$2,polygonCoarseDist!$A$25:$E$32, $D112+1)      )        )</f>
        <v>0</v>
      </c>
      <c r="AC112" s="48">
        <f>IF(EXACT($A112,polygonCoarseDist!$G$1),VLOOKUP(AC$2,polygonCoarseDist!$A$37:$C$44, $D112+1),         IF(EXACT($A112,polygonCoarseDist!$F$1),VLOOKUP(AC$2,polygonCoarseDist!$A$49:$I$56, $D112+1),       VLOOKUP(AC$2,polygonCoarseDist!$A$25:$E$32, $D112+1)      )        )</f>
        <v>0</v>
      </c>
      <c r="AD112" s="48">
        <f>IF(EXACT($A112,polygonCoarseDist!$G$1),VLOOKUP(AD$2,polygonCoarseDist!$A$37:$C$44, $D112+1),         IF(EXACT($A112,polygonCoarseDist!$F$1),VLOOKUP(AD$2,polygonCoarseDist!$A$49:$I$56, $D112+1),       VLOOKUP(AD$2,polygonCoarseDist!$A$25:$E$32, $D112+1)      )        )</f>
        <v>0</v>
      </c>
      <c r="AE112" s="48">
        <f>IF(EXACT($A112,polygonCoarseDist!$G$1),VLOOKUP(AE$2,polygonCoarseDist!$A$37:$C$44, $D112+1),         IF(EXACT($A112,polygonCoarseDist!$F$1),VLOOKUP(AE$2,polygonCoarseDist!$A$49:$I$56, $D112+1),       VLOOKUP(AE$2,polygonCoarseDist!$A$25:$E$32, $D112+1)      )        )</f>
        <v>0.05</v>
      </c>
      <c r="AF112" s="48">
        <f>IF(EXACT($A112,polygonCoarseDist!$G$1),VLOOKUP(AF$2,polygonCoarseDist!$A$37:$C$44, $D112+1),         IF(EXACT($A112,polygonCoarseDist!$F$1),VLOOKUP(AF$2,polygonCoarseDist!$A$49:$I$56, $D112+1),       VLOOKUP(AF$2,polygonCoarseDist!$A$25:$E$32, $D112+1)      )        )</f>
        <v>0</v>
      </c>
      <c r="AG112" s="48">
        <f>IF(EXACT($A112,polygonCoarseDist!$G$1),VLOOKUP(AG$2,polygonCoarseDist!$A$37:$C$44, $D112+1),         IF(EXACT($A112,polygonCoarseDist!$F$1),VLOOKUP(AG$2,polygonCoarseDist!$A$49:$I$56, $D112+1),       VLOOKUP(AG$2,polygonCoarseDist!$A$25:$E$32, $D112+1)      )        )</f>
        <v>0</v>
      </c>
      <c r="AH112" s="48">
        <f>IF(EXACT($A112,polygonCoarseDist!$G$1),VLOOKUP(AH$2,polygonCoarseDist!$A$37:$C$44, $D112+1),         IF(EXACT($A112,polygonCoarseDist!$F$1),VLOOKUP(AH$2,polygonCoarseDist!$A$49:$I$56, $D112+1),       VLOOKUP(AH$2,polygonCoarseDist!$A$25:$E$32, $D112+1)      )        )</f>
        <v>0.05</v>
      </c>
      <c r="AJ112" s="48">
        <f>IF(EXACT($A112,polygonCoarseDist!$F$1), VLOOKUP(AJ$2,polygonCoarseDist!$A$62:$D$69,  IF(EXACT($B112,polygonCoarseDist!$B$61), 2,  IF(EXACT($B112,polygonCoarseDist!$C$61), 3,   4   )   )  ),  1)</f>
        <v>0</v>
      </c>
      <c r="AK112" s="48">
        <f>IF(EXACT($A112,polygonCoarseDist!$F$1), VLOOKUP(AK$2,polygonCoarseDist!$A$62:$D$69,  IF(EXACT($B112,polygonCoarseDist!$B$61), 2,  IF(EXACT($B112,polygonCoarseDist!$C$61), 3,   4   )   )  ),  1)</f>
        <v>0.4</v>
      </c>
      <c r="AL112" s="48">
        <f>IF(EXACT($A112,polygonCoarseDist!$F$1), VLOOKUP(AL$2,polygonCoarseDist!$A$62:$D$69,  IF(EXACT($B112,polygonCoarseDist!$B$61), 2,  IF(EXACT($B112,polygonCoarseDist!$C$61), 3,   4   )   )  ),  1)</f>
        <v>0.5</v>
      </c>
      <c r="AM112" s="48">
        <f>IF(EXACT($A112,polygonCoarseDist!$F$1), VLOOKUP(AM$2,polygonCoarseDist!$A$62:$D$69,  IF(EXACT($B112,polygonCoarseDist!$B$61), 2,  IF(EXACT($B112,polygonCoarseDist!$C$61), 3,   4   )   )  ),  1)</f>
        <v>0.6</v>
      </c>
      <c r="AN112" s="48">
        <f>IF(EXACT($A112,polygonCoarseDist!$F$1), VLOOKUP(AN$2,polygonCoarseDist!$A$62:$D$69,  IF(EXACT($B112,polygonCoarseDist!$B$61), 2,  IF(EXACT($B112,polygonCoarseDist!$C$61), 3,   4   )   )  ),  1)</f>
        <v>0.6</v>
      </c>
      <c r="AO112" s="48">
        <f>IF(EXACT($A112,polygonCoarseDist!$F$1), VLOOKUP(AO$2,polygonCoarseDist!$A$62:$D$69,  IF(EXACT($B112,polygonCoarseDist!$B$61), 2,  IF(EXACT($B112,polygonCoarseDist!$C$61), 3,   4   )   )  ),  1)</f>
        <v>0.2</v>
      </c>
      <c r="AP112" s="48">
        <f>IF(EXACT($A112,polygonCoarseDist!$F$1), VLOOKUP(AP$2,polygonCoarseDist!$A$62:$D$69,  IF(EXACT($B112,polygonCoarseDist!$B$61), 2,  IF(EXACT($B112,polygonCoarseDist!$C$61), 3,   4   )   )  ),  1)</f>
        <v>0.6</v>
      </c>
      <c r="AQ112" s="48">
        <f>IF(EXACT($A112,polygonCoarseDist!$F$1), VLOOKUP(AQ$2,polygonCoarseDist!$A$62:$D$69,  IF(EXACT($B112,polygonCoarseDist!$B$61), 2,  IF(EXACT($B112,polygonCoarseDist!$C$61), 3,   4   )   )  ),  1)</f>
        <v>0.2</v>
      </c>
      <c r="AS112" s="82">
        <f t="shared" si="105"/>
        <v>0</v>
      </c>
      <c r="AT112" s="82">
        <f t="shared" si="106"/>
        <v>0</v>
      </c>
      <c r="AU112" s="82">
        <f t="shared" si="107"/>
        <v>0</v>
      </c>
      <c r="AV112" s="82">
        <f t="shared" si="108"/>
        <v>0</v>
      </c>
      <c r="AW112" s="82">
        <f t="shared" si="109"/>
        <v>0</v>
      </c>
      <c r="AX112" s="82">
        <f t="shared" si="110"/>
        <v>0</v>
      </c>
      <c r="AY112" s="82">
        <f t="shared" si="111"/>
        <v>0</v>
      </c>
      <c r="AZ112" s="82">
        <f t="shared" si="112"/>
        <v>0</v>
      </c>
      <c r="BB112" s="82">
        <f t="shared" si="113"/>
        <v>0</v>
      </c>
      <c r="BC112" s="82">
        <f t="shared" si="114"/>
        <v>0</v>
      </c>
      <c r="BD112" s="82">
        <f t="shared" si="115"/>
        <v>0</v>
      </c>
      <c r="BE112" s="82">
        <f t="shared" si="116"/>
        <v>0</v>
      </c>
      <c r="BF112" s="82">
        <f t="shared" si="117"/>
        <v>0</v>
      </c>
      <c r="BG112" s="82">
        <f t="shared" si="118"/>
        <v>0</v>
      </c>
      <c r="BH112" s="82">
        <f t="shared" si="119"/>
        <v>0</v>
      </c>
      <c r="BI112" s="82">
        <f t="shared" si="120"/>
        <v>0</v>
      </c>
      <c r="BK112" s="82">
        <f t="shared" si="121"/>
        <v>0</v>
      </c>
      <c r="BL112" s="82">
        <f t="shared" si="122"/>
        <v>0</v>
      </c>
      <c r="BM112" s="82">
        <f t="shared" si="123"/>
        <v>0</v>
      </c>
      <c r="BN112" s="82">
        <f t="shared" si="124"/>
        <v>0</v>
      </c>
      <c r="BO112" s="82">
        <f t="shared" si="125"/>
        <v>0</v>
      </c>
      <c r="BP112" s="82">
        <f t="shared" si="126"/>
        <v>0</v>
      </c>
      <c r="BQ112" s="82">
        <f t="shared" si="127"/>
        <v>0</v>
      </c>
      <c r="BR112" s="82">
        <f t="shared" si="128"/>
        <v>0</v>
      </c>
    </row>
    <row r="113" spans="1:71" x14ac:dyDescent="0.2">
      <c r="A113" t="str">
        <f t="shared" ref="A113:C113" si="180">A73</f>
        <v>RC Frame infilled</v>
      </c>
      <c r="B113" t="str">
        <f t="shared" si="180"/>
        <v>MC</v>
      </c>
      <c r="C113" t="str">
        <f t="shared" si="180"/>
        <v>MR</v>
      </c>
      <c r="D113">
        <f t="shared" si="173"/>
        <v>7</v>
      </c>
      <c r="E113" t="s">
        <v>20</v>
      </c>
      <c r="F113" s="33" t="str">
        <f t="shared" si="147"/>
        <v>RCi+MC+MR</v>
      </c>
      <c r="G113" t="str">
        <f t="shared" si="175"/>
        <v>RCi+xC+LR+7s+Ind</v>
      </c>
      <c r="I113" s="48">
        <f>VLOOKUP(I$2,polygonCoarseDist!$A$2:$G$9,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J113" s="48">
        <f>VLOOKUP(J$2,polygonCoarseDist!$A$2:$G$9,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K113" s="48">
        <f>VLOOKUP(K$2,polygonCoarseDist!$A$2:$G$9,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0.45585874799357945</v>
      </c>
      <c r="L113" s="48">
        <f>VLOOKUP(L$2,polygonCoarseDist!$A$2:$G$9,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M113" s="48">
        <f>VLOOKUP(M$2,polygonCoarseDist!$A$2:$G$9,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N113" s="48">
        <f>VLOOKUP(N$2,polygonCoarseDist!$A$2:$G$9,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O113" s="48">
        <f>VLOOKUP(O$2,polygonCoarseDist!$A$2:$G$9,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0.40500000000000003</v>
      </c>
      <c r="P113" s="48">
        <f>VLOOKUP(P$2,polygonCoarseDist!$A$2:$G$9,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R113" s="48">
        <f>VLOOKUP(R$2,polygonCoarseDist!$A$13:$D$20,IF(EXACT($E113,polygonCoarseDist!$B$12),2,IF(EXACT($E113,polygonCoarseDist!$C$12),3,4)))</f>
        <v>0</v>
      </c>
      <c r="S113" s="48">
        <f>VLOOKUP(S$2,polygonCoarseDist!$A$13:$D$20,IF(EXACT($E113,polygonCoarseDist!$B$12),2,IF(EXACT($E113,polygonCoarseDist!$C$12),3,4)))</f>
        <v>0</v>
      </c>
      <c r="T113" s="48">
        <f>VLOOKUP(T$2,polygonCoarseDist!$A$13:$D$20,IF(EXACT($E113,polygonCoarseDist!$B$12),2,IF(EXACT($E113,polygonCoarseDist!$C$12),3,4)))</f>
        <v>0</v>
      </c>
      <c r="U113" s="48">
        <f>VLOOKUP(U$2,polygonCoarseDist!$A$13:$D$20,IF(EXACT($E113,polygonCoarseDist!$B$12),2,IF(EXACT($E113,polygonCoarseDist!$C$12),3,4)))</f>
        <v>1</v>
      </c>
      <c r="V113" s="48">
        <f>VLOOKUP(V$2,polygonCoarseDist!$A$13:$D$20,IF(EXACT($E113,polygonCoarseDist!$B$12),2,IF(EXACT($E113,polygonCoarseDist!$C$12),3,4)))</f>
        <v>0</v>
      </c>
      <c r="W113" s="48">
        <f>VLOOKUP(W$2,polygonCoarseDist!$A$13:$D$20,IF(EXACT($E113,polygonCoarseDist!$B$12),2,IF(EXACT($E113,polygonCoarseDist!$C$12),3,4)))</f>
        <v>0</v>
      </c>
      <c r="X113" s="48">
        <f>VLOOKUP(X$2,polygonCoarseDist!$A$13:$D$20,IF(EXACT($E113,polygonCoarseDist!$B$12),2,IF(EXACT($E113,polygonCoarseDist!$C$12),3,4)))</f>
        <v>0</v>
      </c>
      <c r="Y113" s="48">
        <f>VLOOKUP(Y$2,polygonCoarseDist!$A$13:$D$20,IF(EXACT($E113,polygonCoarseDist!$B$12),2,IF(EXACT($E113,polygonCoarseDist!$C$12),3,4)))</f>
        <v>0</v>
      </c>
      <c r="AA113" s="48">
        <f>IF(EXACT($A113,polygonCoarseDist!$G$1),VLOOKUP(AA$2,polygonCoarseDist!$A$37:$C$44, $D113+1),         IF(EXACT($A113,polygonCoarseDist!$F$1),VLOOKUP(AA$2,polygonCoarseDist!$A$49:$I$56, $D113+1),       VLOOKUP(AA$2,polygonCoarseDist!$A$25:$E$32, $D113+1)      )        )</f>
        <v>0</v>
      </c>
      <c r="AB113" s="48">
        <f>IF(EXACT($A113,polygonCoarseDist!$G$1),VLOOKUP(AB$2,polygonCoarseDist!$A$37:$C$44, $D113+1),         IF(EXACT($A113,polygonCoarseDist!$F$1),VLOOKUP(AB$2,polygonCoarseDist!$A$49:$I$56, $D113+1),       VLOOKUP(AB$2,polygonCoarseDist!$A$25:$E$32, $D113+1)      )        )</f>
        <v>0</v>
      </c>
      <c r="AC113" s="48">
        <f>IF(EXACT($A113,polygonCoarseDist!$G$1),VLOOKUP(AC$2,polygonCoarseDist!$A$37:$C$44, $D113+1),         IF(EXACT($A113,polygonCoarseDist!$F$1),VLOOKUP(AC$2,polygonCoarseDist!$A$49:$I$56, $D113+1),       VLOOKUP(AC$2,polygonCoarseDist!$A$25:$E$32, $D113+1)      )        )</f>
        <v>0</v>
      </c>
      <c r="AD113" s="48">
        <f>IF(EXACT($A113,polygonCoarseDist!$G$1),VLOOKUP(AD$2,polygonCoarseDist!$A$37:$C$44, $D113+1),         IF(EXACT($A113,polygonCoarseDist!$F$1),VLOOKUP(AD$2,polygonCoarseDist!$A$49:$I$56, $D113+1),       VLOOKUP(AD$2,polygonCoarseDist!$A$25:$E$32, $D113+1)      )        )</f>
        <v>0</v>
      </c>
      <c r="AE113" s="48">
        <f>IF(EXACT($A113,polygonCoarseDist!$G$1),VLOOKUP(AE$2,polygonCoarseDist!$A$37:$C$44, $D113+1),         IF(EXACT($A113,polygonCoarseDist!$F$1),VLOOKUP(AE$2,polygonCoarseDist!$A$49:$I$56, $D113+1),       VLOOKUP(AE$2,polygonCoarseDist!$A$25:$E$32, $D113+1)      )        )</f>
        <v>0.05</v>
      </c>
      <c r="AF113" s="48">
        <f>IF(EXACT($A113,polygonCoarseDist!$G$1),VLOOKUP(AF$2,polygonCoarseDist!$A$37:$C$44, $D113+1),         IF(EXACT($A113,polygonCoarseDist!$F$1),VLOOKUP(AF$2,polygonCoarseDist!$A$49:$I$56, $D113+1),       VLOOKUP(AF$2,polygonCoarseDist!$A$25:$E$32, $D113+1)      )        )</f>
        <v>0</v>
      </c>
      <c r="AG113" s="48">
        <f>IF(EXACT($A113,polygonCoarseDist!$G$1),VLOOKUP(AG$2,polygonCoarseDist!$A$37:$C$44, $D113+1),         IF(EXACT($A113,polygonCoarseDist!$F$1),VLOOKUP(AG$2,polygonCoarseDist!$A$49:$I$56, $D113+1),       VLOOKUP(AG$2,polygonCoarseDist!$A$25:$E$32, $D113+1)      )        )</f>
        <v>0</v>
      </c>
      <c r="AH113" s="48">
        <f>IF(EXACT($A113,polygonCoarseDist!$G$1),VLOOKUP(AH$2,polygonCoarseDist!$A$37:$C$44, $D113+1),         IF(EXACT($A113,polygonCoarseDist!$F$1),VLOOKUP(AH$2,polygonCoarseDist!$A$49:$I$56, $D113+1),       VLOOKUP(AH$2,polygonCoarseDist!$A$25:$E$32, $D113+1)      )        )</f>
        <v>0.05</v>
      </c>
      <c r="AJ113" s="48">
        <f>IF(EXACT($A113,polygonCoarseDist!$F$1), VLOOKUP(AJ$2,polygonCoarseDist!$A$62:$D$69,  IF(EXACT($B113,polygonCoarseDist!$B$61), 2,  IF(EXACT($B113,polygonCoarseDist!$C$61), 3,   4   )   )  ),  1)</f>
        <v>0</v>
      </c>
      <c r="AK113" s="48">
        <f>IF(EXACT($A113,polygonCoarseDist!$F$1), VLOOKUP(AK$2,polygonCoarseDist!$A$62:$D$69,  IF(EXACT($B113,polygonCoarseDist!$B$61), 2,  IF(EXACT($B113,polygonCoarseDist!$C$61), 3,   4   )   )  ),  1)</f>
        <v>0.4</v>
      </c>
      <c r="AL113" s="48">
        <f>IF(EXACT($A113,polygonCoarseDist!$F$1), VLOOKUP(AL$2,polygonCoarseDist!$A$62:$D$69,  IF(EXACT($B113,polygonCoarseDist!$B$61), 2,  IF(EXACT($B113,polygonCoarseDist!$C$61), 3,   4   )   )  ),  1)</f>
        <v>0.5</v>
      </c>
      <c r="AM113" s="48">
        <f>IF(EXACT($A113,polygonCoarseDist!$F$1), VLOOKUP(AM$2,polygonCoarseDist!$A$62:$D$69,  IF(EXACT($B113,polygonCoarseDist!$B$61), 2,  IF(EXACT($B113,polygonCoarseDist!$C$61), 3,   4   )   )  ),  1)</f>
        <v>0.6</v>
      </c>
      <c r="AN113" s="48">
        <f>IF(EXACT($A113,polygonCoarseDist!$F$1), VLOOKUP(AN$2,polygonCoarseDist!$A$62:$D$69,  IF(EXACT($B113,polygonCoarseDist!$B$61), 2,  IF(EXACT($B113,polygonCoarseDist!$C$61), 3,   4   )   )  ),  1)</f>
        <v>0.6</v>
      </c>
      <c r="AO113" s="48">
        <f>IF(EXACT($A113,polygonCoarseDist!$F$1), VLOOKUP(AO$2,polygonCoarseDist!$A$62:$D$69,  IF(EXACT($B113,polygonCoarseDist!$B$61), 2,  IF(EXACT($B113,polygonCoarseDist!$C$61), 3,   4   )   )  ),  1)</f>
        <v>0.2</v>
      </c>
      <c r="AP113" s="48">
        <f>IF(EXACT($A113,polygonCoarseDist!$F$1), VLOOKUP(AP$2,polygonCoarseDist!$A$62:$D$69,  IF(EXACT($B113,polygonCoarseDist!$B$61), 2,  IF(EXACT($B113,polygonCoarseDist!$C$61), 3,   4   )   )  ),  1)</f>
        <v>0.6</v>
      </c>
      <c r="AQ113" s="48">
        <f>IF(EXACT($A113,polygonCoarseDist!$F$1), VLOOKUP(AQ$2,polygonCoarseDist!$A$62:$D$69,  IF(EXACT($B113,polygonCoarseDist!$B$61), 2,  IF(EXACT($B113,polygonCoarseDist!$C$61), 3,   4   )   )  ),  1)</f>
        <v>0.2</v>
      </c>
      <c r="AS113" s="82">
        <f t="shared" si="105"/>
        <v>0</v>
      </c>
      <c r="AT113" s="82">
        <f t="shared" si="106"/>
        <v>0</v>
      </c>
      <c r="AU113" s="82">
        <f t="shared" si="107"/>
        <v>0</v>
      </c>
      <c r="AV113" s="82">
        <f t="shared" si="108"/>
        <v>0</v>
      </c>
      <c r="AW113" s="82">
        <f t="shared" si="109"/>
        <v>0</v>
      </c>
      <c r="AX113" s="82">
        <f t="shared" si="110"/>
        <v>0</v>
      </c>
      <c r="AY113" s="82">
        <f t="shared" si="111"/>
        <v>0</v>
      </c>
      <c r="AZ113" s="82">
        <f t="shared" si="112"/>
        <v>0</v>
      </c>
      <c r="BB113" s="82">
        <f t="shared" si="113"/>
        <v>0</v>
      </c>
      <c r="BC113" s="82">
        <f t="shared" si="114"/>
        <v>0</v>
      </c>
      <c r="BD113" s="82">
        <f t="shared" si="115"/>
        <v>0</v>
      </c>
      <c r="BE113" s="82">
        <f t="shared" si="116"/>
        <v>0</v>
      </c>
      <c r="BF113" s="82">
        <f t="shared" si="117"/>
        <v>0</v>
      </c>
      <c r="BG113" s="82">
        <f t="shared" si="118"/>
        <v>0</v>
      </c>
      <c r="BH113" s="82">
        <f t="shared" si="119"/>
        <v>0</v>
      </c>
      <c r="BI113" s="82">
        <f t="shared" si="120"/>
        <v>0</v>
      </c>
      <c r="BK113" s="82">
        <f t="shared" si="121"/>
        <v>0</v>
      </c>
      <c r="BL113" s="82">
        <f t="shared" si="122"/>
        <v>0</v>
      </c>
      <c r="BM113" s="82">
        <f t="shared" si="123"/>
        <v>0</v>
      </c>
      <c r="BN113" s="82">
        <f t="shared" si="124"/>
        <v>0</v>
      </c>
      <c r="BO113" s="82">
        <f t="shared" si="125"/>
        <v>0</v>
      </c>
      <c r="BP113" s="82">
        <f t="shared" si="126"/>
        <v>0</v>
      </c>
      <c r="BQ113" s="82">
        <f t="shared" si="127"/>
        <v>0</v>
      </c>
      <c r="BR113" s="82">
        <f t="shared" si="128"/>
        <v>0</v>
      </c>
    </row>
    <row r="114" spans="1:71" x14ac:dyDescent="0.2">
      <c r="A114" t="str">
        <f t="shared" ref="A114:C114" si="181">A74</f>
        <v>RC Frame infilled</v>
      </c>
      <c r="B114" t="str">
        <f t="shared" si="181"/>
        <v>MC</v>
      </c>
      <c r="C114" t="str">
        <f t="shared" si="181"/>
        <v>MR</v>
      </c>
      <c r="D114">
        <f t="shared" si="173"/>
        <v>8</v>
      </c>
      <c r="E114" t="s">
        <v>20</v>
      </c>
      <c r="F114" s="33" t="str">
        <f t="shared" si="147"/>
        <v>RCi+MC+MR</v>
      </c>
      <c r="G114" t="str">
        <f t="shared" si="175"/>
        <v>RCi+xC+LR+8s+Ind</v>
      </c>
      <c r="I114" s="48">
        <f>VLOOKUP(I$2,polygonCoarseDist!$A$2:$G$9,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J114" s="48">
        <f>VLOOKUP(J$2,polygonCoarseDist!$A$2:$G$9,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K114" s="48">
        <f>VLOOKUP(K$2,polygonCoarseDist!$A$2:$G$9,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0.45585874799357945</v>
      </c>
      <c r="L114" s="48">
        <f>VLOOKUP(L$2,polygonCoarseDist!$A$2:$G$9,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M114" s="48">
        <f>VLOOKUP(M$2,polygonCoarseDist!$A$2:$G$9,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N114" s="48">
        <f>VLOOKUP(N$2,polygonCoarseDist!$A$2:$G$9,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O114" s="48">
        <f>VLOOKUP(O$2,polygonCoarseDist!$A$2:$G$9,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0.40500000000000003</v>
      </c>
      <c r="P114" s="48">
        <f>VLOOKUP(P$2,polygonCoarseDist!$A$2:$G$9,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R114" s="48">
        <f>VLOOKUP(R$2,polygonCoarseDist!$A$13:$D$20,IF(EXACT($E114,polygonCoarseDist!$B$12),2,IF(EXACT($E114,polygonCoarseDist!$C$12),3,4)))</f>
        <v>0</v>
      </c>
      <c r="S114" s="48">
        <f>VLOOKUP(S$2,polygonCoarseDist!$A$13:$D$20,IF(EXACT($E114,polygonCoarseDist!$B$12),2,IF(EXACT($E114,polygonCoarseDist!$C$12),3,4)))</f>
        <v>0</v>
      </c>
      <c r="T114" s="48">
        <f>VLOOKUP(T$2,polygonCoarseDist!$A$13:$D$20,IF(EXACT($E114,polygonCoarseDist!$B$12),2,IF(EXACT($E114,polygonCoarseDist!$C$12),3,4)))</f>
        <v>0</v>
      </c>
      <c r="U114" s="48">
        <f>VLOOKUP(U$2,polygonCoarseDist!$A$13:$D$20,IF(EXACT($E114,polygonCoarseDist!$B$12),2,IF(EXACT($E114,polygonCoarseDist!$C$12),3,4)))</f>
        <v>1</v>
      </c>
      <c r="V114" s="48">
        <f>VLOOKUP(V$2,polygonCoarseDist!$A$13:$D$20,IF(EXACT($E114,polygonCoarseDist!$B$12),2,IF(EXACT($E114,polygonCoarseDist!$C$12),3,4)))</f>
        <v>0</v>
      </c>
      <c r="W114" s="48">
        <f>VLOOKUP(W$2,polygonCoarseDist!$A$13:$D$20,IF(EXACT($E114,polygonCoarseDist!$B$12),2,IF(EXACT($E114,polygonCoarseDist!$C$12),3,4)))</f>
        <v>0</v>
      </c>
      <c r="X114" s="48">
        <f>VLOOKUP(X$2,polygonCoarseDist!$A$13:$D$20,IF(EXACT($E114,polygonCoarseDist!$B$12),2,IF(EXACT($E114,polygonCoarseDist!$C$12),3,4)))</f>
        <v>0</v>
      </c>
      <c r="Y114" s="48">
        <f>VLOOKUP(Y$2,polygonCoarseDist!$A$13:$D$20,IF(EXACT($E114,polygonCoarseDist!$B$12),2,IF(EXACT($E114,polygonCoarseDist!$C$12),3,4)))</f>
        <v>0</v>
      </c>
      <c r="AA114" s="48">
        <f>IF(EXACT($A114,polygonCoarseDist!$G$1),VLOOKUP(AA$2,polygonCoarseDist!$A$37:$C$44, $D114+1),         IF(EXACT($A114,polygonCoarseDist!$F$1),VLOOKUP(AA$2,polygonCoarseDist!$A$49:$I$56, $D114+1),       VLOOKUP(AA$2,polygonCoarseDist!$A$25:$E$32, $D114+1)      )        )</f>
        <v>0</v>
      </c>
      <c r="AB114" s="48">
        <f>IF(EXACT($A114,polygonCoarseDist!$G$1),VLOOKUP(AB$2,polygonCoarseDist!$A$37:$C$44, $D114+1),         IF(EXACT($A114,polygonCoarseDist!$F$1),VLOOKUP(AB$2,polygonCoarseDist!$A$49:$I$56, $D114+1),       VLOOKUP(AB$2,polygonCoarseDist!$A$25:$E$32, $D114+1)      )        )</f>
        <v>0</v>
      </c>
      <c r="AC114" s="48">
        <f>IF(EXACT($A114,polygonCoarseDist!$G$1),VLOOKUP(AC$2,polygonCoarseDist!$A$37:$C$44, $D114+1),         IF(EXACT($A114,polygonCoarseDist!$F$1),VLOOKUP(AC$2,polygonCoarseDist!$A$49:$I$56, $D114+1),       VLOOKUP(AC$2,polygonCoarseDist!$A$25:$E$32, $D114+1)      )        )</f>
        <v>0</v>
      </c>
      <c r="AD114" s="48">
        <f>IF(EXACT($A114,polygonCoarseDist!$G$1),VLOOKUP(AD$2,polygonCoarseDist!$A$37:$C$44, $D114+1),         IF(EXACT($A114,polygonCoarseDist!$F$1),VLOOKUP(AD$2,polygonCoarseDist!$A$49:$I$56, $D114+1),       VLOOKUP(AD$2,polygonCoarseDist!$A$25:$E$32, $D114+1)      )        )</f>
        <v>0</v>
      </c>
      <c r="AE114" s="48">
        <f>IF(EXACT($A114,polygonCoarseDist!$G$1),VLOOKUP(AE$2,polygonCoarseDist!$A$37:$C$44, $D114+1),         IF(EXACT($A114,polygonCoarseDist!$F$1),VLOOKUP(AE$2,polygonCoarseDist!$A$49:$I$56, $D114+1),       VLOOKUP(AE$2,polygonCoarseDist!$A$25:$E$32, $D114+1)      )        )</f>
        <v>0.05</v>
      </c>
      <c r="AF114" s="48">
        <f>IF(EXACT($A114,polygonCoarseDist!$G$1),VLOOKUP(AF$2,polygonCoarseDist!$A$37:$C$44, $D114+1),         IF(EXACT($A114,polygonCoarseDist!$F$1),VLOOKUP(AF$2,polygonCoarseDist!$A$49:$I$56, $D114+1),       VLOOKUP(AF$2,polygonCoarseDist!$A$25:$E$32, $D114+1)      )        )</f>
        <v>0</v>
      </c>
      <c r="AG114" s="48">
        <f>IF(EXACT($A114,polygonCoarseDist!$G$1),VLOOKUP(AG$2,polygonCoarseDist!$A$37:$C$44, $D114+1),         IF(EXACT($A114,polygonCoarseDist!$F$1),VLOOKUP(AG$2,polygonCoarseDist!$A$49:$I$56, $D114+1),       VLOOKUP(AG$2,polygonCoarseDist!$A$25:$E$32, $D114+1)      )        )</f>
        <v>0</v>
      </c>
      <c r="AH114" s="48">
        <f>IF(EXACT($A114,polygonCoarseDist!$G$1),VLOOKUP(AH$2,polygonCoarseDist!$A$37:$C$44, $D114+1),         IF(EXACT($A114,polygonCoarseDist!$F$1),VLOOKUP(AH$2,polygonCoarseDist!$A$49:$I$56, $D114+1),       VLOOKUP(AH$2,polygonCoarseDist!$A$25:$E$32, $D114+1)      )        )</f>
        <v>0.05</v>
      </c>
      <c r="AJ114" s="48">
        <f>IF(EXACT($A114,polygonCoarseDist!$F$1), VLOOKUP(AJ$2,polygonCoarseDist!$A$62:$D$69,  IF(EXACT($B114,polygonCoarseDist!$B$61), 2,  IF(EXACT($B114,polygonCoarseDist!$C$61), 3,   4   )   )  ),  1)</f>
        <v>0</v>
      </c>
      <c r="AK114" s="48">
        <f>IF(EXACT($A114,polygonCoarseDist!$F$1), VLOOKUP(AK$2,polygonCoarseDist!$A$62:$D$69,  IF(EXACT($B114,polygonCoarseDist!$B$61), 2,  IF(EXACT($B114,polygonCoarseDist!$C$61), 3,   4   )   )  ),  1)</f>
        <v>0.4</v>
      </c>
      <c r="AL114" s="48">
        <f>IF(EXACT($A114,polygonCoarseDist!$F$1), VLOOKUP(AL$2,polygonCoarseDist!$A$62:$D$69,  IF(EXACT($B114,polygonCoarseDist!$B$61), 2,  IF(EXACT($B114,polygonCoarseDist!$C$61), 3,   4   )   )  ),  1)</f>
        <v>0.5</v>
      </c>
      <c r="AM114" s="48">
        <f>IF(EXACT($A114,polygonCoarseDist!$F$1), VLOOKUP(AM$2,polygonCoarseDist!$A$62:$D$69,  IF(EXACT($B114,polygonCoarseDist!$B$61), 2,  IF(EXACT($B114,polygonCoarseDist!$C$61), 3,   4   )   )  ),  1)</f>
        <v>0.6</v>
      </c>
      <c r="AN114" s="48">
        <f>IF(EXACT($A114,polygonCoarseDist!$F$1), VLOOKUP(AN$2,polygonCoarseDist!$A$62:$D$69,  IF(EXACT($B114,polygonCoarseDist!$B$61), 2,  IF(EXACT($B114,polygonCoarseDist!$C$61), 3,   4   )   )  ),  1)</f>
        <v>0.6</v>
      </c>
      <c r="AO114" s="48">
        <f>IF(EXACT($A114,polygonCoarseDist!$F$1), VLOOKUP(AO$2,polygonCoarseDist!$A$62:$D$69,  IF(EXACT($B114,polygonCoarseDist!$B$61), 2,  IF(EXACT($B114,polygonCoarseDist!$C$61), 3,   4   )   )  ),  1)</f>
        <v>0.2</v>
      </c>
      <c r="AP114" s="48">
        <f>IF(EXACT($A114,polygonCoarseDist!$F$1), VLOOKUP(AP$2,polygonCoarseDist!$A$62:$D$69,  IF(EXACT($B114,polygonCoarseDist!$B$61), 2,  IF(EXACT($B114,polygonCoarseDist!$C$61), 3,   4   )   )  ),  1)</f>
        <v>0.6</v>
      </c>
      <c r="AQ114" s="48">
        <f>IF(EXACT($A114,polygonCoarseDist!$F$1), VLOOKUP(AQ$2,polygonCoarseDist!$A$62:$D$69,  IF(EXACT($B114,polygonCoarseDist!$B$61), 2,  IF(EXACT($B114,polygonCoarseDist!$C$61), 3,   4   )   )  ),  1)</f>
        <v>0.2</v>
      </c>
      <c r="AS114" s="82">
        <f t="shared" si="105"/>
        <v>0</v>
      </c>
      <c r="AT114" s="82">
        <f t="shared" si="106"/>
        <v>0</v>
      </c>
      <c r="AU114" s="82">
        <f t="shared" si="107"/>
        <v>0</v>
      </c>
      <c r="AV114" s="82">
        <f t="shared" si="108"/>
        <v>0</v>
      </c>
      <c r="AW114" s="82">
        <f t="shared" si="109"/>
        <v>0</v>
      </c>
      <c r="AX114" s="82">
        <f t="shared" si="110"/>
        <v>0</v>
      </c>
      <c r="AY114" s="82">
        <f t="shared" si="111"/>
        <v>0</v>
      </c>
      <c r="AZ114" s="82">
        <f t="shared" si="112"/>
        <v>0</v>
      </c>
      <c r="BB114" s="82">
        <f t="shared" si="113"/>
        <v>0</v>
      </c>
      <c r="BC114" s="82">
        <f t="shared" si="114"/>
        <v>0</v>
      </c>
      <c r="BD114" s="82">
        <f t="shared" si="115"/>
        <v>0</v>
      </c>
      <c r="BE114" s="82">
        <f t="shared" si="116"/>
        <v>0</v>
      </c>
      <c r="BF114" s="82">
        <f t="shared" si="117"/>
        <v>0</v>
      </c>
      <c r="BG114" s="82">
        <f t="shared" si="118"/>
        <v>0</v>
      </c>
      <c r="BH114" s="82">
        <f t="shared" si="119"/>
        <v>0</v>
      </c>
      <c r="BI114" s="82">
        <f t="shared" si="120"/>
        <v>0</v>
      </c>
      <c r="BK114" s="82">
        <f t="shared" si="121"/>
        <v>0</v>
      </c>
      <c r="BL114" s="82">
        <f t="shared" si="122"/>
        <v>0</v>
      </c>
      <c r="BM114" s="82">
        <f t="shared" si="123"/>
        <v>0</v>
      </c>
      <c r="BN114" s="82">
        <f t="shared" si="124"/>
        <v>0</v>
      </c>
      <c r="BO114" s="82">
        <f t="shared" si="125"/>
        <v>0</v>
      </c>
      <c r="BP114" s="82">
        <f t="shared" si="126"/>
        <v>0</v>
      </c>
      <c r="BQ114" s="82">
        <f t="shared" si="127"/>
        <v>0</v>
      </c>
      <c r="BR114" s="82">
        <f t="shared" si="128"/>
        <v>0</v>
      </c>
    </row>
    <row r="115" spans="1:71" x14ac:dyDescent="0.2">
      <c r="A115" t="str">
        <f t="shared" ref="A115:C115" si="182">A75</f>
        <v>RC Frame infilled</v>
      </c>
      <c r="B115" t="str">
        <f t="shared" si="182"/>
        <v>HC</v>
      </c>
      <c r="C115" t="str">
        <f t="shared" si="182"/>
        <v>LR</v>
      </c>
      <c r="D115">
        <f t="shared" si="173"/>
        <v>1</v>
      </c>
      <c r="E115" t="s">
        <v>20</v>
      </c>
      <c r="F115" s="33" t="str">
        <f t="shared" si="147"/>
        <v>RCi+HC+LR</v>
      </c>
      <c r="G115" t="str">
        <f>G107</f>
        <v>RCi+xC+LR+1s+Ind</v>
      </c>
      <c r="I115" s="48">
        <f>VLOOKUP(I$2,polygonCoarseDist!$A$2:$G$9,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J115" s="48">
        <f>VLOOKUP(J$2,polygonCoarseDist!$A$2:$G$9,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K115" s="48">
        <f>VLOOKUP(K$2,polygonCoarseDist!$A$2:$G$9,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0.45585874799357945</v>
      </c>
      <c r="L115" s="48">
        <f>VLOOKUP(L$2,polygonCoarseDist!$A$2:$G$9,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M115" s="48">
        <f>VLOOKUP(M$2,polygonCoarseDist!$A$2:$G$9,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N115" s="48">
        <f>VLOOKUP(N$2,polygonCoarseDist!$A$2:$G$9,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O115" s="48">
        <f>VLOOKUP(O$2,polygonCoarseDist!$A$2:$G$9,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0.40500000000000003</v>
      </c>
      <c r="P115" s="48">
        <f>VLOOKUP(P$2,polygonCoarseDist!$A$2:$G$9,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R115" s="48">
        <f>VLOOKUP(R$2,polygonCoarseDist!$A$13:$D$20,IF(EXACT($E115,polygonCoarseDist!$B$12),2,IF(EXACT($E115,polygonCoarseDist!$C$12),3,4)))</f>
        <v>0</v>
      </c>
      <c r="S115" s="48">
        <f>VLOOKUP(S$2,polygonCoarseDist!$A$13:$D$20,IF(EXACT($E115,polygonCoarseDist!$B$12),2,IF(EXACT($E115,polygonCoarseDist!$C$12),3,4)))</f>
        <v>0</v>
      </c>
      <c r="T115" s="48">
        <f>VLOOKUP(T$2,polygonCoarseDist!$A$13:$D$20,IF(EXACT($E115,polygonCoarseDist!$B$12),2,IF(EXACT($E115,polygonCoarseDist!$C$12),3,4)))</f>
        <v>0</v>
      </c>
      <c r="U115" s="48">
        <f>VLOOKUP(U$2,polygonCoarseDist!$A$13:$D$20,IF(EXACT($E115,polygonCoarseDist!$B$12),2,IF(EXACT($E115,polygonCoarseDist!$C$12),3,4)))</f>
        <v>1</v>
      </c>
      <c r="V115" s="48">
        <f>VLOOKUP(V$2,polygonCoarseDist!$A$13:$D$20,IF(EXACT($E115,polygonCoarseDist!$B$12),2,IF(EXACT($E115,polygonCoarseDist!$C$12),3,4)))</f>
        <v>0</v>
      </c>
      <c r="W115" s="48">
        <f>VLOOKUP(W$2,polygonCoarseDist!$A$13:$D$20,IF(EXACT($E115,polygonCoarseDist!$B$12),2,IF(EXACT($E115,polygonCoarseDist!$C$12),3,4)))</f>
        <v>0</v>
      </c>
      <c r="X115" s="48">
        <f>VLOOKUP(X$2,polygonCoarseDist!$A$13:$D$20,IF(EXACT($E115,polygonCoarseDist!$B$12),2,IF(EXACT($E115,polygonCoarseDist!$C$12),3,4)))</f>
        <v>0</v>
      </c>
      <c r="Y115" s="48">
        <f>VLOOKUP(Y$2,polygonCoarseDist!$A$13:$D$20,IF(EXACT($E115,polygonCoarseDist!$B$12),2,IF(EXACT($E115,polygonCoarseDist!$C$12),3,4)))</f>
        <v>0</v>
      </c>
      <c r="AA115" s="48">
        <f>IF(EXACT($A115,polygonCoarseDist!$G$1),VLOOKUP(AA$2,polygonCoarseDist!$A$37:$C$44, $D115+1),         IF(EXACT($A115,polygonCoarseDist!$F$1),VLOOKUP(AA$2,polygonCoarseDist!$A$49:$I$56, $D115+1),       VLOOKUP(AA$2,polygonCoarseDist!$A$25:$E$32, $D115+1)      )        )</f>
        <v>0.4</v>
      </c>
      <c r="AB115" s="48">
        <f>IF(EXACT($A115,polygonCoarseDist!$G$1),VLOOKUP(AB$2,polygonCoarseDist!$A$37:$C$44, $D115+1),         IF(EXACT($A115,polygonCoarseDist!$F$1),VLOOKUP(AB$2,polygonCoarseDist!$A$49:$I$56, $D115+1),       VLOOKUP(AB$2,polygonCoarseDist!$A$25:$E$32, $D115+1)      )        )</f>
        <v>0.05</v>
      </c>
      <c r="AC115" s="48">
        <f>IF(EXACT($A115,polygonCoarseDist!$G$1),VLOOKUP(AC$2,polygonCoarseDist!$A$37:$C$44, $D115+1),         IF(EXACT($A115,polygonCoarseDist!$F$1),VLOOKUP(AC$2,polygonCoarseDist!$A$49:$I$56, $D115+1),       VLOOKUP(AC$2,polygonCoarseDist!$A$25:$E$32, $D115+1)      )        )</f>
        <v>0.1</v>
      </c>
      <c r="AD115" s="48">
        <f>IF(EXACT($A115,polygonCoarseDist!$G$1),VLOOKUP(AD$2,polygonCoarseDist!$A$37:$C$44, $D115+1),         IF(EXACT($A115,polygonCoarseDist!$F$1),VLOOKUP(AD$2,polygonCoarseDist!$A$49:$I$56, $D115+1),       VLOOKUP(AD$2,polygonCoarseDist!$A$25:$E$32, $D115+1)      )        )</f>
        <v>0.1</v>
      </c>
      <c r="AE115" s="48">
        <f>IF(EXACT($A115,polygonCoarseDist!$G$1),VLOOKUP(AE$2,polygonCoarseDist!$A$37:$C$44, $D115+1),         IF(EXACT($A115,polygonCoarseDist!$F$1),VLOOKUP(AE$2,polygonCoarseDist!$A$49:$I$56, $D115+1),       VLOOKUP(AE$2,polygonCoarseDist!$A$25:$E$32, $D115+1)      )        )</f>
        <v>0</v>
      </c>
      <c r="AF115" s="48">
        <f>IF(EXACT($A115,polygonCoarseDist!$G$1),VLOOKUP(AF$2,polygonCoarseDist!$A$37:$C$44, $D115+1),         IF(EXACT($A115,polygonCoarseDist!$F$1),VLOOKUP(AF$2,polygonCoarseDist!$A$49:$I$56, $D115+1),       VLOOKUP(AF$2,polygonCoarseDist!$A$25:$E$32, $D115+1)      )        )</f>
        <v>0.1</v>
      </c>
      <c r="AG115" s="48">
        <f>IF(EXACT($A115,polygonCoarseDist!$G$1),VLOOKUP(AG$2,polygonCoarseDist!$A$37:$C$44, $D115+1),         IF(EXACT($A115,polygonCoarseDist!$F$1),VLOOKUP(AG$2,polygonCoarseDist!$A$49:$I$56, $D115+1),       VLOOKUP(AG$2,polygonCoarseDist!$A$25:$E$32, $D115+1)      )        )</f>
        <v>0.05</v>
      </c>
      <c r="AH115" s="48">
        <f>IF(EXACT($A115,polygonCoarseDist!$G$1),VLOOKUP(AH$2,polygonCoarseDist!$A$37:$C$44, $D115+1),         IF(EXACT($A115,polygonCoarseDist!$F$1),VLOOKUP(AH$2,polygonCoarseDist!$A$49:$I$56, $D115+1),       VLOOKUP(AH$2,polygonCoarseDist!$A$25:$E$32, $D115+1)      )        )</f>
        <v>0</v>
      </c>
      <c r="AJ115" s="48">
        <f>IF(EXACT($A115,polygonCoarseDist!$F$1), VLOOKUP(AJ$2,polygonCoarseDist!$A$62:$D$69,  IF(EXACT($B115,polygonCoarseDist!$B$61), 2,  IF(EXACT($B115,polygonCoarseDist!$C$61), 3,   4   )   )  ),  1)</f>
        <v>0</v>
      </c>
      <c r="AK115" s="48">
        <f>IF(EXACT($A115,polygonCoarseDist!$F$1), VLOOKUP(AK$2,polygonCoarseDist!$A$62:$D$69,  IF(EXACT($B115,polygonCoarseDist!$B$61), 2,  IF(EXACT($B115,polygonCoarseDist!$C$61), 3,   4   )   )  ),  1)</f>
        <v>0.3</v>
      </c>
      <c r="AL115" s="48">
        <f>IF(EXACT($A115,polygonCoarseDist!$F$1), VLOOKUP(AL$2,polygonCoarseDist!$A$62:$D$69,  IF(EXACT($B115,polygonCoarseDist!$B$61), 2,  IF(EXACT($B115,polygonCoarseDist!$C$61), 3,   4   )   )  ),  1)</f>
        <v>0.5</v>
      </c>
      <c r="AM115" s="48">
        <f>IF(EXACT($A115,polygonCoarseDist!$F$1), VLOOKUP(AM$2,polygonCoarseDist!$A$62:$D$69,  IF(EXACT($B115,polygonCoarseDist!$B$61), 2,  IF(EXACT($B115,polygonCoarseDist!$C$61), 3,   4   )   )  ),  1)</f>
        <v>0.1</v>
      </c>
      <c r="AN115" s="48">
        <f>IF(EXACT($A115,polygonCoarseDist!$F$1), VLOOKUP(AN$2,polygonCoarseDist!$A$62:$D$69,  IF(EXACT($B115,polygonCoarseDist!$B$61), 2,  IF(EXACT($B115,polygonCoarseDist!$C$61), 3,   4   )   )  ),  1)</f>
        <v>0.3</v>
      </c>
      <c r="AO115" s="48">
        <f>IF(EXACT($A115,polygonCoarseDist!$F$1), VLOOKUP(AO$2,polygonCoarseDist!$A$62:$D$69,  IF(EXACT($B115,polygonCoarseDist!$B$61), 2,  IF(EXACT($B115,polygonCoarseDist!$C$61), 3,   4   )   )  ),  1)</f>
        <v>0.1</v>
      </c>
      <c r="AP115" s="48">
        <f>IF(EXACT($A115,polygonCoarseDist!$F$1), VLOOKUP(AP$2,polygonCoarseDist!$A$62:$D$69,  IF(EXACT($B115,polygonCoarseDist!$B$61), 2,  IF(EXACT($B115,polygonCoarseDist!$C$61), 3,   4   )   )  ),  1)</f>
        <v>0.2</v>
      </c>
      <c r="AQ115" s="48">
        <f>IF(EXACT($A115,polygonCoarseDist!$F$1), VLOOKUP(AQ$2,polygonCoarseDist!$A$62:$D$69,  IF(EXACT($B115,polygonCoarseDist!$B$61), 2,  IF(EXACT($B115,polygonCoarseDist!$C$61), 3,   4   )   )  ),  1)</f>
        <v>0.7</v>
      </c>
      <c r="AS115" s="82">
        <f t="shared" si="105"/>
        <v>0</v>
      </c>
      <c r="AT115" s="82">
        <f t="shared" si="106"/>
        <v>0</v>
      </c>
      <c r="AU115" s="82">
        <f t="shared" si="107"/>
        <v>0</v>
      </c>
      <c r="AV115" s="82">
        <f t="shared" si="108"/>
        <v>6.170000000000001E-3</v>
      </c>
      <c r="AW115" s="82">
        <f t="shared" si="109"/>
        <v>0</v>
      </c>
      <c r="AX115" s="82">
        <f t="shared" si="110"/>
        <v>0</v>
      </c>
      <c r="AY115" s="82">
        <f t="shared" si="111"/>
        <v>0</v>
      </c>
      <c r="AZ115" s="82">
        <f t="shared" si="112"/>
        <v>0</v>
      </c>
      <c r="BB115" s="82">
        <f t="shared" si="113"/>
        <v>0</v>
      </c>
      <c r="BC115" s="82">
        <f t="shared" si="114"/>
        <v>0</v>
      </c>
      <c r="BD115" s="82">
        <f t="shared" si="115"/>
        <v>0</v>
      </c>
      <c r="BE115" s="82">
        <f t="shared" si="116"/>
        <v>6.3087934560327194E-3</v>
      </c>
      <c r="BF115" s="82">
        <f t="shared" si="117"/>
        <v>0</v>
      </c>
      <c r="BG115" s="82">
        <f t="shared" si="118"/>
        <v>0</v>
      </c>
      <c r="BH115" s="82">
        <f t="shared" si="119"/>
        <v>0</v>
      </c>
      <c r="BI115" s="82">
        <f t="shared" si="120"/>
        <v>0</v>
      </c>
      <c r="BK115" s="82">
        <f t="shared" si="121"/>
        <v>0</v>
      </c>
      <c r="BL115" s="82">
        <f t="shared" si="122"/>
        <v>0</v>
      </c>
      <c r="BM115" s="82">
        <f t="shared" si="123"/>
        <v>0</v>
      </c>
      <c r="BN115" s="82">
        <f t="shared" si="124"/>
        <v>6.3087934560327194E-3</v>
      </c>
      <c r="BO115" s="82">
        <f t="shared" si="125"/>
        <v>0</v>
      </c>
      <c r="BP115" s="82">
        <f t="shared" si="126"/>
        <v>0</v>
      </c>
      <c r="BQ115" s="82">
        <f t="shared" si="127"/>
        <v>0</v>
      </c>
      <c r="BR115" s="82">
        <f t="shared" si="128"/>
        <v>0</v>
      </c>
    </row>
    <row r="116" spans="1:71" x14ac:dyDescent="0.2">
      <c r="A116" t="str">
        <f t="shared" ref="A116:C116" si="183">A76</f>
        <v>RC Frame infilled</v>
      </c>
      <c r="B116" t="str">
        <f t="shared" si="183"/>
        <v>HC</v>
      </c>
      <c r="C116" t="str">
        <f t="shared" si="183"/>
        <v>LR</v>
      </c>
      <c r="D116">
        <f t="shared" si="173"/>
        <v>2</v>
      </c>
      <c r="E116" t="s">
        <v>20</v>
      </c>
      <c r="F116" s="33" t="str">
        <f t="shared" si="147"/>
        <v>RCi+HC+LR</v>
      </c>
      <c r="G116" t="str">
        <f t="shared" ref="G116:G122" si="184">G108</f>
        <v>RCi+xC+LR+2s+Ind</v>
      </c>
      <c r="I116" s="48">
        <f>VLOOKUP(I$2,polygonCoarseDist!$A$2:$G$9,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J116" s="48">
        <f>VLOOKUP(J$2,polygonCoarseDist!$A$2:$G$9,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K116" s="48">
        <f>VLOOKUP(K$2,polygonCoarseDist!$A$2:$G$9,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0.45585874799357945</v>
      </c>
      <c r="L116" s="48">
        <f>VLOOKUP(L$2,polygonCoarseDist!$A$2:$G$9,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M116" s="48">
        <f>VLOOKUP(M$2,polygonCoarseDist!$A$2:$G$9,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N116" s="48">
        <f>VLOOKUP(N$2,polygonCoarseDist!$A$2:$G$9,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O116" s="48">
        <f>VLOOKUP(O$2,polygonCoarseDist!$A$2:$G$9,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0.40500000000000003</v>
      </c>
      <c r="P116" s="48">
        <f>VLOOKUP(P$2,polygonCoarseDist!$A$2:$G$9,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R116" s="48">
        <f>VLOOKUP(R$2,polygonCoarseDist!$A$13:$D$20,IF(EXACT($E116,polygonCoarseDist!$B$12),2,IF(EXACT($E116,polygonCoarseDist!$C$12),3,4)))</f>
        <v>0</v>
      </c>
      <c r="S116" s="48">
        <f>VLOOKUP(S$2,polygonCoarseDist!$A$13:$D$20,IF(EXACT($E116,polygonCoarseDist!$B$12),2,IF(EXACT($E116,polygonCoarseDist!$C$12),3,4)))</f>
        <v>0</v>
      </c>
      <c r="T116" s="48">
        <f>VLOOKUP(T$2,polygonCoarseDist!$A$13:$D$20,IF(EXACT($E116,polygonCoarseDist!$B$12),2,IF(EXACT($E116,polygonCoarseDist!$C$12),3,4)))</f>
        <v>0</v>
      </c>
      <c r="U116" s="48">
        <f>VLOOKUP(U$2,polygonCoarseDist!$A$13:$D$20,IF(EXACT($E116,polygonCoarseDist!$B$12),2,IF(EXACT($E116,polygonCoarseDist!$C$12),3,4)))</f>
        <v>1</v>
      </c>
      <c r="V116" s="48">
        <f>VLOOKUP(V$2,polygonCoarseDist!$A$13:$D$20,IF(EXACT($E116,polygonCoarseDist!$B$12),2,IF(EXACT($E116,polygonCoarseDist!$C$12),3,4)))</f>
        <v>0</v>
      </c>
      <c r="W116" s="48">
        <f>VLOOKUP(W$2,polygonCoarseDist!$A$13:$D$20,IF(EXACT($E116,polygonCoarseDist!$B$12),2,IF(EXACT($E116,polygonCoarseDist!$C$12),3,4)))</f>
        <v>0</v>
      </c>
      <c r="X116" s="48">
        <f>VLOOKUP(X$2,polygonCoarseDist!$A$13:$D$20,IF(EXACT($E116,polygonCoarseDist!$B$12),2,IF(EXACT($E116,polygonCoarseDist!$C$12),3,4)))</f>
        <v>0</v>
      </c>
      <c r="Y116" s="48">
        <f>VLOOKUP(Y$2,polygonCoarseDist!$A$13:$D$20,IF(EXACT($E116,polygonCoarseDist!$B$12),2,IF(EXACT($E116,polygonCoarseDist!$C$12),3,4)))</f>
        <v>0</v>
      </c>
      <c r="AA116" s="48">
        <f>IF(EXACT($A116,polygonCoarseDist!$G$1),VLOOKUP(AA$2,polygonCoarseDist!$A$37:$C$44, $D116+1),         IF(EXACT($A116,polygonCoarseDist!$F$1),VLOOKUP(AA$2,polygonCoarseDist!$A$49:$I$56, $D116+1),       VLOOKUP(AA$2,polygonCoarseDist!$A$25:$E$32, $D116+1)      )        )</f>
        <v>0.5</v>
      </c>
      <c r="AB116" s="48">
        <f>IF(EXACT($A116,polygonCoarseDist!$G$1),VLOOKUP(AB$2,polygonCoarseDist!$A$37:$C$44, $D116+1),         IF(EXACT($A116,polygonCoarseDist!$F$1),VLOOKUP(AB$2,polygonCoarseDist!$A$49:$I$56, $D116+1),       VLOOKUP(AB$2,polygonCoarseDist!$A$25:$E$32, $D116+1)      )        )</f>
        <v>0.3</v>
      </c>
      <c r="AC116" s="48">
        <f>IF(EXACT($A116,polygonCoarseDist!$G$1),VLOOKUP(AC$2,polygonCoarseDist!$A$37:$C$44, $D116+1),         IF(EXACT($A116,polygonCoarseDist!$F$1),VLOOKUP(AC$2,polygonCoarseDist!$A$49:$I$56, $D116+1),       VLOOKUP(AC$2,polygonCoarseDist!$A$25:$E$32, $D116+1)      )        )</f>
        <v>0.3</v>
      </c>
      <c r="AD116" s="48">
        <f>IF(EXACT($A116,polygonCoarseDist!$G$1),VLOOKUP(AD$2,polygonCoarseDist!$A$37:$C$44, $D116+1),         IF(EXACT($A116,polygonCoarseDist!$F$1),VLOOKUP(AD$2,polygonCoarseDist!$A$49:$I$56, $D116+1),       VLOOKUP(AD$2,polygonCoarseDist!$A$25:$E$32, $D116+1)      )        )</f>
        <v>0.4</v>
      </c>
      <c r="AE116" s="48">
        <f>IF(EXACT($A116,polygonCoarseDist!$G$1),VLOOKUP(AE$2,polygonCoarseDist!$A$37:$C$44, $D116+1),         IF(EXACT($A116,polygonCoarseDist!$F$1),VLOOKUP(AE$2,polygonCoarseDist!$A$49:$I$56, $D116+1),       VLOOKUP(AE$2,polygonCoarseDist!$A$25:$E$32, $D116+1)      )        )</f>
        <v>0.05</v>
      </c>
      <c r="AF116" s="48">
        <f>IF(EXACT($A116,polygonCoarseDist!$G$1),VLOOKUP(AF$2,polygonCoarseDist!$A$37:$C$44, $D116+1),         IF(EXACT($A116,polygonCoarseDist!$F$1),VLOOKUP(AF$2,polygonCoarseDist!$A$49:$I$56, $D116+1),       VLOOKUP(AF$2,polygonCoarseDist!$A$25:$E$32, $D116+1)      )        )</f>
        <v>0.4</v>
      </c>
      <c r="AG116" s="48">
        <f>IF(EXACT($A116,polygonCoarseDist!$G$1),VLOOKUP(AG$2,polygonCoarseDist!$A$37:$C$44, $D116+1),         IF(EXACT($A116,polygonCoarseDist!$F$1),VLOOKUP(AG$2,polygonCoarseDist!$A$49:$I$56, $D116+1),       VLOOKUP(AG$2,polygonCoarseDist!$A$25:$E$32, $D116+1)      )        )</f>
        <v>0.3</v>
      </c>
      <c r="AH116" s="48">
        <f>IF(EXACT($A116,polygonCoarseDist!$G$1),VLOOKUP(AH$2,polygonCoarseDist!$A$37:$C$44, $D116+1),         IF(EXACT($A116,polygonCoarseDist!$F$1),VLOOKUP(AH$2,polygonCoarseDist!$A$49:$I$56, $D116+1),       VLOOKUP(AH$2,polygonCoarseDist!$A$25:$E$32, $D116+1)      )        )</f>
        <v>0.05</v>
      </c>
      <c r="AJ116" s="48">
        <f>IF(EXACT($A116,polygonCoarseDist!$F$1), VLOOKUP(AJ$2,polygonCoarseDist!$A$62:$D$69,  IF(EXACT($B116,polygonCoarseDist!$B$61), 2,  IF(EXACT($B116,polygonCoarseDist!$C$61), 3,   4   )   )  ),  1)</f>
        <v>0</v>
      </c>
      <c r="AK116" s="48">
        <f>IF(EXACT($A116,polygonCoarseDist!$F$1), VLOOKUP(AK$2,polygonCoarseDist!$A$62:$D$69,  IF(EXACT($B116,polygonCoarseDist!$B$61), 2,  IF(EXACT($B116,polygonCoarseDist!$C$61), 3,   4   )   )  ),  1)</f>
        <v>0.3</v>
      </c>
      <c r="AL116" s="48">
        <f>IF(EXACT($A116,polygonCoarseDist!$F$1), VLOOKUP(AL$2,polygonCoarseDist!$A$62:$D$69,  IF(EXACT($B116,polygonCoarseDist!$B$61), 2,  IF(EXACT($B116,polygonCoarseDist!$C$61), 3,   4   )   )  ),  1)</f>
        <v>0.5</v>
      </c>
      <c r="AM116" s="48">
        <f>IF(EXACT($A116,polygonCoarseDist!$F$1), VLOOKUP(AM$2,polygonCoarseDist!$A$62:$D$69,  IF(EXACT($B116,polygonCoarseDist!$B$61), 2,  IF(EXACT($B116,polygonCoarseDist!$C$61), 3,   4   )   )  ),  1)</f>
        <v>0.1</v>
      </c>
      <c r="AN116" s="48">
        <f>IF(EXACT($A116,polygonCoarseDist!$F$1), VLOOKUP(AN$2,polygonCoarseDist!$A$62:$D$69,  IF(EXACT($B116,polygonCoarseDist!$B$61), 2,  IF(EXACT($B116,polygonCoarseDist!$C$61), 3,   4   )   )  ),  1)</f>
        <v>0.3</v>
      </c>
      <c r="AO116" s="48">
        <f>IF(EXACT($A116,polygonCoarseDist!$F$1), VLOOKUP(AO$2,polygonCoarseDist!$A$62:$D$69,  IF(EXACT($B116,polygonCoarseDist!$B$61), 2,  IF(EXACT($B116,polygonCoarseDist!$C$61), 3,   4   )   )  ),  1)</f>
        <v>0.1</v>
      </c>
      <c r="AP116" s="48">
        <f>IF(EXACT($A116,polygonCoarseDist!$F$1), VLOOKUP(AP$2,polygonCoarseDist!$A$62:$D$69,  IF(EXACT($B116,polygonCoarseDist!$B$61), 2,  IF(EXACT($B116,polygonCoarseDist!$C$61), 3,   4   )   )  ),  1)</f>
        <v>0.2</v>
      </c>
      <c r="AQ116" s="48">
        <f>IF(EXACT($A116,polygonCoarseDist!$F$1), VLOOKUP(AQ$2,polygonCoarseDist!$A$62:$D$69,  IF(EXACT($B116,polygonCoarseDist!$B$61), 2,  IF(EXACT($B116,polygonCoarseDist!$C$61), 3,   4   )   )  ),  1)</f>
        <v>0.7</v>
      </c>
      <c r="AS116" s="82">
        <f t="shared" si="105"/>
        <v>0</v>
      </c>
      <c r="AT116" s="82">
        <f t="shared" si="106"/>
        <v>0</v>
      </c>
      <c r="AU116" s="82">
        <f t="shared" si="107"/>
        <v>0</v>
      </c>
      <c r="AV116" s="82">
        <f t="shared" si="108"/>
        <v>2.4680000000000004E-2</v>
      </c>
      <c r="AW116" s="82">
        <f t="shared" si="109"/>
        <v>0</v>
      </c>
      <c r="AX116" s="82">
        <f t="shared" si="110"/>
        <v>0</v>
      </c>
      <c r="AY116" s="82">
        <f t="shared" si="111"/>
        <v>0</v>
      </c>
      <c r="AZ116" s="82">
        <f t="shared" si="112"/>
        <v>0</v>
      </c>
      <c r="BB116" s="82">
        <f t="shared" si="113"/>
        <v>0</v>
      </c>
      <c r="BC116" s="82">
        <f t="shared" si="114"/>
        <v>0</v>
      </c>
      <c r="BD116" s="82">
        <f t="shared" si="115"/>
        <v>0</v>
      </c>
      <c r="BE116" s="82">
        <f t="shared" si="116"/>
        <v>2.5235173824130878E-2</v>
      </c>
      <c r="BF116" s="82">
        <f t="shared" si="117"/>
        <v>0</v>
      </c>
      <c r="BG116" s="82">
        <f t="shared" si="118"/>
        <v>0</v>
      </c>
      <c r="BH116" s="82">
        <f t="shared" si="119"/>
        <v>0</v>
      </c>
      <c r="BI116" s="82">
        <f t="shared" si="120"/>
        <v>0</v>
      </c>
      <c r="BK116" s="82">
        <f t="shared" si="121"/>
        <v>0</v>
      </c>
      <c r="BL116" s="82">
        <f t="shared" si="122"/>
        <v>0</v>
      </c>
      <c r="BM116" s="82">
        <f t="shared" si="123"/>
        <v>0</v>
      </c>
      <c r="BN116" s="82">
        <f t="shared" si="124"/>
        <v>5.0470347648261756E-2</v>
      </c>
      <c r="BO116" s="82">
        <f t="shared" si="125"/>
        <v>0</v>
      </c>
      <c r="BP116" s="82">
        <f t="shared" si="126"/>
        <v>0</v>
      </c>
      <c r="BQ116" s="82">
        <f t="shared" si="127"/>
        <v>0</v>
      </c>
      <c r="BR116" s="82">
        <f t="shared" si="128"/>
        <v>0</v>
      </c>
    </row>
    <row r="117" spans="1:71" x14ac:dyDescent="0.2">
      <c r="A117" t="str">
        <f t="shared" ref="A117:C117" si="185">A77</f>
        <v>RC Frame infilled</v>
      </c>
      <c r="B117" t="str">
        <f t="shared" si="185"/>
        <v>HC</v>
      </c>
      <c r="C117" t="str">
        <f t="shared" si="185"/>
        <v>LR</v>
      </c>
      <c r="D117">
        <f t="shared" si="173"/>
        <v>3</v>
      </c>
      <c r="E117" t="s">
        <v>20</v>
      </c>
      <c r="F117" s="33" t="str">
        <f t="shared" si="147"/>
        <v>RCi+HC+LR</v>
      </c>
      <c r="G117" t="str">
        <f t="shared" si="184"/>
        <v>RCi+xC+LR+3s+Ind</v>
      </c>
      <c r="I117" s="48">
        <f>VLOOKUP(I$2,polygonCoarseDist!$A$2:$G$9,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J117" s="48">
        <f>VLOOKUP(J$2,polygonCoarseDist!$A$2:$G$9,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K117" s="48">
        <f>VLOOKUP(K$2,polygonCoarseDist!$A$2:$G$9,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0.45585874799357945</v>
      </c>
      <c r="L117" s="48">
        <f>VLOOKUP(L$2,polygonCoarseDist!$A$2:$G$9,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M117" s="48">
        <f>VLOOKUP(M$2,polygonCoarseDist!$A$2:$G$9,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N117" s="48">
        <f>VLOOKUP(N$2,polygonCoarseDist!$A$2:$G$9,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O117" s="48">
        <f>VLOOKUP(O$2,polygonCoarseDist!$A$2:$G$9,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0.40500000000000003</v>
      </c>
      <c r="P117" s="48">
        <f>VLOOKUP(P$2,polygonCoarseDist!$A$2:$G$9,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R117" s="48">
        <f>VLOOKUP(R$2,polygonCoarseDist!$A$13:$D$20,IF(EXACT($E117,polygonCoarseDist!$B$12),2,IF(EXACT($E117,polygonCoarseDist!$C$12),3,4)))</f>
        <v>0</v>
      </c>
      <c r="S117" s="48">
        <f>VLOOKUP(S$2,polygonCoarseDist!$A$13:$D$20,IF(EXACT($E117,polygonCoarseDist!$B$12),2,IF(EXACT($E117,polygonCoarseDist!$C$12),3,4)))</f>
        <v>0</v>
      </c>
      <c r="T117" s="48">
        <f>VLOOKUP(T$2,polygonCoarseDist!$A$13:$D$20,IF(EXACT($E117,polygonCoarseDist!$B$12),2,IF(EXACT($E117,polygonCoarseDist!$C$12),3,4)))</f>
        <v>0</v>
      </c>
      <c r="U117" s="48">
        <f>VLOOKUP(U$2,polygonCoarseDist!$A$13:$D$20,IF(EXACT($E117,polygonCoarseDist!$B$12),2,IF(EXACT($E117,polygonCoarseDist!$C$12),3,4)))</f>
        <v>1</v>
      </c>
      <c r="V117" s="48">
        <f>VLOOKUP(V$2,polygonCoarseDist!$A$13:$D$20,IF(EXACT($E117,polygonCoarseDist!$B$12),2,IF(EXACT($E117,polygonCoarseDist!$C$12),3,4)))</f>
        <v>0</v>
      </c>
      <c r="W117" s="48">
        <f>VLOOKUP(W$2,polygonCoarseDist!$A$13:$D$20,IF(EXACT($E117,polygonCoarseDist!$B$12),2,IF(EXACT($E117,polygonCoarseDist!$C$12),3,4)))</f>
        <v>0</v>
      </c>
      <c r="X117" s="48">
        <f>VLOOKUP(X$2,polygonCoarseDist!$A$13:$D$20,IF(EXACT($E117,polygonCoarseDist!$B$12),2,IF(EXACT($E117,polygonCoarseDist!$C$12),3,4)))</f>
        <v>0</v>
      </c>
      <c r="Y117" s="48">
        <f>VLOOKUP(Y$2,polygonCoarseDist!$A$13:$D$20,IF(EXACT($E117,polygonCoarseDist!$B$12),2,IF(EXACT($E117,polygonCoarseDist!$C$12),3,4)))</f>
        <v>0</v>
      </c>
      <c r="AA117" s="48">
        <f>IF(EXACT($A117,polygonCoarseDist!$G$1),VLOOKUP(AA$2,polygonCoarseDist!$A$37:$C$44, $D117+1),         IF(EXACT($A117,polygonCoarseDist!$F$1),VLOOKUP(AA$2,polygonCoarseDist!$A$49:$I$56, $D117+1),       VLOOKUP(AA$2,polygonCoarseDist!$A$25:$E$32, $D117+1)      )        )</f>
        <v>0.1</v>
      </c>
      <c r="AB117" s="48">
        <f>IF(EXACT($A117,polygonCoarseDist!$G$1),VLOOKUP(AB$2,polygonCoarseDist!$A$37:$C$44, $D117+1),         IF(EXACT($A117,polygonCoarseDist!$F$1),VLOOKUP(AB$2,polygonCoarseDist!$A$49:$I$56, $D117+1),       VLOOKUP(AB$2,polygonCoarseDist!$A$25:$E$32, $D117+1)      )        )</f>
        <v>0.5</v>
      </c>
      <c r="AC117" s="48">
        <f>IF(EXACT($A117,polygonCoarseDist!$G$1),VLOOKUP(AC$2,polygonCoarseDist!$A$37:$C$44, $D117+1),         IF(EXACT($A117,polygonCoarseDist!$F$1),VLOOKUP(AC$2,polygonCoarseDist!$A$49:$I$56, $D117+1),       VLOOKUP(AC$2,polygonCoarseDist!$A$25:$E$32, $D117+1)      )        )</f>
        <v>0.5</v>
      </c>
      <c r="AD117" s="48">
        <f>IF(EXACT($A117,polygonCoarseDist!$G$1),VLOOKUP(AD$2,polygonCoarseDist!$A$37:$C$44, $D117+1),         IF(EXACT($A117,polygonCoarseDist!$F$1),VLOOKUP(AD$2,polygonCoarseDist!$A$49:$I$56, $D117+1),       VLOOKUP(AD$2,polygonCoarseDist!$A$25:$E$32, $D117+1)      )        )</f>
        <v>0.3</v>
      </c>
      <c r="AE117" s="48">
        <f>IF(EXACT($A117,polygonCoarseDist!$G$1),VLOOKUP(AE$2,polygonCoarseDist!$A$37:$C$44, $D117+1),         IF(EXACT($A117,polygonCoarseDist!$F$1),VLOOKUP(AE$2,polygonCoarseDist!$A$49:$I$56, $D117+1),       VLOOKUP(AE$2,polygonCoarseDist!$A$25:$E$32, $D117+1)      )        )</f>
        <v>0.6</v>
      </c>
      <c r="AF117" s="48">
        <f>IF(EXACT($A117,polygonCoarseDist!$G$1),VLOOKUP(AF$2,polygonCoarseDist!$A$37:$C$44, $D117+1),         IF(EXACT($A117,polygonCoarseDist!$F$1),VLOOKUP(AF$2,polygonCoarseDist!$A$49:$I$56, $D117+1),       VLOOKUP(AF$2,polygonCoarseDist!$A$25:$E$32, $D117+1)      )        )</f>
        <v>0.5</v>
      </c>
      <c r="AG117" s="48">
        <f>IF(EXACT($A117,polygonCoarseDist!$G$1),VLOOKUP(AG$2,polygonCoarseDist!$A$37:$C$44, $D117+1),         IF(EXACT($A117,polygonCoarseDist!$F$1),VLOOKUP(AG$2,polygonCoarseDist!$A$49:$I$56, $D117+1),       VLOOKUP(AG$2,polygonCoarseDist!$A$25:$E$32, $D117+1)      )        )</f>
        <v>0.5</v>
      </c>
      <c r="AH117" s="48">
        <f>IF(EXACT($A117,polygonCoarseDist!$G$1),VLOOKUP(AH$2,polygonCoarseDist!$A$37:$C$44, $D117+1),         IF(EXACT($A117,polygonCoarseDist!$F$1),VLOOKUP(AH$2,polygonCoarseDist!$A$49:$I$56, $D117+1),       VLOOKUP(AH$2,polygonCoarseDist!$A$25:$E$32, $D117+1)      )        )</f>
        <v>0.6</v>
      </c>
      <c r="AJ117" s="48">
        <f>IF(EXACT($A117,polygonCoarseDist!$F$1), VLOOKUP(AJ$2,polygonCoarseDist!$A$62:$D$69,  IF(EXACT($B117,polygonCoarseDist!$B$61), 2,  IF(EXACT($B117,polygonCoarseDist!$C$61), 3,   4   )   )  ),  1)</f>
        <v>0</v>
      </c>
      <c r="AK117" s="48">
        <f>IF(EXACT($A117,polygonCoarseDist!$F$1), VLOOKUP(AK$2,polygonCoarseDist!$A$62:$D$69,  IF(EXACT($B117,polygonCoarseDist!$B$61), 2,  IF(EXACT($B117,polygonCoarseDist!$C$61), 3,   4   )   )  ),  1)</f>
        <v>0.3</v>
      </c>
      <c r="AL117" s="48">
        <f>IF(EXACT($A117,polygonCoarseDist!$F$1), VLOOKUP(AL$2,polygonCoarseDist!$A$62:$D$69,  IF(EXACT($B117,polygonCoarseDist!$B$61), 2,  IF(EXACT($B117,polygonCoarseDist!$C$61), 3,   4   )   )  ),  1)</f>
        <v>0.5</v>
      </c>
      <c r="AM117" s="48">
        <f>IF(EXACT($A117,polygonCoarseDist!$F$1), VLOOKUP(AM$2,polygonCoarseDist!$A$62:$D$69,  IF(EXACT($B117,polygonCoarseDist!$B$61), 2,  IF(EXACT($B117,polygonCoarseDist!$C$61), 3,   4   )   )  ),  1)</f>
        <v>0.1</v>
      </c>
      <c r="AN117" s="48">
        <f>IF(EXACT($A117,polygonCoarseDist!$F$1), VLOOKUP(AN$2,polygonCoarseDist!$A$62:$D$69,  IF(EXACT($B117,polygonCoarseDist!$B$61), 2,  IF(EXACT($B117,polygonCoarseDist!$C$61), 3,   4   )   )  ),  1)</f>
        <v>0.3</v>
      </c>
      <c r="AO117" s="48">
        <f>IF(EXACT($A117,polygonCoarseDist!$F$1), VLOOKUP(AO$2,polygonCoarseDist!$A$62:$D$69,  IF(EXACT($B117,polygonCoarseDist!$B$61), 2,  IF(EXACT($B117,polygonCoarseDist!$C$61), 3,   4   )   )  ),  1)</f>
        <v>0.1</v>
      </c>
      <c r="AP117" s="48">
        <f>IF(EXACT($A117,polygonCoarseDist!$F$1), VLOOKUP(AP$2,polygonCoarseDist!$A$62:$D$69,  IF(EXACT($B117,polygonCoarseDist!$B$61), 2,  IF(EXACT($B117,polygonCoarseDist!$C$61), 3,   4   )   )  ),  1)</f>
        <v>0.2</v>
      </c>
      <c r="AQ117" s="48">
        <f>IF(EXACT($A117,polygonCoarseDist!$F$1), VLOOKUP(AQ$2,polygonCoarseDist!$A$62:$D$69,  IF(EXACT($B117,polygonCoarseDist!$B$61), 2,  IF(EXACT($B117,polygonCoarseDist!$C$61), 3,   4   )   )  ),  1)</f>
        <v>0.7</v>
      </c>
      <c r="AS117" s="82">
        <f t="shared" si="105"/>
        <v>0</v>
      </c>
      <c r="AT117" s="82">
        <f t="shared" si="106"/>
        <v>0</v>
      </c>
      <c r="AU117" s="82">
        <f t="shared" si="107"/>
        <v>0</v>
      </c>
      <c r="AV117" s="82">
        <f t="shared" si="108"/>
        <v>1.8509999999999999E-2</v>
      </c>
      <c r="AW117" s="82">
        <f t="shared" si="109"/>
        <v>0</v>
      </c>
      <c r="AX117" s="82">
        <f t="shared" si="110"/>
        <v>0</v>
      </c>
      <c r="AY117" s="82">
        <f t="shared" si="111"/>
        <v>0</v>
      </c>
      <c r="AZ117" s="82">
        <f t="shared" si="112"/>
        <v>0</v>
      </c>
      <c r="BB117" s="82">
        <f t="shared" si="113"/>
        <v>0</v>
      </c>
      <c r="BC117" s="82">
        <f t="shared" si="114"/>
        <v>0</v>
      </c>
      <c r="BD117" s="82">
        <f t="shared" si="115"/>
        <v>0</v>
      </c>
      <c r="BE117" s="82">
        <f t="shared" si="116"/>
        <v>1.8926380368098156E-2</v>
      </c>
      <c r="BF117" s="82">
        <f t="shared" si="117"/>
        <v>0</v>
      </c>
      <c r="BG117" s="82">
        <f t="shared" si="118"/>
        <v>0</v>
      </c>
      <c r="BH117" s="82">
        <f t="shared" si="119"/>
        <v>0</v>
      </c>
      <c r="BI117" s="82">
        <f t="shared" si="120"/>
        <v>0</v>
      </c>
      <c r="BK117" s="82">
        <f t="shared" si="121"/>
        <v>0</v>
      </c>
      <c r="BL117" s="82">
        <f t="shared" si="122"/>
        <v>0</v>
      </c>
      <c r="BM117" s="82">
        <f t="shared" si="123"/>
        <v>0</v>
      </c>
      <c r="BN117" s="82">
        <f t="shared" si="124"/>
        <v>5.6779141104294467E-2</v>
      </c>
      <c r="BO117" s="82">
        <f t="shared" si="125"/>
        <v>0</v>
      </c>
      <c r="BP117" s="82">
        <f t="shared" si="126"/>
        <v>0</v>
      </c>
      <c r="BQ117" s="82">
        <f t="shared" si="127"/>
        <v>0</v>
      </c>
      <c r="BR117" s="82">
        <f t="shared" si="128"/>
        <v>0</v>
      </c>
    </row>
    <row r="118" spans="1:71" x14ac:dyDescent="0.2">
      <c r="A118" t="str">
        <f t="shared" ref="A118:C118" si="186">A78</f>
        <v>RC Frame infilled</v>
      </c>
      <c r="B118" t="str">
        <f t="shared" si="186"/>
        <v>HC</v>
      </c>
      <c r="C118" t="str">
        <f t="shared" si="186"/>
        <v>LR</v>
      </c>
      <c r="D118">
        <f t="shared" si="173"/>
        <v>4</v>
      </c>
      <c r="E118" t="s">
        <v>20</v>
      </c>
      <c r="F118" s="33" t="str">
        <f t="shared" si="147"/>
        <v>RCi+HC+LR</v>
      </c>
      <c r="G118" t="str">
        <f t="shared" si="184"/>
        <v>RCi+xC+LR+4s+Ind</v>
      </c>
      <c r="I118" s="48">
        <f>VLOOKUP(I$2,polygonCoarseDist!$A$2:$G$9,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J118" s="48">
        <f>VLOOKUP(J$2,polygonCoarseDist!$A$2:$G$9,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K118" s="48">
        <f>VLOOKUP(K$2,polygonCoarseDist!$A$2:$G$9,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0.45585874799357945</v>
      </c>
      <c r="L118" s="48">
        <f>VLOOKUP(L$2,polygonCoarseDist!$A$2:$G$9,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M118" s="48">
        <f>VLOOKUP(M$2,polygonCoarseDist!$A$2:$G$9,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N118" s="48">
        <f>VLOOKUP(N$2,polygonCoarseDist!$A$2:$G$9,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O118" s="48">
        <f>VLOOKUP(O$2,polygonCoarseDist!$A$2:$G$9,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0.40500000000000003</v>
      </c>
      <c r="P118" s="48">
        <f>VLOOKUP(P$2,polygonCoarseDist!$A$2:$G$9,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R118" s="48">
        <f>VLOOKUP(R$2,polygonCoarseDist!$A$13:$D$20,IF(EXACT($E118,polygonCoarseDist!$B$12),2,IF(EXACT($E118,polygonCoarseDist!$C$12),3,4)))</f>
        <v>0</v>
      </c>
      <c r="S118" s="48">
        <f>VLOOKUP(S$2,polygonCoarseDist!$A$13:$D$20,IF(EXACT($E118,polygonCoarseDist!$B$12),2,IF(EXACT($E118,polygonCoarseDist!$C$12),3,4)))</f>
        <v>0</v>
      </c>
      <c r="T118" s="48">
        <f>VLOOKUP(T$2,polygonCoarseDist!$A$13:$D$20,IF(EXACT($E118,polygonCoarseDist!$B$12),2,IF(EXACT($E118,polygonCoarseDist!$C$12),3,4)))</f>
        <v>0</v>
      </c>
      <c r="U118" s="48">
        <f>VLOOKUP(U$2,polygonCoarseDist!$A$13:$D$20,IF(EXACT($E118,polygonCoarseDist!$B$12),2,IF(EXACT($E118,polygonCoarseDist!$C$12),3,4)))</f>
        <v>1</v>
      </c>
      <c r="V118" s="48">
        <f>VLOOKUP(V$2,polygonCoarseDist!$A$13:$D$20,IF(EXACT($E118,polygonCoarseDist!$B$12),2,IF(EXACT($E118,polygonCoarseDist!$C$12),3,4)))</f>
        <v>0</v>
      </c>
      <c r="W118" s="48">
        <f>VLOOKUP(W$2,polygonCoarseDist!$A$13:$D$20,IF(EXACT($E118,polygonCoarseDist!$B$12),2,IF(EXACT($E118,polygonCoarseDist!$C$12),3,4)))</f>
        <v>0</v>
      </c>
      <c r="X118" s="48">
        <f>VLOOKUP(X$2,polygonCoarseDist!$A$13:$D$20,IF(EXACT($E118,polygonCoarseDist!$B$12),2,IF(EXACT($E118,polygonCoarseDist!$C$12),3,4)))</f>
        <v>0</v>
      </c>
      <c r="Y118" s="48">
        <f>VLOOKUP(Y$2,polygonCoarseDist!$A$13:$D$20,IF(EXACT($E118,polygonCoarseDist!$B$12),2,IF(EXACT($E118,polygonCoarseDist!$C$12),3,4)))</f>
        <v>0</v>
      </c>
      <c r="AA118" s="48">
        <f>IF(EXACT($A118,polygonCoarseDist!$G$1),VLOOKUP(AA$2,polygonCoarseDist!$A$37:$C$44, $D118+1),         IF(EXACT($A118,polygonCoarseDist!$F$1),VLOOKUP(AA$2,polygonCoarseDist!$A$49:$I$56, $D118+1),       VLOOKUP(AA$2,polygonCoarseDist!$A$25:$E$32, $D118+1)      )        )</f>
        <v>0</v>
      </c>
      <c r="AB118" s="48">
        <f>IF(EXACT($A118,polygonCoarseDist!$G$1),VLOOKUP(AB$2,polygonCoarseDist!$A$37:$C$44, $D118+1),         IF(EXACT($A118,polygonCoarseDist!$F$1),VLOOKUP(AB$2,polygonCoarseDist!$A$49:$I$56, $D118+1),       VLOOKUP(AB$2,polygonCoarseDist!$A$25:$E$32, $D118+1)      )        )</f>
        <v>0.1</v>
      </c>
      <c r="AC118" s="48">
        <f>IF(EXACT($A118,polygonCoarseDist!$G$1),VLOOKUP(AC$2,polygonCoarseDist!$A$37:$C$44, $D118+1),         IF(EXACT($A118,polygonCoarseDist!$F$1),VLOOKUP(AC$2,polygonCoarseDist!$A$49:$I$56, $D118+1),       VLOOKUP(AC$2,polygonCoarseDist!$A$25:$E$32, $D118+1)      )        )</f>
        <v>0.1</v>
      </c>
      <c r="AD118" s="48">
        <f>IF(EXACT($A118,polygonCoarseDist!$G$1),VLOOKUP(AD$2,polygonCoarseDist!$A$37:$C$44, $D118+1),         IF(EXACT($A118,polygonCoarseDist!$F$1),VLOOKUP(AD$2,polygonCoarseDist!$A$49:$I$56, $D118+1),       VLOOKUP(AD$2,polygonCoarseDist!$A$25:$E$32, $D118+1)      )        )</f>
        <v>0.1</v>
      </c>
      <c r="AE118" s="48">
        <f>IF(EXACT($A118,polygonCoarseDist!$G$1),VLOOKUP(AE$2,polygonCoarseDist!$A$37:$C$44, $D118+1),         IF(EXACT($A118,polygonCoarseDist!$F$1),VLOOKUP(AE$2,polygonCoarseDist!$A$49:$I$56, $D118+1),       VLOOKUP(AE$2,polygonCoarseDist!$A$25:$E$32, $D118+1)      )        )</f>
        <v>0.1</v>
      </c>
      <c r="AF118" s="48">
        <f>IF(EXACT($A118,polygonCoarseDist!$G$1),VLOOKUP(AF$2,polygonCoarseDist!$A$37:$C$44, $D118+1),         IF(EXACT($A118,polygonCoarseDist!$F$1),VLOOKUP(AF$2,polygonCoarseDist!$A$49:$I$56, $D118+1),       VLOOKUP(AF$2,polygonCoarseDist!$A$25:$E$32, $D118+1)      )        )</f>
        <v>0</v>
      </c>
      <c r="AG118" s="48">
        <f>IF(EXACT($A118,polygonCoarseDist!$G$1),VLOOKUP(AG$2,polygonCoarseDist!$A$37:$C$44, $D118+1),         IF(EXACT($A118,polygonCoarseDist!$F$1),VLOOKUP(AG$2,polygonCoarseDist!$A$49:$I$56, $D118+1),       VLOOKUP(AG$2,polygonCoarseDist!$A$25:$E$32, $D118+1)      )        )</f>
        <v>0.1</v>
      </c>
      <c r="AH118" s="48">
        <f>IF(EXACT($A118,polygonCoarseDist!$G$1),VLOOKUP(AH$2,polygonCoarseDist!$A$37:$C$44, $D118+1),         IF(EXACT($A118,polygonCoarseDist!$F$1),VLOOKUP(AH$2,polygonCoarseDist!$A$49:$I$56, $D118+1),       VLOOKUP(AH$2,polygonCoarseDist!$A$25:$E$32, $D118+1)      )        )</f>
        <v>0.1</v>
      </c>
      <c r="AJ118" s="48">
        <f>IF(EXACT($A118,polygonCoarseDist!$F$1), VLOOKUP(AJ$2,polygonCoarseDist!$A$62:$D$69,  IF(EXACT($B118,polygonCoarseDist!$B$61), 2,  IF(EXACT($B118,polygonCoarseDist!$C$61), 3,   4   )   )  ),  1)</f>
        <v>0</v>
      </c>
      <c r="AK118" s="48">
        <f>IF(EXACT($A118,polygonCoarseDist!$F$1), VLOOKUP(AK$2,polygonCoarseDist!$A$62:$D$69,  IF(EXACT($B118,polygonCoarseDist!$B$61), 2,  IF(EXACT($B118,polygonCoarseDist!$C$61), 3,   4   )   )  ),  1)</f>
        <v>0.3</v>
      </c>
      <c r="AL118" s="48">
        <f>IF(EXACT($A118,polygonCoarseDist!$F$1), VLOOKUP(AL$2,polygonCoarseDist!$A$62:$D$69,  IF(EXACT($B118,polygonCoarseDist!$B$61), 2,  IF(EXACT($B118,polygonCoarseDist!$C$61), 3,   4   )   )  ),  1)</f>
        <v>0.5</v>
      </c>
      <c r="AM118" s="48">
        <f>IF(EXACT($A118,polygonCoarseDist!$F$1), VLOOKUP(AM$2,polygonCoarseDist!$A$62:$D$69,  IF(EXACT($B118,polygonCoarseDist!$B$61), 2,  IF(EXACT($B118,polygonCoarseDist!$C$61), 3,   4   )   )  ),  1)</f>
        <v>0.1</v>
      </c>
      <c r="AN118" s="48">
        <f>IF(EXACT($A118,polygonCoarseDist!$F$1), VLOOKUP(AN$2,polygonCoarseDist!$A$62:$D$69,  IF(EXACT($B118,polygonCoarseDist!$B$61), 2,  IF(EXACT($B118,polygonCoarseDist!$C$61), 3,   4   )   )  ),  1)</f>
        <v>0.3</v>
      </c>
      <c r="AO118" s="48">
        <f>IF(EXACT($A118,polygonCoarseDist!$F$1), VLOOKUP(AO$2,polygonCoarseDist!$A$62:$D$69,  IF(EXACT($B118,polygonCoarseDist!$B$61), 2,  IF(EXACT($B118,polygonCoarseDist!$C$61), 3,   4   )   )  ),  1)</f>
        <v>0.1</v>
      </c>
      <c r="AP118" s="48">
        <f>IF(EXACT($A118,polygonCoarseDist!$F$1), VLOOKUP(AP$2,polygonCoarseDist!$A$62:$D$69,  IF(EXACT($B118,polygonCoarseDist!$B$61), 2,  IF(EXACT($B118,polygonCoarseDist!$C$61), 3,   4   )   )  ),  1)</f>
        <v>0.2</v>
      </c>
      <c r="AQ118" s="48">
        <f>IF(EXACT($A118,polygonCoarseDist!$F$1), VLOOKUP(AQ$2,polygonCoarseDist!$A$62:$D$69,  IF(EXACT($B118,polygonCoarseDist!$B$61), 2,  IF(EXACT($B118,polygonCoarseDist!$C$61), 3,   4   )   )  ),  1)</f>
        <v>0.7</v>
      </c>
      <c r="AS118" s="82">
        <f t="shared" si="105"/>
        <v>0</v>
      </c>
      <c r="AT118" s="82">
        <f t="shared" si="106"/>
        <v>0</v>
      </c>
      <c r="AU118" s="82">
        <f t="shared" si="107"/>
        <v>0</v>
      </c>
      <c r="AV118" s="82">
        <f t="shared" si="108"/>
        <v>6.170000000000001E-3</v>
      </c>
      <c r="AW118" s="82">
        <f t="shared" si="109"/>
        <v>0</v>
      </c>
      <c r="AX118" s="82">
        <f t="shared" si="110"/>
        <v>0</v>
      </c>
      <c r="AY118" s="82">
        <f t="shared" si="111"/>
        <v>0</v>
      </c>
      <c r="AZ118" s="82">
        <f t="shared" si="112"/>
        <v>0</v>
      </c>
      <c r="BB118" s="82">
        <f t="shared" si="113"/>
        <v>0</v>
      </c>
      <c r="BC118" s="82">
        <f t="shared" si="114"/>
        <v>0</v>
      </c>
      <c r="BD118" s="82">
        <f t="shared" si="115"/>
        <v>0</v>
      </c>
      <c r="BE118" s="82">
        <f t="shared" si="116"/>
        <v>6.3087934560327194E-3</v>
      </c>
      <c r="BF118" s="82">
        <f t="shared" si="117"/>
        <v>0</v>
      </c>
      <c r="BG118" s="82">
        <f t="shared" si="118"/>
        <v>0</v>
      </c>
      <c r="BH118" s="82">
        <f t="shared" si="119"/>
        <v>0</v>
      </c>
      <c r="BI118" s="82">
        <f t="shared" si="120"/>
        <v>0</v>
      </c>
      <c r="BK118" s="82">
        <f t="shared" si="121"/>
        <v>0</v>
      </c>
      <c r="BL118" s="82">
        <f t="shared" si="122"/>
        <v>0</v>
      </c>
      <c r="BM118" s="82">
        <f t="shared" si="123"/>
        <v>0</v>
      </c>
      <c r="BN118" s="82">
        <f t="shared" si="124"/>
        <v>2.5235173824130878E-2</v>
      </c>
      <c r="BO118" s="82">
        <f t="shared" si="125"/>
        <v>0</v>
      </c>
      <c r="BP118" s="82">
        <f t="shared" si="126"/>
        <v>0</v>
      </c>
      <c r="BQ118" s="82">
        <f t="shared" si="127"/>
        <v>0</v>
      </c>
      <c r="BR118" s="82">
        <f t="shared" si="128"/>
        <v>0</v>
      </c>
    </row>
    <row r="119" spans="1:71" x14ac:dyDescent="0.2">
      <c r="A119" t="str">
        <f t="shared" ref="A119:C119" si="187">A79</f>
        <v>RC Frame infilled</v>
      </c>
      <c r="B119" t="str">
        <f t="shared" si="187"/>
        <v>HC</v>
      </c>
      <c r="C119" t="str">
        <f t="shared" si="187"/>
        <v>MR</v>
      </c>
      <c r="D119">
        <f t="shared" si="173"/>
        <v>5</v>
      </c>
      <c r="E119" t="s">
        <v>20</v>
      </c>
      <c r="F119" s="33" t="str">
        <f t="shared" si="147"/>
        <v>RCi+HC+MR</v>
      </c>
      <c r="G119" t="str">
        <f t="shared" si="184"/>
        <v>RCi+xC+LR+5s+Ind</v>
      </c>
      <c r="I119" s="48">
        <f>VLOOKUP(I$2,polygonCoarseDist!$A$2:$G$9,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J119" s="48">
        <f>VLOOKUP(J$2,polygonCoarseDist!$A$2:$G$9,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K119" s="48">
        <f>VLOOKUP(K$2,polygonCoarseDist!$A$2:$G$9,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0.45585874799357945</v>
      </c>
      <c r="L119" s="48">
        <f>VLOOKUP(L$2,polygonCoarseDist!$A$2:$G$9,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M119" s="48">
        <f>VLOOKUP(M$2,polygonCoarseDist!$A$2:$G$9,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N119" s="48">
        <f>VLOOKUP(N$2,polygonCoarseDist!$A$2:$G$9,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O119" s="48">
        <f>VLOOKUP(O$2,polygonCoarseDist!$A$2:$G$9,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0.40500000000000003</v>
      </c>
      <c r="P119" s="48">
        <f>VLOOKUP(P$2,polygonCoarseDist!$A$2:$G$9,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R119" s="48">
        <f>VLOOKUP(R$2,polygonCoarseDist!$A$13:$D$20,IF(EXACT($E119,polygonCoarseDist!$B$12),2,IF(EXACT($E119,polygonCoarseDist!$C$12),3,4)))</f>
        <v>0</v>
      </c>
      <c r="S119" s="48">
        <f>VLOOKUP(S$2,polygonCoarseDist!$A$13:$D$20,IF(EXACT($E119,polygonCoarseDist!$B$12),2,IF(EXACT($E119,polygonCoarseDist!$C$12),3,4)))</f>
        <v>0</v>
      </c>
      <c r="T119" s="48">
        <f>VLOOKUP(T$2,polygonCoarseDist!$A$13:$D$20,IF(EXACT($E119,polygonCoarseDist!$B$12),2,IF(EXACT($E119,polygonCoarseDist!$C$12),3,4)))</f>
        <v>0</v>
      </c>
      <c r="U119" s="48">
        <f>VLOOKUP(U$2,polygonCoarseDist!$A$13:$D$20,IF(EXACT($E119,polygonCoarseDist!$B$12),2,IF(EXACT($E119,polygonCoarseDist!$C$12),3,4)))</f>
        <v>1</v>
      </c>
      <c r="V119" s="48">
        <f>VLOOKUP(V$2,polygonCoarseDist!$A$13:$D$20,IF(EXACT($E119,polygonCoarseDist!$B$12),2,IF(EXACT($E119,polygonCoarseDist!$C$12),3,4)))</f>
        <v>0</v>
      </c>
      <c r="W119" s="48">
        <f>VLOOKUP(W$2,polygonCoarseDist!$A$13:$D$20,IF(EXACT($E119,polygonCoarseDist!$B$12),2,IF(EXACT($E119,polygonCoarseDist!$C$12),3,4)))</f>
        <v>0</v>
      </c>
      <c r="X119" s="48">
        <f>VLOOKUP(X$2,polygonCoarseDist!$A$13:$D$20,IF(EXACT($E119,polygonCoarseDist!$B$12),2,IF(EXACT($E119,polygonCoarseDist!$C$12),3,4)))</f>
        <v>0</v>
      </c>
      <c r="Y119" s="48">
        <f>VLOOKUP(Y$2,polygonCoarseDist!$A$13:$D$20,IF(EXACT($E119,polygonCoarseDist!$B$12),2,IF(EXACT($E119,polygonCoarseDist!$C$12),3,4)))</f>
        <v>0</v>
      </c>
      <c r="AA119" s="48">
        <f>IF(EXACT($A119,polygonCoarseDist!$G$1),VLOOKUP(AA$2,polygonCoarseDist!$A$37:$C$44, $D119+1),         IF(EXACT($A119,polygonCoarseDist!$F$1),VLOOKUP(AA$2,polygonCoarseDist!$A$49:$I$56, $D119+1),       VLOOKUP(AA$2,polygonCoarseDist!$A$25:$E$32, $D119+1)      )        )</f>
        <v>0</v>
      </c>
      <c r="AB119" s="48">
        <f>IF(EXACT($A119,polygonCoarseDist!$G$1),VLOOKUP(AB$2,polygonCoarseDist!$A$37:$C$44, $D119+1),         IF(EXACT($A119,polygonCoarseDist!$F$1),VLOOKUP(AB$2,polygonCoarseDist!$A$49:$I$56, $D119+1),       VLOOKUP(AB$2,polygonCoarseDist!$A$25:$E$32, $D119+1)      )        )</f>
        <v>0.05</v>
      </c>
      <c r="AC119" s="48">
        <f>IF(EXACT($A119,polygonCoarseDist!$G$1),VLOOKUP(AC$2,polygonCoarseDist!$A$37:$C$44, $D119+1),         IF(EXACT($A119,polygonCoarseDist!$F$1),VLOOKUP(AC$2,polygonCoarseDist!$A$49:$I$56, $D119+1),       VLOOKUP(AC$2,polygonCoarseDist!$A$25:$E$32, $D119+1)      )        )</f>
        <v>0</v>
      </c>
      <c r="AD119" s="48">
        <f>IF(EXACT($A119,polygonCoarseDist!$G$1),VLOOKUP(AD$2,polygonCoarseDist!$A$37:$C$44, $D119+1),         IF(EXACT($A119,polygonCoarseDist!$F$1),VLOOKUP(AD$2,polygonCoarseDist!$A$49:$I$56, $D119+1),       VLOOKUP(AD$2,polygonCoarseDist!$A$25:$E$32, $D119+1)      )        )</f>
        <v>0.1</v>
      </c>
      <c r="AE119" s="48">
        <f>IF(EXACT($A119,polygonCoarseDist!$G$1),VLOOKUP(AE$2,polygonCoarseDist!$A$37:$C$44, $D119+1),         IF(EXACT($A119,polygonCoarseDist!$F$1),VLOOKUP(AE$2,polygonCoarseDist!$A$49:$I$56, $D119+1),       VLOOKUP(AE$2,polygonCoarseDist!$A$25:$E$32, $D119+1)      )        )</f>
        <v>0.1</v>
      </c>
      <c r="AF119" s="48">
        <f>IF(EXACT($A119,polygonCoarseDist!$G$1),VLOOKUP(AF$2,polygonCoarseDist!$A$37:$C$44, $D119+1),         IF(EXACT($A119,polygonCoarseDist!$F$1),VLOOKUP(AF$2,polygonCoarseDist!$A$49:$I$56, $D119+1),       VLOOKUP(AF$2,polygonCoarseDist!$A$25:$E$32, $D119+1)      )        )</f>
        <v>0</v>
      </c>
      <c r="AG119" s="48">
        <f>IF(EXACT($A119,polygonCoarseDist!$G$1),VLOOKUP(AG$2,polygonCoarseDist!$A$37:$C$44, $D119+1),         IF(EXACT($A119,polygonCoarseDist!$F$1),VLOOKUP(AG$2,polygonCoarseDist!$A$49:$I$56, $D119+1),       VLOOKUP(AG$2,polygonCoarseDist!$A$25:$E$32, $D119+1)      )        )</f>
        <v>0.05</v>
      </c>
      <c r="AH119" s="48">
        <f>IF(EXACT($A119,polygonCoarseDist!$G$1),VLOOKUP(AH$2,polygonCoarseDist!$A$37:$C$44, $D119+1),         IF(EXACT($A119,polygonCoarseDist!$F$1),VLOOKUP(AH$2,polygonCoarseDist!$A$49:$I$56, $D119+1),       VLOOKUP(AH$2,polygonCoarseDist!$A$25:$E$32, $D119+1)      )        )</f>
        <v>0.1</v>
      </c>
      <c r="AJ119" s="48">
        <f>IF(EXACT($A119,polygonCoarseDist!$F$1), VLOOKUP(AJ$2,polygonCoarseDist!$A$62:$D$69,  IF(EXACT($B119,polygonCoarseDist!$B$61), 2,  IF(EXACT($B119,polygonCoarseDist!$C$61), 3,   4   )   )  ),  1)</f>
        <v>0</v>
      </c>
      <c r="AK119" s="48">
        <f>IF(EXACT($A119,polygonCoarseDist!$F$1), VLOOKUP(AK$2,polygonCoarseDist!$A$62:$D$69,  IF(EXACT($B119,polygonCoarseDist!$B$61), 2,  IF(EXACT($B119,polygonCoarseDist!$C$61), 3,   4   )   )  ),  1)</f>
        <v>0.3</v>
      </c>
      <c r="AL119" s="48">
        <f>IF(EXACT($A119,polygonCoarseDist!$F$1), VLOOKUP(AL$2,polygonCoarseDist!$A$62:$D$69,  IF(EXACT($B119,polygonCoarseDist!$B$61), 2,  IF(EXACT($B119,polygonCoarseDist!$C$61), 3,   4   )   )  ),  1)</f>
        <v>0.5</v>
      </c>
      <c r="AM119" s="48">
        <f>IF(EXACT($A119,polygonCoarseDist!$F$1), VLOOKUP(AM$2,polygonCoarseDist!$A$62:$D$69,  IF(EXACT($B119,polygonCoarseDist!$B$61), 2,  IF(EXACT($B119,polygonCoarseDist!$C$61), 3,   4   )   )  ),  1)</f>
        <v>0.1</v>
      </c>
      <c r="AN119" s="48">
        <f>IF(EXACT($A119,polygonCoarseDist!$F$1), VLOOKUP(AN$2,polygonCoarseDist!$A$62:$D$69,  IF(EXACT($B119,polygonCoarseDist!$B$61), 2,  IF(EXACT($B119,polygonCoarseDist!$C$61), 3,   4   )   )  ),  1)</f>
        <v>0.3</v>
      </c>
      <c r="AO119" s="48">
        <f>IF(EXACT($A119,polygonCoarseDist!$F$1), VLOOKUP(AO$2,polygonCoarseDist!$A$62:$D$69,  IF(EXACT($B119,polygonCoarseDist!$B$61), 2,  IF(EXACT($B119,polygonCoarseDist!$C$61), 3,   4   )   )  ),  1)</f>
        <v>0.1</v>
      </c>
      <c r="AP119" s="48">
        <f>IF(EXACT($A119,polygonCoarseDist!$F$1), VLOOKUP(AP$2,polygonCoarseDist!$A$62:$D$69,  IF(EXACT($B119,polygonCoarseDist!$B$61), 2,  IF(EXACT($B119,polygonCoarseDist!$C$61), 3,   4   )   )  ),  1)</f>
        <v>0.2</v>
      </c>
      <c r="AQ119" s="48">
        <f>IF(EXACT($A119,polygonCoarseDist!$F$1), VLOOKUP(AQ$2,polygonCoarseDist!$A$62:$D$69,  IF(EXACT($B119,polygonCoarseDist!$B$61), 2,  IF(EXACT($B119,polygonCoarseDist!$C$61), 3,   4   )   )  ),  1)</f>
        <v>0.7</v>
      </c>
      <c r="AS119" s="82">
        <f t="shared" si="105"/>
        <v>0</v>
      </c>
      <c r="AT119" s="82">
        <f t="shared" si="106"/>
        <v>0</v>
      </c>
      <c r="AU119" s="82">
        <f t="shared" si="107"/>
        <v>0</v>
      </c>
      <c r="AV119" s="82">
        <f t="shared" si="108"/>
        <v>6.170000000000001E-3</v>
      </c>
      <c r="AW119" s="82">
        <f t="shared" si="109"/>
        <v>0</v>
      </c>
      <c r="AX119" s="82">
        <f t="shared" si="110"/>
        <v>0</v>
      </c>
      <c r="AY119" s="82">
        <f t="shared" si="111"/>
        <v>0</v>
      </c>
      <c r="AZ119" s="82">
        <f t="shared" si="112"/>
        <v>0</v>
      </c>
      <c r="BB119" s="82">
        <f t="shared" si="113"/>
        <v>0</v>
      </c>
      <c r="BC119" s="82">
        <f t="shared" si="114"/>
        <v>0</v>
      </c>
      <c r="BD119" s="82">
        <f t="shared" si="115"/>
        <v>0</v>
      </c>
      <c r="BE119" s="82">
        <f t="shared" si="116"/>
        <v>6.3087934560327194E-3</v>
      </c>
      <c r="BF119" s="82">
        <f t="shared" si="117"/>
        <v>0</v>
      </c>
      <c r="BG119" s="82">
        <f t="shared" si="118"/>
        <v>0</v>
      </c>
      <c r="BH119" s="82">
        <f t="shared" si="119"/>
        <v>0</v>
      </c>
      <c r="BI119" s="82">
        <f t="shared" si="120"/>
        <v>0</v>
      </c>
      <c r="BK119" s="82">
        <f t="shared" si="121"/>
        <v>0</v>
      </c>
      <c r="BL119" s="82">
        <f t="shared" si="122"/>
        <v>0</v>
      </c>
      <c r="BM119" s="82">
        <f t="shared" si="123"/>
        <v>0</v>
      </c>
      <c r="BN119" s="82">
        <f t="shared" si="124"/>
        <v>3.15439672801636E-2</v>
      </c>
      <c r="BO119" s="82">
        <f t="shared" si="125"/>
        <v>0</v>
      </c>
      <c r="BP119" s="82">
        <f t="shared" si="126"/>
        <v>0</v>
      </c>
      <c r="BQ119" s="82">
        <f t="shared" si="127"/>
        <v>0</v>
      </c>
      <c r="BR119" s="82">
        <f t="shared" si="128"/>
        <v>0</v>
      </c>
    </row>
    <row r="120" spans="1:71" x14ac:dyDescent="0.2">
      <c r="A120" t="str">
        <f t="shared" ref="A120:C120" si="188">A80</f>
        <v>RC Frame infilled</v>
      </c>
      <c r="B120" t="str">
        <f t="shared" si="188"/>
        <v>HC</v>
      </c>
      <c r="C120" t="str">
        <f t="shared" si="188"/>
        <v>MR</v>
      </c>
      <c r="D120">
        <f t="shared" si="173"/>
        <v>6</v>
      </c>
      <c r="E120" t="s">
        <v>20</v>
      </c>
      <c r="F120" s="33" t="str">
        <f t="shared" si="147"/>
        <v>RCi+HC+MR</v>
      </c>
      <c r="G120" t="str">
        <f t="shared" si="184"/>
        <v>RCi+xC+LR+6s+Ind</v>
      </c>
      <c r="I120" s="48">
        <f>VLOOKUP(I$2,polygonCoarseDist!$A$2:$G$9,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J120" s="48">
        <f>VLOOKUP(J$2,polygonCoarseDist!$A$2:$G$9,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K120" s="48">
        <f>VLOOKUP(K$2,polygonCoarseDist!$A$2:$G$9,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0.45585874799357945</v>
      </c>
      <c r="L120" s="48">
        <f>VLOOKUP(L$2,polygonCoarseDist!$A$2:$G$9,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M120" s="48">
        <f>VLOOKUP(M$2,polygonCoarseDist!$A$2:$G$9,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N120" s="48">
        <f>VLOOKUP(N$2,polygonCoarseDist!$A$2:$G$9,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O120" s="48">
        <f>VLOOKUP(O$2,polygonCoarseDist!$A$2:$G$9,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0.40500000000000003</v>
      </c>
      <c r="P120" s="48">
        <f>VLOOKUP(P$2,polygonCoarseDist!$A$2:$G$9,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R120" s="48">
        <f>VLOOKUP(R$2,polygonCoarseDist!$A$13:$D$20,IF(EXACT($E120,polygonCoarseDist!$B$12),2,IF(EXACT($E120,polygonCoarseDist!$C$12),3,4)))</f>
        <v>0</v>
      </c>
      <c r="S120" s="48">
        <f>VLOOKUP(S$2,polygonCoarseDist!$A$13:$D$20,IF(EXACT($E120,polygonCoarseDist!$B$12),2,IF(EXACT($E120,polygonCoarseDist!$C$12),3,4)))</f>
        <v>0</v>
      </c>
      <c r="T120" s="48">
        <f>VLOOKUP(T$2,polygonCoarseDist!$A$13:$D$20,IF(EXACT($E120,polygonCoarseDist!$B$12),2,IF(EXACT($E120,polygonCoarseDist!$C$12),3,4)))</f>
        <v>0</v>
      </c>
      <c r="U120" s="48">
        <f>VLOOKUP(U$2,polygonCoarseDist!$A$13:$D$20,IF(EXACT($E120,polygonCoarseDist!$B$12),2,IF(EXACT($E120,polygonCoarseDist!$C$12),3,4)))</f>
        <v>1</v>
      </c>
      <c r="V120" s="48">
        <f>VLOOKUP(V$2,polygonCoarseDist!$A$13:$D$20,IF(EXACT($E120,polygonCoarseDist!$B$12),2,IF(EXACT($E120,polygonCoarseDist!$C$12),3,4)))</f>
        <v>0</v>
      </c>
      <c r="W120" s="48">
        <f>VLOOKUP(W$2,polygonCoarseDist!$A$13:$D$20,IF(EXACT($E120,polygonCoarseDist!$B$12),2,IF(EXACT($E120,polygonCoarseDist!$C$12),3,4)))</f>
        <v>0</v>
      </c>
      <c r="X120" s="48">
        <f>VLOOKUP(X$2,polygonCoarseDist!$A$13:$D$20,IF(EXACT($E120,polygonCoarseDist!$B$12),2,IF(EXACT($E120,polygonCoarseDist!$C$12),3,4)))</f>
        <v>0</v>
      </c>
      <c r="Y120" s="48">
        <f>VLOOKUP(Y$2,polygonCoarseDist!$A$13:$D$20,IF(EXACT($E120,polygonCoarseDist!$B$12),2,IF(EXACT($E120,polygonCoarseDist!$C$12),3,4)))</f>
        <v>0</v>
      </c>
      <c r="AA120" s="48">
        <f>IF(EXACT($A120,polygonCoarseDist!$G$1),VLOOKUP(AA$2,polygonCoarseDist!$A$37:$C$44, $D120+1),         IF(EXACT($A120,polygonCoarseDist!$F$1),VLOOKUP(AA$2,polygonCoarseDist!$A$49:$I$56, $D120+1),       VLOOKUP(AA$2,polygonCoarseDist!$A$25:$E$32, $D120+1)      )        )</f>
        <v>0</v>
      </c>
      <c r="AB120" s="48">
        <f>IF(EXACT($A120,polygonCoarseDist!$G$1),VLOOKUP(AB$2,polygonCoarseDist!$A$37:$C$44, $D120+1),         IF(EXACT($A120,polygonCoarseDist!$F$1),VLOOKUP(AB$2,polygonCoarseDist!$A$49:$I$56, $D120+1),       VLOOKUP(AB$2,polygonCoarseDist!$A$25:$E$32, $D120+1)      )        )</f>
        <v>0</v>
      </c>
      <c r="AC120" s="48">
        <f>IF(EXACT($A120,polygonCoarseDist!$G$1),VLOOKUP(AC$2,polygonCoarseDist!$A$37:$C$44, $D120+1),         IF(EXACT($A120,polygonCoarseDist!$F$1),VLOOKUP(AC$2,polygonCoarseDist!$A$49:$I$56, $D120+1),       VLOOKUP(AC$2,polygonCoarseDist!$A$25:$E$32, $D120+1)      )        )</f>
        <v>0</v>
      </c>
      <c r="AD120" s="48">
        <f>IF(EXACT($A120,polygonCoarseDist!$G$1),VLOOKUP(AD$2,polygonCoarseDist!$A$37:$C$44, $D120+1),         IF(EXACT($A120,polygonCoarseDist!$F$1),VLOOKUP(AD$2,polygonCoarseDist!$A$49:$I$56, $D120+1),       VLOOKUP(AD$2,polygonCoarseDist!$A$25:$E$32, $D120+1)      )        )</f>
        <v>0</v>
      </c>
      <c r="AE120" s="48">
        <f>IF(EXACT($A120,polygonCoarseDist!$G$1),VLOOKUP(AE$2,polygonCoarseDist!$A$37:$C$44, $D120+1),         IF(EXACT($A120,polygonCoarseDist!$F$1),VLOOKUP(AE$2,polygonCoarseDist!$A$49:$I$56, $D120+1),       VLOOKUP(AE$2,polygonCoarseDist!$A$25:$E$32, $D120+1)      )        )</f>
        <v>0.05</v>
      </c>
      <c r="AF120" s="48">
        <f>IF(EXACT($A120,polygonCoarseDist!$G$1),VLOOKUP(AF$2,polygonCoarseDist!$A$37:$C$44, $D120+1),         IF(EXACT($A120,polygonCoarseDist!$F$1),VLOOKUP(AF$2,polygonCoarseDist!$A$49:$I$56, $D120+1),       VLOOKUP(AF$2,polygonCoarseDist!$A$25:$E$32, $D120+1)      )        )</f>
        <v>0</v>
      </c>
      <c r="AG120" s="48">
        <f>IF(EXACT($A120,polygonCoarseDist!$G$1),VLOOKUP(AG$2,polygonCoarseDist!$A$37:$C$44, $D120+1),         IF(EXACT($A120,polygonCoarseDist!$F$1),VLOOKUP(AG$2,polygonCoarseDist!$A$49:$I$56, $D120+1),       VLOOKUP(AG$2,polygonCoarseDist!$A$25:$E$32, $D120+1)      )        )</f>
        <v>0</v>
      </c>
      <c r="AH120" s="48">
        <f>IF(EXACT($A120,polygonCoarseDist!$G$1),VLOOKUP(AH$2,polygonCoarseDist!$A$37:$C$44, $D120+1),         IF(EXACT($A120,polygonCoarseDist!$F$1),VLOOKUP(AH$2,polygonCoarseDist!$A$49:$I$56, $D120+1),       VLOOKUP(AH$2,polygonCoarseDist!$A$25:$E$32, $D120+1)      )        )</f>
        <v>0.05</v>
      </c>
      <c r="AJ120" s="48">
        <f>IF(EXACT($A120,polygonCoarseDist!$F$1), VLOOKUP(AJ$2,polygonCoarseDist!$A$62:$D$69,  IF(EXACT($B120,polygonCoarseDist!$B$61), 2,  IF(EXACT($B120,polygonCoarseDist!$C$61), 3,   4   )   )  ),  1)</f>
        <v>0</v>
      </c>
      <c r="AK120" s="48">
        <f>IF(EXACT($A120,polygonCoarseDist!$F$1), VLOOKUP(AK$2,polygonCoarseDist!$A$62:$D$69,  IF(EXACT($B120,polygonCoarseDist!$B$61), 2,  IF(EXACT($B120,polygonCoarseDist!$C$61), 3,   4   )   )  ),  1)</f>
        <v>0.3</v>
      </c>
      <c r="AL120" s="48">
        <f>IF(EXACT($A120,polygonCoarseDist!$F$1), VLOOKUP(AL$2,polygonCoarseDist!$A$62:$D$69,  IF(EXACT($B120,polygonCoarseDist!$B$61), 2,  IF(EXACT($B120,polygonCoarseDist!$C$61), 3,   4   )   )  ),  1)</f>
        <v>0.5</v>
      </c>
      <c r="AM120" s="48">
        <f>IF(EXACT($A120,polygonCoarseDist!$F$1), VLOOKUP(AM$2,polygonCoarseDist!$A$62:$D$69,  IF(EXACT($B120,polygonCoarseDist!$B$61), 2,  IF(EXACT($B120,polygonCoarseDist!$C$61), 3,   4   )   )  ),  1)</f>
        <v>0.1</v>
      </c>
      <c r="AN120" s="48">
        <f>IF(EXACT($A120,polygonCoarseDist!$F$1), VLOOKUP(AN$2,polygonCoarseDist!$A$62:$D$69,  IF(EXACT($B120,polygonCoarseDist!$B$61), 2,  IF(EXACT($B120,polygonCoarseDist!$C$61), 3,   4   )   )  ),  1)</f>
        <v>0.3</v>
      </c>
      <c r="AO120" s="48">
        <f>IF(EXACT($A120,polygonCoarseDist!$F$1), VLOOKUP(AO$2,polygonCoarseDist!$A$62:$D$69,  IF(EXACT($B120,polygonCoarseDist!$B$61), 2,  IF(EXACT($B120,polygonCoarseDist!$C$61), 3,   4   )   )  ),  1)</f>
        <v>0.1</v>
      </c>
      <c r="AP120" s="48">
        <f>IF(EXACT($A120,polygonCoarseDist!$F$1), VLOOKUP(AP$2,polygonCoarseDist!$A$62:$D$69,  IF(EXACT($B120,polygonCoarseDist!$B$61), 2,  IF(EXACT($B120,polygonCoarseDist!$C$61), 3,   4   )   )  ),  1)</f>
        <v>0.2</v>
      </c>
      <c r="AQ120" s="48">
        <f>IF(EXACT($A120,polygonCoarseDist!$F$1), VLOOKUP(AQ$2,polygonCoarseDist!$A$62:$D$69,  IF(EXACT($B120,polygonCoarseDist!$B$61), 2,  IF(EXACT($B120,polygonCoarseDist!$C$61), 3,   4   )   )  ),  1)</f>
        <v>0.7</v>
      </c>
      <c r="AS120" s="82">
        <f t="shared" si="105"/>
        <v>0</v>
      </c>
      <c r="AT120" s="82">
        <f t="shared" si="106"/>
        <v>0</v>
      </c>
      <c r="AU120" s="82">
        <f t="shared" si="107"/>
        <v>0</v>
      </c>
      <c r="AV120" s="82">
        <f t="shared" si="108"/>
        <v>0</v>
      </c>
      <c r="AW120" s="82">
        <f t="shared" si="109"/>
        <v>0</v>
      </c>
      <c r="AX120" s="82">
        <f t="shared" si="110"/>
        <v>0</v>
      </c>
      <c r="AY120" s="82">
        <f t="shared" si="111"/>
        <v>0</v>
      </c>
      <c r="AZ120" s="82">
        <f t="shared" si="112"/>
        <v>0</v>
      </c>
      <c r="BB120" s="82">
        <f t="shared" si="113"/>
        <v>0</v>
      </c>
      <c r="BC120" s="82">
        <f t="shared" si="114"/>
        <v>0</v>
      </c>
      <c r="BD120" s="82">
        <f t="shared" si="115"/>
        <v>0</v>
      </c>
      <c r="BE120" s="82">
        <f t="shared" si="116"/>
        <v>0</v>
      </c>
      <c r="BF120" s="82">
        <f t="shared" si="117"/>
        <v>0</v>
      </c>
      <c r="BG120" s="82">
        <f t="shared" si="118"/>
        <v>0</v>
      </c>
      <c r="BH120" s="82">
        <f t="shared" si="119"/>
        <v>0</v>
      </c>
      <c r="BI120" s="82">
        <f t="shared" si="120"/>
        <v>0</v>
      </c>
      <c r="BK120" s="82">
        <f t="shared" si="121"/>
        <v>0</v>
      </c>
      <c r="BL120" s="82">
        <f t="shared" si="122"/>
        <v>0</v>
      </c>
      <c r="BM120" s="82">
        <f t="shared" si="123"/>
        <v>0</v>
      </c>
      <c r="BN120" s="82">
        <f t="shared" si="124"/>
        <v>0</v>
      </c>
      <c r="BO120" s="82">
        <f t="shared" si="125"/>
        <v>0</v>
      </c>
      <c r="BP120" s="82">
        <f t="shared" si="126"/>
        <v>0</v>
      </c>
      <c r="BQ120" s="82">
        <f t="shared" si="127"/>
        <v>0</v>
      </c>
      <c r="BR120" s="82">
        <f t="shared" si="128"/>
        <v>0</v>
      </c>
    </row>
    <row r="121" spans="1:71" x14ac:dyDescent="0.2">
      <c r="A121" t="str">
        <f t="shared" ref="A121:C121" si="189">A81</f>
        <v>RC Frame infilled</v>
      </c>
      <c r="B121" t="str">
        <f t="shared" si="189"/>
        <v>HC</v>
      </c>
      <c r="C121" t="str">
        <f t="shared" si="189"/>
        <v>MR</v>
      </c>
      <c r="D121">
        <f t="shared" si="173"/>
        <v>7</v>
      </c>
      <c r="E121" t="s">
        <v>20</v>
      </c>
      <c r="F121" s="33" t="str">
        <f t="shared" si="147"/>
        <v>RCi+HC+MR</v>
      </c>
      <c r="G121" t="str">
        <f t="shared" si="184"/>
        <v>RCi+xC+LR+7s+Ind</v>
      </c>
      <c r="I121" s="48">
        <f>VLOOKUP(I$2,polygonCoarseDist!$A$2:$G$9,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J121" s="48">
        <f>VLOOKUP(J$2,polygonCoarseDist!$A$2:$G$9,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K121" s="48">
        <f>VLOOKUP(K$2,polygonCoarseDist!$A$2:$G$9,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0.45585874799357945</v>
      </c>
      <c r="L121" s="48">
        <f>VLOOKUP(L$2,polygonCoarseDist!$A$2:$G$9,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M121" s="48">
        <f>VLOOKUP(M$2,polygonCoarseDist!$A$2:$G$9,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N121" s="48">
        <f>VLOOKUP(N$2,polygonCoarseDist!$A$2:$G$9,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O121" s="48">
        <f>VLOOKUP(O$2,polygonCoarseDist!$A$2:$G$9,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0.40500000000000003</v>
      </c>
      <c r="P121" s="48">
        <f>VLOOKUP(P$2,polygonCoarseDist!$A$2:$G$9,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R121" s="48">
        <f>VLOOKUP(R$2,polygonCoarseDist!$A$13:$D$20,IF(EXACT($E121,polygonCoarseDist!$B$12),2,IF(EXACT($E121,polygonCoarseDist!$C$12),3,4)))</f>
        <v>0</v>
      </c>
      <c r="S121" s="48">
        <f>VLOOKUP(S$2,polygonCoarseDist!$A$13:$D$20,IF(EXACT($E121,polygonCoarseDist!$B$12),2,IF(EXACT($E121,polygonCoarseDist!$C$12),3,4)))</f>
        <v>0</v>
      </c>
      <c r="T121" s="48">
        <f>VLOOKUP(T$2,polygonCoarseDist!$A$13:$D$20,IF(EXACT($E121,polygonCoarseDist!$B$12),2,IF(EXACT($E121,polygonCoarseDist!$C$12),3,4)))</f>
        <v>0</v>
      </c>
      <c r="U121" s="48">
        <f>VLOOKUP(U$2,polygonCoarseDist!$A$13:$D$20,IF(EXACT($E121,polygonCoarseDist!$B$12),2,IF(EXACT($E121,polygonCoarseDist!$C$12),3,4)))</f>
        <v>1</v>
      </c>
      <c r="V121" s="48">
        <f>VLOOKUP(V$2,polygonCoarseDist!$A$13:$D$20,IF(EXACT($E121,polygonCoarseDist!$B$12),2,IF(EXACT($E121,polygonCoarseDist!$C$12),3,4)))</f>
        <v>0</v>
      </c>
      <c r="W121" s="48">
        <f>VLOOKUP(W$2,polygonCoarseDist!$A$13:$D$20,IF(EXACT($E121,polygonCoarseDist!$B$12),2,IF(EXACT($E121,polygonCoarseDist!$C$12),3,4)))</f>
        <v>0</v>
      </c>
      <c r="X121" s="48">
        <f>VLOOKUP(X$2,polygonCoarseDist!$A$13:$D$20,IF(EXACT($E121,polygonCoarseDist!$B$12),2,IF(EXACT($E121,polygonCoarseDist!$C$12),3,4)))</f>
        <v>0</v>
      </c>
      <c r="Y121" s="48">
        <f>VLOOKUP(Y$2,polygonCoarseDist!$A$13:$D$20,IF(EXACT($E121,polygonCoarseDist!$B$12),2,IF(EXACT($E121,polygonCoarseDist!$C$12),3,4)))</f>
        <v>0</v>
      </c>
      <c r="AA121" s="48">
        <f>IF(EXACT($A121,polygonCoarseDist!$G$1),VLOOKUP(AA$2,polygonCoarseDist!$A$37:$C$44, $D121+1),         IF(EXACT($A121,polygonCoarseDist!$F$1),VLOOKUP(AA$2,polygonCoarseDist!$A$49:$I$56, $D121+1),       VLOOKUP(AA$2,polygonCoarseDist!$A$25:$E$32, $D121+1)      )        )</f>
        <v>0</v>
      </c>
      <c r="AB121" s="48">
        <f>IF(EXACT($A121,polygonCoarseDist!$G$1),VLOOKUP(AB$2,polygonCoarseDist!$A$37:$C$44, $D121+1),         IF(EXACT($A121,polygonCoarseDist!$F$1),VLOOKUP(AB$2,polygonCoarseDist!$A$49:$I$56, $D121+1),       VLOOKUP(AB$2,polygonCoarseDist!$A$25:$E$32, $D121+1)      )        )</f>
        <v>0</v>
      </c>
      <c r="AC121" s="48">
        <f>IF(EXACT($A121,polygonCoarseDist!$G$1),VLOOKUP(AC$2,polygonCoarseDist!$A$37:$C$44, $D121+1),         IF(EXACT($A121,polygonCoarseDist!$F$1),VLOOKUP(AC$2,polygonCoarseDist!$A$49:$I$56, $D121+1),       VLOOKUP(AC$2,polygonCoarseDist!$A$25:$E$32, $D121+1)      )        )</f>
        <v>0</v>
      </c>
      <c r="AD121" s="48">
        <f>IF(EXACT($A121,polygonCoarseDist!$G$1),VLOOKUP(AD$2,polygonCoarseDist!$A$37:$C$44, $D121+1),         IF(EXACT($A121,polygonCoarseDist!$F$1),VLOOKUP(AD$2,polygonCoarseDist!$A$49:$I$56, $D121+1),       VLOOKUP(AD$2,polygonCoarseDist!$A$25:$E$32, $D121+1)      )        )</f>
        <v>0</v>
      </c>
      <c r="AE121" s="48">
        <f>IF(EXACT($A121,polygonCoarseDist!$G$1),VLOOKUP(AE$2,polygonCoarseDist!$A$37:$C$44, $D121+1),         IF(EXACT($A121,polygonCoarseDist!$F$1),VLOOKUP(AE$2,polygonCoarseDist!$A$49:$I$56, $D121+1),       VLOOKUP(AE$2,polygonCoarseDist!$A$25:$E$32, $D121+1)      )        )</f>
        <v>0.05</v>
      </c>
      <c r="AF121" s="48">
        <f>IF(EXACT($A121,polygonCoarseDist!$G$1),VLOOKUP(AF$2,polygonCoarseDist!$A$37:$C$44, $D121+1),         IF(EXACT($A121,polygonCoarseDist!$F$1),VLOOKUP(AF$2,polygonCoarseDist!$A$49:$I$56, $D121+1),       VLOOKUP(AF$2,polygonCoarseDist!$A$25:$E$32, $D121+1)      )        )</f>
        <v>0</v>
      </c>
      <c r="AG121" s="48">
        <f>IF(EXACT($A121,polygonCoarseDist!$G$1),VLOOKUP(AG$2,polygonCoarseDist!$A$37:$C$44, $D121+1),         IF(EXACT($A121,polygonCoarseDist!$F$1),VLOOKUP(AG$2,polygonCoarseDist!$A$49:$I$56, $D121+1),       VLOOKUP(AG$2,polygonCoarseDist!$A$25:$E$32, $D121+1)      )        )</f>
        <v>0</v>
      </c>
      <c r="AH121" s="48">
        <f>IF(EXACT($A121,polygonCoarseDist!$G$1),VLOOKUP(AH$2,polygonCoarseDist!$A$37:$C$44, $D121+1),         IF(EXACT($A121,polygonCoarseDist!$F$1),VLOOKUP(AH$2,polygonCoarseDist!$A$49:$I$56, $D121+1),       VLOOKUP(AH$2,polygonCoarseDist!$A$25:$E$32, $D121+1)      )        )</f>
        <v>0.05</v>
      </c>
      <c r="AJ121" s="48">
        <f>IF(EXACT($A121,polygonCoarseDist!$F$1), VLOOKUP(AJ$2,polygonCoarseDist!$A$62:$D$69,  IF(EXACT($B121,polygonCoarseDist!$B$61), 2,  IF(EXACT($B121,polygonCoarseDist!$C$61), 3,   4   )   )  ),  1)</f>
        <v>0</v>
      </c>
      <c r="AK121" s="48">
        <f>IF(EXACT($A121,polygonCoarseDist!$F$1), VLOOKUP(AK$2,polygonCoarseDist!$A$62:$D$69,  IF(EXACT($B121,polygonCoarseDist!$B$61), 2,  IF(EXACT($B121,polygonCoarseDist!$C$61), 3,   4   )   )  ),  1)</f>
        <v>0.3</v>
      </c>
      <c r="AL121" s="48">
        <f>IF(EXACT($A121,polygonCoarseDist!$F$1), VLOOKUP(AL$2,polygonCoarseDist!$A$62:$D$69,  IF(EXACT($B121,polygonCoarseDist!$B$61), 2,  IF(EXACT($B121,polygonCoarseDist!$C$61), 3,   4   )   )  ),  1)</f>
        <v>0.5</v>
      </c>
      <c r="AM121" s="48">
        <f>IF(EXACT($A121,polygonCoarseDist!$F$1), VLOOKUP(AM$2,polygonCoarseDist!$A$62:$D$69,  IF(EXACT($B121,polygonCoarseDist!$B$61), 2,  IF(EXACT($B121,polygonCoarseDist!$C$61), 3,   4   )   )  ),  1)</f>
        <v>0.1</v>
      </c>
      <c r="AN121" s="48">
        <f>IF(EXACT($A121,polygonCoarseDist!$F$1), VLOOKUP(AN$2,polygonCoarseDist!$A$62:$D$69,  IF(EXACT($B121,polygonCoarseDist!$B$61), 2,  IF(EXACT($B121,polygonCoarseDist!$C$61), 3,   4   )   )  ),  1)</f>
        <v>0.3</v>
      </c>
      <c r="AO121" s="48">
        <f>IF(EXACT($A121,polygonCoarseDist!$F$1), VLOOKUP(AO$2,polygonCoarseDist!$A$62:$D$69,  IF(EXACT($B121,polygonCoarseDist!$B$61), 2,  IF(EXACT($B121,polygonCoarseDist!$C$61), 3,   4   )   )  ),  1)</f>
        <v>0.1</v>
      </c>
      <c r="AP121" s="48">
        <f>IF(EXACT($A121,polygonCoarseDist!$F$1), VLOOKUP(AP$2,polygonCoarseDist!$A$62:$D$69,  IF(EXACT($B121,polygonCoarseDist!$B$61), 2,  IF(EXACT($B121,polygonCoarseDist!$C$61), 3,   4   )   )  ),  1)</f>
        <v>0.2</v>
      </c>
      <c r="AQ121" s="48">
        <f>IF(EXACT($A121,polygonCoarseDist!$F$1), VLOOKUP(AQ$2,polygonCoarseDist!$A$62:$D$69,  IF(EXACT($B121,polygonCoarseDist!$B$61), 2,  IF(EXACT($B121,polygonCoarseDist!$C$61), 3,   4   )   )  ),  1)</f>
        <v>0.7</v>
      </c>
      <c r="AS121" s="82">
        <f t="shared" si="105"/>
        <v>0</v>
      </c>
      <c r="AT121" s="82">
        <f t="shared" si="106"/>
        <v>0</v>
      </c>
      <c r="AU121" s="82">
        <f t="shared" si="107"/>
        <v>0</v>
      </c>
      <c r="AV121" s="82">
        <f t="shared" si="108"/>
        <v>0</v>
      </c>
      <c r="AW121" s="82">
        <f t="shared" si="109"/>
        <v>0</v>
      </c>
      <c r="AX121" s="82">
        <f t="shared" si="110"/>
        <v>0</v>
      </c>
      <c r="AY121" s="82">
        <f t="shared" si="111"/>
        <v>0</v>
      </c>
      <c r="AZ121" s="82">
        <f t="shared" si="112"/>
        <v>0</v>
      </c>
      <c r="BB121" s="82">
        <f t="shared" si="113"/>
        <v>0</v>
      </c>
      <c r="BC121" s="82">
        <f t="shared" si="114"/>
        <v>0</v>
      </c>
      <c r="BD121" s="82">
        <f t="shared" si="115"/>
        <v>0</v>
      </c>
      <c r="BE121" s="82">
        <f t="shared" si="116"/>
        <v>0</v>
      </c>
      <c r="BF121" s="82">
        <f t="shared" si="117"/>
        <v>0</v>
      </c>
      <c r="BG121" s="82">
        <f t="shared" si="118"/>
        <v>0</v>
      </c>
      <c r="BH121" s="82">
        <f t="shared" si="119"/>
        <v>0</v>
      </c>
      <c r="BI121" s="82">
        <f t="shared" si="120"/>
        <v>0</v>
      </c>
      <c r="BK121" s="82">
        <f t="shared" si="121"/>
        <v>0</v>
      </c>
      <c r="BL121" s="82">
        <f t="shared" si="122"/>
        <v>0</v>
      </c>
      <c r="BM121" s="82">
        <f t="shared" si="123"/>
        <v>0</v>
      </c>
      <c r="BN121" s="82">
        <f t="shared" si="124"/>
        <v>0</v>
      </c>
      <c r="BO121" s="82">
        <f t="shared" si="125"/>
        <v>0</v>
      </c>
      <c r="BP121" s="82">
        <f t="shared" si="126"/>
        <v>0</v>
      </c>
      <c r="BQ121" s="82">
        <f t="shared" si="127"/>
        <v>0</v>
      </c>
      <c r="BR121" s="82">
        <f t="shared" si="128"/>
        <v>0</v>
      </c>
    </row>
    <row r="122" spans="1:71" x14ac:dyDescent="0.2">
      <c r="A122" s="27" t="str">
        <f t="shared" ref="A122:C122" si="190">A82</f>
        <v>RC Frame infilled</v>
      </c>
      <c r="B122" s="27" t="str">
        <f t="shared" si="190"/>
        <v>HC</v>
      </c>
      <c r="C122" s="27" t="str">
        <f t="shared" si="190"/>
        <v>MR</v>
      </c>
      <c r="D122" s="27">
        <f t="shared" si="173"/>
        <v>8</v>
      </c>
      <c r="E122" s="27" t="s">
        <v>20</v>
      </c>
      <c r="F122" s="63" t="str">
        <f t="shared" si="147"/>
        <v>RCi+HC+MR</v>
      </c>
      <c r="G122" t="str">
        <f t="shared" si="184"/>
        <v>RCi+xC+LR+8s+Ind</v>
      </c>
      <c r="I122" s="48">
        <f>VLOOKUP(I$2,polygonCoarseDist!$A$2:$G$9,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J122" s="48">
        <f>VLOOKUP(J$2,polygonCoarseDist!$A$2:$G$9,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K122" s="48">
        <f>VLOOKUP(K$2,polygonCoarseDist!$A$2:$G$9,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0.45585874799357945</v>
      </c>
      <c r="L122" s="48">
        <f>VLOOKUP(L$2,polygonCoarseDist!$A$2:$G$9,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M122" s="48">
        <f>VLOOKUP(M$2,polygonCoarseDist!$A$2:$G$9,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N122" s="48">
        <f>VLOOKUP(N$2,polygonCoarseDist!$A$2:$G$9,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O122" s="48">
        <f>VLOOKUP(O$2,polygonCoarseDist!$A$2:$G$9,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0.40500000000000003</v>
      </c>
      <c r="P122" s="48">
        <f>VLOOKUP(P$2,polygonCoarseDist!$A$2:$G$9,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R122" s="48">
        <f>VLOOKUP(R$2,polygonCoarseDist!$A$13:$D$20,IF(EXACT($E122,polygonCoarseDist!$B$12),2,IF(EXACT($E122,polygonCoarseDist!$C$12),3,4)))</f>
        <v>0</v>
      </c>
      <c r="S122" s="48">
        <f>VLOOKUP(S$2,polygonCoarseDist!$A$13:$D$20,IF(EXACT($E122,polygonCoarseDist!$B$12),2,IF(EXACT($E122,polygonCoarseDist!$C$12),3,4)))</f>
        <v>0</v>
      </c>
      <c r="T122" s="48">
        <f>VLOOKUP(T$2,polygonCoarseDist!$A$13:$D$20,IF(EXACT($E122,polygonCoarseDist!$B$12),2,IF(EXACT($E122,polygonCoarseDist!$C$12),3,4)))</f>
        <v>0</v>
      </c>
      <c r="U122" s="48">
        <f>VLOOKUP(U$2,polygonCoarseDist!$A$13:$D$20,IF(EXACT($E122,polygonCoarseDist!$B$12),2,IF(EXACT($E122,polygonCoarseDist!$C$12),3,4)))</f>
        <v>1</v>
      </c>
      <c r="V122" s="48">
        <f>VLOOKUP(V$2,polygonCoarseDist!$A$13:$D$20,IF(EXACT($E122,polygonCoarseDist!$B$12),2,IF(EXACT($E122,polygonCoarseDist!$C$12),3,4)))</f>
        <v>0</v>
      </c>
      <c r="W122" s="48">
        <f>VLOOKUP(W$2,polygonCoarseDist!$A$13:$D$20,IF(EXACT($E122,polygonCoarseDist!$B$12),2,IF(EXACT($E122,polygonCoarseDist!$C$12),3,4)))</f>
        <v>0</v>
      </c>
      <c r="X122" s="48">
        <f>VLOOKUP(X$2,polygonCoarseDist!$A$13:$D$20,IF(EXACT($E122,polygonCoarseDist!$B$12),2,IF(EXACT($E122,polygonCoarseDist!$C$12),3,4)))</f>
        <v>0</v>
      </c>
      <c r="Y122" s="48">
        <f>VLOOKUP(Y$2,polygonCoarseDist!$A$13:$D$20,IF(EXACT($E122,polygonCoarseDist!$B$12),2,IF(EXACT($E122,polygonCoarseDist!$C$12),3,4)))</f>
        <v>0</v>
      </c>
      <c r="AA122" s="48">
        <f>IF(EXACT($A122,polygonCoarseDist!$G$1),VLOOKUP(AA$2,polygonCoarseDist!$A$37:$C$44, $D122+1),         IF(EXACT($A122,polygonCoarseDist!$F$1),VLOOKUP(AA$2,polygonCoarseDist!$A$49:$I$56, $D122+1),       VLOOKUP(AA$2,polygonCoarseDist!$A$25:$E$32, $D122+1)      )        )</f>
        <v>0</v>
      </c>
      <c r="AB122" s="48">
        <f>IF(EXACT($A122,polygonCoarseDist!$G$1),VLOOKUP(AB$2,polygonCoarseDist!$A$37:$C$44, $D122+1),         IF(EXACT($A122,polygonCoarseDist!$F$1),VLOOKUP(AB$2,polygonCoarseDist!$A$49:$I$56, $D122+1),       VLOOKUP(AB$2,polygonCoarseDist!$A$25:$E$32, $D122+1)      )        )</f>
        <v>0</v>
      </c>
      <c r="AC122" s="48">
        <f>IF(EXACT($A122,polygonCoarseDist!$G$1),VLOOKUP(AC$2,polygonCoarseDist!$A$37:$C$44, $D122+1),         IF(EXACT($A122,polygonCoarseDist!$F$1),VLOOKUP(AC$2,polygonCoarseDist!$A$49:$I$56, $D122+1),       VLOOKUP(AC$2,polygonCoarseDist!$A$25:$E$32, $D122+1)      )        )</f>
        <v>0</v>
      </c>
      <c r="AD122" s="48">
        <f>IF(EXACT($A122,polygonCoarseDist!$G$1),VLOOKUP(AD$2,polygonCoarseDist!$A$37:$C$44, $D122+1),         IF(EXACT($A122,polygonCoarseDist!$F$1),VLOOKUP(AD$2,polygonCoarseDist!$A$49:$I$56, $D122+1),       VLOOKUP(AD$2,polygonCoarseDist!$A$25:$E$32, $D122+1)      )        )</f>
        <v>0</v>
      </c>
      <c r="AE122" s="48">
        <f>IF(EXACT($A122,polygonCoarseDist!$G$1),VLOOKUP(AE$2,polygonCoarseDist!$A$37:$C$44, $D122+1),         IF(EXACT($A122,polygonCoarseDist!$F$1),VLOOKUP(AE$2,polygonCoarseDist!$A$49:$I$56, $D122+1),       VLOOKUP(AE$2,polygonCoarseDist!$A$25:$E$32, $D122+1)      )        )</f>
        <v>0.05</v>
      </c>
      <c r="AF122" s="48">
        <f>IF(EXACT($A122,polygonCoarseDist!$G$1),VLOOKUP(AF$2,polygonCoarseDist!$A$37:$C$44, $D122+1),         IF(EXACT($A122,polygonCoarseDist!$F$1),VLOOKUP(AF$2,polygonCoarseDist!$A$49:$I$56, $D122+1),       VLOOKUP(AF$2,polygonCoarseDist!$A$25:$E$32, $D122+1)      )        )</f>
        <v>0</v>
      </c>
      <c r="AG122" s="48">
        <f>IF(EXACT($A122,polygonCoarseDist!$G$1),VLOOKUP(AG$2,polygonCoarseDist!$A$37:$C$44, $D122+1),         IF(EXACT($A122,polygonCoarseDist!$F$1),VLOOKUP(AG$2,polygonCoarseDist!$A$49:$I$56, $D122+1),       VLOOKUP(AG$2,polygonCoarseDist!$A$25:$E$32, $D122+1)      )        )</f>
        <v>0</v>
      </c>
      <c r="AH122" s="48">
        <f>IF(EXACT($A122,polygonCoarseDist!$G$1),VLOOKUP(AH$2,polygonCoarseDist!$A$37:$C$44, $D122+1),         IF(EXACT($A122,polygonCoarseDist!$F$1),VLOOKUP(AH$2,polygonCoarseDist!$A$49:$I$56, $D122+1),       VLOOKUP(AH$2,polygonCoarseDist!$A$25:$E$32, $D122+1)      )        )</f>
        <v>0.05</v>
      </c>
      <c r="AJ122" s="48">
        <f>IF(EXACT($A122,polygonCoarseDist!$F$1), VLOOKUP(AJ$2,polygonCoarseDist!$A$62:$D$69,  IF(EXACT($B122,polygonCoarseDist!$B$61), 2,  IF(EXACT($B122,polygonCoarseDist!$C$61), 3,   4   )   )  ),  1)</f>
        <v>0</v>
      </c>
      <c r="AK122" s="48">
        <f>IF(EXACT($A122,polygonCoarseDist!$F$1), VLOOKUP(AK$2,polygonCoarseDist!$A$62:$D$69,  IF(EXACT($B122,polygonCoarseDist!$B$61), 2,  IF(EXACT($B122,polygonCoarseDist!$C$61), 3,   4   )   )  ),  1)</f>
        <v>0.3</v>
      </c>
      <c r="AL122" s="48">
        <f>IF(EXACT($A122,polygonCoarseDist!$F$1), VLOOKUP(AL$2,polygonCoarseDist!$A$62:$D$69,  IF(EXACT($B122,polygonCoarseDist!$B$61), 2,  IF(EXACT($B122,polygonCoarseDist!$C$61), 3,   4   )   )  ),  1)</f>
        <v>0.5</v>
      </c>
      <c r="AM122" s="48">
        <f>IF(EXACT($A122,polygonCoarseDist!$F$1), VLOOKUP(AM$2,polygonCoarseDist!$A$62:$D$69,  IF(EXACT($B122,polygonCoarseDist!$B$61), 2,  IF(EXACT($B122,polygonCoarseDist!$C$61), 3,   4   )   )  ),  1)</f>
        <v>0.1</v>
      </c>
      <c r="AN122" s="48">
        <f>IF(EXACT($A122,polygonCoarseDist!$F$1), VLOOKUP(AN$2,polygonCoarseDist!$A$62:$D$69,  IF(EXACT($B122,polygonCoarseDist!$B$61), 2,  IF(EXACT($B122,polygonCoarseDist!$C$61), 3,   4   )   )  ),  1)</f>
        <v>0.3</v>
      </c>
      <c r="AO122" s="48">
        <f>IF(EXACT($A122,polygonCoarseDist!$F$1), VLOOKUP(AO$2,polygonCoarseDist!$A$62:$D$69,  IF(EXACT($B122,polygonCoarseDist!$B$61), 2,  IF(EXACT($B122,polygonCoarseDist!$C$61), 3,   4   )   )  ),  1)</f>
        <v>0.1</v>
      </c>
      <c r="AP122" s="48">
        <f>IF(EXACT($A122,polygonCoarseDist!$F$1), VLOOKUP(AP$2,polygonCoarseDist!$A$62:$D$69,  IF(EXACT($B122,polygonCoarseDist!$B$61), 2,  IF(EXACT($B122,polygonCoarseDist!$C$61), 3,   4   )   )  ),  1)</f>
        <v>0.2</v>
      </c>
      <c r="AQ122" s="48">
        <f>IF(EXACT($A122,polygonCoarseDist!$F$1), VLOOKUP(AQ$2,polygonCoarseDist!$A$62:$D$69,  IF(EXACT($B122,polygonCoarseDist!$B$61), 2,  IF(EXACT($B122,polygonCoarseDist!$C$61), 3,   4   )   )  ),  1)</f>
        <v>0.7</v>
      </c>
      <c r="AS122" s="82">
        <f t="shared" si="105"/>
        <v>0</v>
      </c>
      <c r="AT122" s="82">
        <f t="shared" si="106"/>
        <v>0</v>
      </c>
      <c r="AU122" s="82">
        <f t="shared" si="107"/>
        <v>0</v>
      </c>
      <c r="AV122" s="82">
        <f t="shared" si="108"/>
        <v>0</v>
      </c>
      <c r="AW122" s="82">
        <f t="shared" si="109"/>
        <v>0</v>
      </c>
      <c r="AX122" s="82">
        <f t="shared" si="110"/>
        <v>0</v>
      </c>
      <c r="AY122" s="82">
        <f t="shared" si="111"/>
        <v>0</v>
      </c>
      <c r="AZ122" s="82">
        <f t="shared" si="112"/>
        <v>0</v>
      </c>
      <c r="BB122" s="82">
        <f t="shared" si="113"/>
        <v>0</v>
      </c>
      <c r="BC122" s="82">
        <f t="shared" si="114"/>
        <v>0</v>
      </c>
      <c r="BD122" s="82">
        <f t="shared" si="115"/>
        <v>0</v>
      </c>
      <c r="BE122" s="82">
        <f t="shared" si="116"/>
        <v>0</v>
      </c>
      <c r="BF122" s="82">
        <f t="shared" si="117"/>
        <v>0</v>
      </c>
      <c r="BG122" s="82">
        <f t="shared" si="118"/>
        <v>0</v>
      </c>
      <c r="BH122" s="82">
        <f t="shared" si="119"/>
        <v>0</v>
      </c>
      <c r="BI122" s="82">
        <f t="shared" si="120"/>
        <v>0</v>
      </c>
      <c r="BK122" s="82">
        <f t="shared" si="121"/>
        <v>0</v>
      </c>
      <c r="BL122" s="82">
        <f t="shared" si="122"/>
        <v>0</v>
      </c>
      <c r="BM122" s="82">
        <f t="shared" si="123"/>
        <v>0</v>
      </c>
      <c r="BN122" s="82">
        <f t="shared" si="124"/>
        <v>0</v>
      </c>
      <c r="BO122" s="82">
        <f t="shared" si="125"/>
        <v>0</v>
      </c>
      <c r="BP122" s="82">
        <f t="shared" si="126"/>
        <v>0</v>
      </c>
      <c r="BQ122" s="82">
        <f t="shared" si="127"/>
        <v>0</v>
      </c>
      <c r="BR122" s="82">
        <f t="shared" si="128"/>
        <v>0</v>
      </c>
    </row>
    <row r="123" spans="1:71" x14ac:dyDescent="0.2">
      <c r="A123" s="4" t="s">
        <v>159</v>
      </c>
      <c r="B123" t="s">
        <v>141</v>
      </c>
      <c r="C123" t="s">
        <v>141</v>
      </c>
      <c r="D123">
        <f>'FL - vulnerabilities'!D50</f>
        <v>1</v>
      </c>
      <c r="E123" t="s">
        <v>15</v>
      </c>
      <c r="F123" s="33" t="str">
        <f>'EQ - fragilities'!A6</f>
        <v>StMin+LC+LR</v>
      </c>
      <c r="G123" t="str">
        <f>'FL - vulnerabilities'!A50</f>
        <v>StMin+LC+LR+Res</v>
      </c>
      <c r="I123" s="48">
        <f>VLOOKUP(I$2,polygonCoarseDist!$A$2:$G$9,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J123" s="48">
        <f>VLOOKUP(J$2,polygonCoarseDist!$A$2:$G$9,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K123" s="48">
        <f>VLOOKUP(K$2,polygonCoarseDist!$A$2:$G$9,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4.0529695024077043E-2</v>
      </c>
      <c r="L123" s="48">
        <f>VLOOKUP(L$2,polygonCoarseDist!$A$2:$G$9,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M123" s="48">
        <f>VLOOKUP(M$2,polygonCoarseDist!$A$2:$G$9,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N123" s="48">
        <f>VLOOKUP(N$2,polygonCoarseDist!$A$2:$G$9,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O123" s="48">
        <f>VLOOKUP(O$2,polygonCoarseDist!$A$2:$G$9,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2.9100000000000001E-2</v>
      </c>
      <c r="P123" s="48">
        <f>VLOOKUP(P$2,polygonCoarseDist!$A$2:$G$9,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R123" s="48">
        <f>VLOOKUP(R$2,polygonCoarseDist!$A$13:$D$20,IF(EXACT($E123,polygonCoarseDist!$B$12),2,IF(EXACT($E123,polygonCoarseDist!$C$12),3,4)))</f>
        <v>1</v>
      </c>
      <c r="S123" s="48">
        <f>VLOOKUP(S$2,polygonCoarseDist!$A$13:$D$20,IF(EXACT($E123,polygonCoarseDist!$B$12),2,IF(EXACT($E123,polygonCoarseDist!$C$12),3,4)))</f>
        <v>0</v>
      </c>
      <c r="T123" s="48">
        <f>VLOOKUP(T$2,polygonCoarseDist!$A$13:$D$20,IF(EXACT($E123,polygonCoarseDist!$B$12),2,IF(EXACT($E123,polygonCoarseDist!$C$12),3,4)))</f>
        <v>0.7</v>
      </c>
      <c r="U123" s="48">
        <f>VLOOKUP(U$2,polygonCoarseDist!$A$13:$D$20,IF(EXACT($E123,polygonCoarseDist!$B$12),2,IF(EXACT($E123,polygonCoarseDist!$C$12),3,4)))</f>
        <v>0</v>
      </c>
      <c r="V123" s="48">
        <f>VLOOKUP(V$2,polygonCoarseDist!$A$13:$D$20,IF(EXACT($E123,polygonCoarseDist!$B$12),2,IF(EXACT($E123,polygonCoarseDist!$C$12),3,4)))</f>
        <v>0</v>
      </c>
      <c r="W123" s="48">
        <f>VLOOKUP(W$2,polygonCoarseDist!$A$13:$D$20,IF(EXACT($E123,polygonCoarseDist!$B$12),2,IF(EXACT($E123,polygonCoarseDist!$C$12),3,4)))</f>
        <v>0.9</v>
      </c>
      <c r="X123" s="48">
        <f>VLOOKUP(X$2,polygonCoarseDist!$A$13:$D$20,IF(EXACT($E123,polygonCoarseDist!$B$12),2,IF(EXACT($E123,polygonCoarseDist!$C$12),3,4)))</f>
        <v>0.6</v>
      </c>
      <c r="Y123" s="48">
        <f>VLOOKUP(Y$2,polygonCoarseDist!$A$13:$D$20,IF(EXACT($E123,polygonCoarseDist!$B$12),2,IF(EXACT($E123,polygonCoarseDist!$C$12),3,4)))</f>
        <v>0.8</v>
      </c>
      <c r="AA123" s="48">
        <f>IF(EXACT($A123,polygonCoarseDist!$G$1),VLOOKUP(AA$2,polygonCoarseDist!$A$37:$C$44, $D123+1),         IF(EXACT($A123,polygonCoarseDist!$F$1),VLOOKUP(AA$2,polygonCoarseDist!$A$49:$I$56, $D123+1),       VLOOKUP(AA$2,polygonCoarseDist!$A$25:$E$32, $D123+1)      )        )</f>
        <v>0.7</v>
      </c>
      <c r="AB123" s="48">
        <f>IF(EXACT($A123,polygonCoarseDist!$G$1),VLOOKUP(AB$2,polygonCoarseDist!$A$37:$C$44, $D123+1),         IF(EXACT($A123,polygonCoarseDist!$F$1),VLOOKUP(AB$2,polygonCoarseDist!$A$49:$I$56, $D123+1),       VLOOKUP(AB$2,polygonCoarseDist!$A$25:$E$32, $D123+1)      )        )</f>
        <v>0.7</v>
      </c>
      <c r="AC123" s="48">
        <f>IF(EXACT($A123,polygonCoarseDist!$G$1),VLOOKUP(AC$2,polygonCoarseDist!$A$37:$C$44, $D123+1),         IF(EXACT($A123,polygonCoarseDist!$F$1),VLOOKUP(AC$2,polygonCoarseDist!$A$49:$I$56, $D123+1),       VLOOKUP(AC$2,polygonCoarseDist!$A$25:$E$32, $D123+1)      )        )</f>
        <v>0.4</v>
      </c>
      <c r="AD123" s="48">
        <f>IF(EXACT($A123,polygonCoarseDist!$G$1),VLOOKUP(AD$2,polygonCoarseDist!$A$37:$C$44, $D123+1),         IF(EXACT($A123,polygonCoarseDist!$F$1),VLOOKUP(AD$2,polygonCoarseDist!$A$49:$I$56, $D123+1),       VLOOKUP(AD$2,polygonCoarseDist!$A$25:$E$32, $D123+1)      )        )</f>
        <v>0.9</v>
      </c>
      <c r="AE123" s="48">
        <f>IF(EXACT($A123,polygonCoarseDist!$G$1),VLOOKUP(AE$2,polygonCoarseDist!$A$37:$C$44, $D123+1),         IF(EXACT($A123,polygonCoarseDist!$F$1),VLOOKUP(AE$2,polygonCoarseDist!$A$49:$I$56, $D123+1),       VLOOKUP(AE$2,polygonCoarseDist!$A$25:$E$32, $D123+1)      )        )</f>
        <v>0.7</v>
      </c>
      <c r="AF123" s="48">
        <f>IF(EXACT($A123,polygonCoarseDist!$G$1),VLOOKUP(AF$2,polygonCoarseDist!$A$37:$C$44, $D123+1),         IF(EXACT($A123,polygonCoarseDist!$F$1),VLOOKUP(AF$2,polygonCoarseDist!$A$49:$I$56, $D123+1),       VLOOKUP(AF$2,polygonCoarseDist!$A$25:$E$32, $D123+1)      )        )</f>
        <v>0.7</v>
      </c>
      <c r="AG123" s="48">
        <f>IF(EXACT($A123,polygonCoarseDist!$G$1),VLOOKUP(AG$2,polygonCoarseDist!$A$37:$C$44, $D123+1),         IF(EXACT($A123,polygonCoarseDist!$F$1),VLOOKUP(AG$2,polygonCoarseDist!$A$49:$I$56, $D123+1),       VLOOKUP(AG$2,polygonCoarseDist!$A$25:$E$32, $D123+1)      )        )</f>
        <v>0.7</v>
      </c>
      <c r="AH123" s="48">
        <f>IF(EXACT($A123,polygonCoarseDist!$G$1),VLOOKUP(AH$2,polygonCoarseDist!$A$37:$C$44, $D123+1),         IF(EXACT($A123,polygonCoarseDist!$F$1),VLOOKUP(AH$2,polygonCoarseDist!$A$49:$I$56, $D123+1),       VLOOKUP(AH$2,polygonCoarseDist!$A$25:$E$32, $D123+1)      )        )</f>
        <v>0.7</v>
      </c>
      <c r="AJ123" s="48">
        <f>IF(EXACT($A123,polygonCoarseDist!$F$1), VLOOKUP(AJ$2,polygonCoarseDist!$A$62:$D$69,  IF(EXACT($B123,polygonCoarseDist!$B$61), 2,  IF(EXACT($B123,polygonCoarseDist!$C$61), 3,   4   )   )  ),  1)</f>
        <v>1</v>
      </c>
      <c r="AK123" s="48">
        <f>IF(EXACT($A123,polygonCoarseDist!$F$1), VLOOKUP(AK$2,polygonCoarseDist!$A$62:$D$69,  IF(EXACT($B123,polygonCoarseDist!$B$61), 2,  IF(EXACT($B123,polygonCoarseDist!$C$61), 3,   4   )   )  ),  1)</f>
        <v>1</v>
      </c>
      <c r="AL123" s="48">
        <f>IF(EXACT($A123,polygonCoarseDist!$F$1), VLOOKUP(AL$2,polygonCoarseDist!$A$62:$D$69,  IF(EXACT($B123,polygonCoarseDist!$B$61), 2,  IF(EXACT($B123,polygonCoarseDist!$C$61), 3,   4   )   )  ),  1)</f>
        <v>1</v>
      </c>
      <c r="AM123" s="48">
        <f>IF(EXACT($A123,polygonCoarseDist!$F$1), VLOOKUP(AM$2,polygonCoarseDist!$A$62:$D$69,  IF(EXACT($B123,polygonCoarseDist!$B$61), 2,  IF(EXACT($B123,polygonCoarseDist!$C$61), 3,   4   )   )  ),  1)</f>
        <v>1</v>
      </c>
      <c r="AN123" s="48">
        <f>IF(EXACT($A123,polygonCoarseDist!$F$1), VLOOKUP(AN$2,polygonCoarseDist!$A$62:$D$69,  IF(EXACT($B123,polygonCoarseDist!$B$61), 2,  IF(EXACT($B123,polygonCoarseDist!$C$61), 3,   4   )   )  ),  1)</f>
        <v>1</v>
      </c>
      <c r="AO123" s="48">
        <f>IF(EXACT($A123,polygonCoarseDist!$F$1), VLOOKUP(AO$2,polygonCoarseDist!$A$62:$D$69,  IF(EXACT($B123,polygonCoarseDist!$B$61), 2,  IF(EXACT($B123,polygonCoarseDist!$C$61), 3,   4   )   )  ),  1)</f>
        <v>1</v>
      </c>
      <c r="AP123" s="48">
        <f>IF(EXACT($A123,polygonCoarseDist!$F$1), VLOOKUP(AP$2,polygonCoarseDist!$A$62:$D$69,  IF(EXACT($B123,polygonCoarseDist!$B$61), 2,  IF(EXACT($B123,polygonCoarseDist!$C$61), 3,   4   )   )  ),  1)</f>
        <v>1</v>
      </c>
      <c r="AQ123" s="48">
        <f>IF(EXACT($A123,polygonCoarseDist!$F$1), VLOOKUP(AQ$2,polygonCoarseDist!$A$62:$D$69,  IF(EXACT($B123,polygonCoarseDist!$B$61), 2,  IF(EXACT($B123,polygonCoarseDist!$C$61), 3,   4   )   )  ),  1)</f>
        <v>1</v>
      </c>
      <c r="AS123" s="82">
        <f t="shared" si="105"/>
        <v>5.1100000000000007E-2</v>
      </c>
      <c r="AT123" s="82">
        <f t="shared" si="106"/>
        <v>0</v>
      </c>
      <c r="AU123" s="82">
        <f t="shared" si="107"/>
        <v>1.1348314606741572E-2</v>
      </c>
      <c r="AV123" s="82">
        <f t="shared" si="108"/>
        <v>0</v>
      </c>
      <c r="AW123" s="82">
        <f t="shared" si="109"/>
        <v>0</v>
      </c>
      <c r="AX123" s="82">
        <f t="shared" si="110"/>
        <v>4.5990000000000003E-2</v>
      </c>
      <c r="AY123" s="82">
        <f t="shared" si="111"/>
        <v>1.2221999999999998E-2</v>
      </c>
      <c r="AZ123" s="82">
        <f t="shared" si="112"/>
        <v>1.2319999999999999E-2</v>
      </c>
      <c r="BB123" s="82">
        <f t="shared" si="113"/>
        <v>5.2244146815254057E-2</v>
      </c>
      <c r="BC123" s="82">
        <f t="shared" si="114"/>
        <v>0</v>
      </c>
      <c r="BD123" s="82">
        <f t="shared" si="115"/>
        <v>1.1689428259647491E-2</v>
      </c>
      <c r="BE123" s="82">
        <f t="shared" si="116"/>
        <v>0</v>
      </c>
      <c r="BF123" s="82">
        <f t="shared" si="117"/>
        <v>0</v>
      </c>
      <c r="BG123" s="82">
        <f t="shared" si="118"/>
        <v>4.7266672833225429E-2</v>
      </c>
      <c r="BH123" s="82">
        <f t="shared" si="119"/>
        <v>1.2431824331059629E-2</v>
      </c>
      <c r="BI123" s="82">
        <f t="shared" si="120"/>
        <v>1.2440423297519997E-2</v>
      </c>
      <c r="BK123" s="82">
        <f t="shared" si="121"/>
        <v>5.2244146815254057E-2</v>
      </c>
      <c r="BL123" s="82">
        <f t="shared" si="122"/>
        <v>0</v>
      </c>
      <c r="BM123" s="82">
        <f t="shared" si="123"/>
        <v>1.1689428259647491E-2</v>
      </c>
      <c r="BN123" s="82">
        <f t="shared" si="124"/>
        <v>0</v>
      </c>
      <c r="BO123" s="82">
        <f t="shared" si="125"/>
        <v>0</v>
      </c>
      <c r="BP123" s="82">
        <f t="shared" si="126"/>
        <v>4.7266672833225429E-2</v>
      </c>
      <c r="BQ123" s="82">
        <f t="shared" si="127"/>
        <v>1.2431824331059629E-2</v>
      </c>
      <c r="BR123" s="82">
        <f t="shared" si="128"/>
        <v>1.2440423297519997E-2</v>
      </c>
    </row>
    <row r="124" spans="1:71" x14ac:dyDescent="0.2">
      <c r="F124" s="33"/>
      <c r="AS124" s="83">
        <f>SUM(AS3:AS123)</f>
        <v>0.9781000000000003</v>
      </c>
      <c r="AT124" s="83">
        <f t="shared" ref="AT124:AZ124" si="191">SUM(AT3:AT123)</f>
        <v>0.9780000000000002</v>
      </c>
      <c r="AU124" s="83">
        <f t="shared" si="191"/>
        <v>0.97081861958266502</v>
      </c>
      <c r="AV124" s="83">
        <f t="shared" si="191"/>
        <v>0.9780000000000002</v>
      </c>
      <c r="AW124" s="83">
        <f t="shared" si="191"/>
        <v>0.9780000000000002</v>
      </c>
      <c r="AX124" s="83">
        <f t="shared" si="191"/>
        <v>0.97298999999999991</v>
      </c>
      <c r="AY124" s="83">
        <f t="shared" si="191"/>
        <v>0.9831219999999995</v>
      </c>
      <c r="AZ124" s="83">
        <f t="shared" si="191"/>
        <v>0.99031999999999965</v>
      </c>
      <c r="BB124" s="83">
        <f>SUM(BB3:BB123)</f>
        <v>0.99999999999999989</v>
      </c>
      <c r="BC124" s="83">
        <f t="shared" ref="BC124:BI124" si="192">SUM(BC3:BC123)</f>
        <v>0.99999999999999978</v>
      </c>
      <c r="BD124" s="83">
        <f t="shared" si="192"/>
        <v>0.99999999999999922</v>
      </c>
      <c r="BE124" s="83">
        <f t="shared" si="192"/>
        <v>0.99999999999999989</v>
      </c>
      <c r="BF124" s="83">
        <f t="shared" si="192"/>
        <v>0.99999999999999978</v>
      </c>
      <c r="BG124" s="83">
        <f t="shared" si="192"/>
        <v>1.0000000000000002</v>
      </c>
      <c r="BH124" s="83">
        <f t="shared" si="192"/>
        <v>1.0000000000000004</v>
      </c>
      <c r="BI124" s="83">
        <f t="shared" si="192"/>
        <v>1.0000000000000004</v>
      </c>
      <c r="BK124" s="89">
        <f>SUM(BK3:BK123)</f>
        <v>1.8311011144054794</v>
      </c>
      <c r="BL124" s="89">
        <f t="shared" ref="BL124:BR124" si="193">SUM(BL3:BL123)</f>
        <v>2.5416155419222899</v>
      </c>
      <c r="BM124" s="89">
        <f t="shared" si="193"/>
        <v>2.8147341357759323</v>
      </c>
      <c r="BN124" s="89">
        <f t="shared" si="193"/>
        <v>2.257055214723926</v>
      </c>
      <c r="BO124" s="89">
        <f t="shared" si="193"/>
        <v>3.5547034764826178</v>
      </c>
      <c r="BP124" s="89">
        <f t="shared" si="193"/>
        <v>1.5332017800799602</v>
      </c>
      <c r="BQ124" s="89">
        <f t="shared" si="193"/>
        <v>2.2020074822860241</v>
      </c>
      <c r="BR124" s="89">
        <f t="shared" si="193"/>
        <v>3.7051862024396169</v>
      </c>
      <c r="BS124" t="s">
        <v>184</v>
      </c>
    </row>
    <row r="125" spans="1:71" x14ac:dyDescent="0.2">
      <c r="B125" s="62"/>
      <c r="D125" s="62">
        <f>AVERAGE(D3:D122)</f>
        <v>3.7</v>
      </c>
    </row>
  </sheetData>
  <mergeCells count="7">
    <mergeCell ref="BK1:BR1"/>
    <mergeCell ref="BB1:BI1"/>
    <mergeCell ref="R1:Y1"/>
    <mergeCell ref="I1:P1"/>
    <mergeCell ref="AA1:AH1"/>
    <mergeCell ref="AJ1:AQ1"/>
    <mergeCell ref="AS1:AZ1"/>
  </mergeCells>
  <conditionalFormatting sqref="AS124">
    <cfRule type="cellIs" dxfId="1" priority="2" operator="equal">
      <formula>1</formula>
    </cfRule>
  </conditionalFormatting>
  <conditionalFormatting sqref="AS124:AZ124 BB124:BI12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444F-992E-A744-A373-3500EF4DB17B}">
  <sheetPr>
    <tabColor rgb="FFFFC000"/>
  </sheetPr>
  <dimension ref="A1:DS10"/>
  <sheetViews>
    <sheetView zoomScale="116" workbookViewId="0">
      <selection activeCell="C16" sqref="C16"/>
    </sheetView>
  </sheetViews>
  <sheetFormatPr baseColWidth="10" defaultRowHeight="16" x14ac:dyDescent="0.2"/>
  <cols>
    <col min="1" max="1" width="30" style="64" bestFit="1" customWidth="1"/>
    <col min="2" max="17" width="15.33203125" style="64" customWidth="1"/>
    <col min="18" max="122" width="13.6640625" style="64" bestFit="1" customWidth="1"/>
    <col min="123" max="16384" width="10.83203125" style="64"/>
  </cols>
  <sheetData>
    <row r="1" spans="1:123" x14ac:dyDescent="0.2">
      <c r="B1" s="84" t="str">
        <f t="array" ref="B1:DR2">TRANSPOSE(calcDistribution!F3:G123)</f>
        <v>Adb+LC+LR</v>
      </c>
      <c r="C1" s="84" t="str">
        <v>Adb+LC+LR</v>
      </c>
      <c r="D1" s="84" t="str">
        <v>Adb+LC+LR</v>
      </c>
      <c r="E1" s="84" t="str">
        <v>Adb+LC+LR</v>
      </c>
      <c r="F1" s="84" t="str">
        <v>BrM+LC+LR</v>
      </c>
      <c r="G1" s="84" t="str">
        <v>BrM+LC+LR</v>
      </c>
      <c r="H1" s="84" t="str">
        <v>BrM+LC+LR</v>
      </c>
      <c r="I1" s="84" t="str">
        <v>BrM+LC+LR</v>
      </c>
      <c r="J1" s="84" t="str">
        <v>BrCfl+LC+LR</v>
      </c>
      <c r="K1" s="84" t="str">
        <v>BrCfl+LC+LR</v>
      </c>
      <c r="L1" s="84" t="str">
        <v>BrCfl+LC+LR</v>
      </c>
      <c r="M1" s="84" t="str">
        <v>BrCfl+LC+LR</v>
      </c>
      <c r="N1" s="84" t="str">
        <v>BrCri+LC+LR</v>
      </c>
      <c r="O1" s="84" t="str">
        <v>BrCri+LC+LR</v>
      </c>
      <c r="P1" s="84" t="str">
        <v>BrCri+LC+LR</v>
      </c>
      <c r="Q1" s="84" t="str">
        <v>BrCri+LC+LR</v>
      </c>
      <c r="R1" s="84" t="str">
        <v>RCi+LC+LR</v>
      </c>
      <c r="S1" s="84" t="str">
        <v>RCi+LC+LR</v>
      </c>
      <c r="T1" s="84" t="str">
        <v>RCi+LC+LR</v>
      </c>
      <c r="U1" s="84" t="str">
        <v>RCi+LC+LR</v>
      </c>
      <c r="V1" s="84" t="str">
        <v>RCi+LC+MR</v>
      </c>
      <c r="W1" s="84" t="str">
        <v>RCi+LC+MR</v>
      </c>
      <c r="X1" s="84" t="str">
        <v>RCi+LC+MR</v>
      </c>
      <c r="Y1" s="84" t="str">
        <v>RCi+LC+MR</v>
      </c>
      <c r="Z1" s="84" t="str">
        <v>RCi+MC+LR</v>
      </c>
      <c r="AA1" s="84" t="str">
        <v>RCi+MC+LR</v>
      </c>
      <c r="AB1" s="84" t="str">
        <v>RCi+MC+LR</v>
      </c>
      <c r="AC1" s="84" t="str">
        <v>RCi+MC+LR</v>
      </c>
      <c r="AD1" s="84" t="str">
        <v>RCi+MC+MR</v>
      </c>
      <c r="AE1" s="84" t="str">
        <v>RCi+MC+MR</v>
      </c>
      <c r="AF1" s="84" t="str">
        <v>RCi+MC+MR</v>
      </c>
      <c r="AG1" s="84" t="str">
        <v>RCi+MC+MR</v>
      </c>
      <c r="AH1" s="84" t="str">
        <v>RCi+HC+LR</v>
      </c>
      <c r="AI1" s="84" t="str">
        <v>RCi+HC+LR</v>
      </c>
      <c r="AJ1" s="84" t="str">
        <v>RCi+HC+LR</v>
      </c>
      <c r="AK1" s="84" t="str">
        <v>RCi+HC+LR</v>
      </c>
      <c r="AL1" s="84" t="str">
        <v>RCi+HC+MR</v>
      </c>
      <c r="AM1" s="84" t="str">
        <v>RCi+HC+MR</v>
      </c>
      <c r="AN1" s="84" t="str">
        <v>RCi+HC+MR</v>
      </c>
      <c r="AO1" s="84" t="str">
        <v>RCi+HC+MR</v>
      </c>
      <c r="AP1" s="84" t="str">
        <v>Adb+LC+LR</v>
      </c>
      <c r="AQ1" s="84" t="str">
        <v>Adb+LC+LR</v>
      </c>
      <c r="AR1" s="84" t="str">
        <v>Adb+LC+LR</v>
      </c>
      <c r="AS1" s="84" t="str">
        <v>Adb+LC+LR</v>
      </c>
      <c r="AT1" s="84" t="str">
        <v>BrM+LC+LR</v>
      </c>
      <c r="AU1" s="84" t="str">
        <v>BrM+LC+LR</v>
      </c>
      <c r="AV1" s="84" t="str">
        <v>BrM+LC+LR</v>
      </c>
      <c r="AW1" s="84" t="str">
        <v>BrM+LC+LR</v>
      </c>
      <c r="AX1" s="84" t="str">
        <v>BrCfl+LC+LR</v>
      </c>
      <c r="AY1" s="84" t="str">
        <v>BrCfl+LC+LR</v>
      </c>
      <c r="AZ1" s="84" t="str">
        <v>BrCfl+LC+LR</v>
      </c>
      <c r="BA1" s="84" t="str">
        <v>BrCfl+LC+LR</v>
      </c>
      <c r="BB1" s="84" t="str">
        <v>BrCri+LC+LR</v>
      </c>
      <c r="BC1" s="84" t="str">
        <v>BrCri+LC+LR</v>
      </c>
      <c r="BD1" s="84" t="str">
        <v>BrCri+LC+LR</v>
      </c>
      <c r="BE1" s="84" t="str">
        <v>BrCri+LC+LR</v>
      </c>
      <c r="BF1" s="84" t="str">
        <v>RCi+LC+LR</v>
      </c>
      <c r="BG1" s="84" t="str">
        <v>RCi+LC+LR</v>
      </c>
      <c r="BH1" s="84" t="str">
        <v>RCi+LC+LR</v>
      </c>
      <c r="BI1" s="84" t="str">
        <v>RCi+LC+LR</v>
      </c>
      <c r="BJ1" s="84" t="str">
        <v>RCi+LC+MR</v>
      </c>
      <c r="BK1" s="84" t="str">
        <v>RCi+LC+MR</v>
      </c>
      <c r="BL1" s="84" t="str">
        <v>RCi+LC+MR</v>
      </c>
      <c r="BM1" s="84" t="str">
        <v>RCi+LC+MR</v>
      </c>
      <c r="BN1" s="84" t="str">
        <v>RCi+MC+LR</v>
      </c>
      <c r="BO1" s="84" t="str">
        <v>RCi+MC+LR</v>
      </c>
      <c r="BP1" s="84" t="str">
        <v>RCi+MC+LR</v>
      </c>
      <c r="BQ1" s="84" t="str">
        <v>RCi+MC+LR</v>
      </c>
      <c r="BR1" s="84" t="str">
        <v>RCi+MC+MR</v>
      </c>
      <c r="BS1" s="84" t="str">
        <v>RCi+MC+MR</v>
      </c>
      <c r="BT1" s="84" t="str">
        <v>RCi+MC+MR</v>
      </c>
      <c r="BU1" s="84" t="str">
        <v>RCi+MC+MR</v>
      </c>
      <c r="BV1" s="84" t="str">
        <v>RCi+HC+LR</v>
      </c>
      <c r="BW1" s="84" t="str">
        <v>RCi+HC+LR</v>
      </c>
      <c r="BX1" s="84" t="str">
        <v>RCi+HC+LR</v>
      </c>
      <c r="BY1" s="84" t="str">
        <v>RCi+HC+LR</v>
      </c>
      <c r="BZ1" s="84" t="str">
        <v>RCi+HC+MR</v>
      </c>
      <c r="CA1" s="84" t="str">
        <v>RCi+HC+MR</v>
      </c>
      <c r="CB1" s="84" t="str">
        <v>RCi+HC+MR</v>
      </c>
      <c r="CC1" s="84" t="str">
        <v>RCi+HC+MR</v>
      </c>
      <c r="CD1" s="84" t="str">
        <v>Adb+LC+LR</v>
      </c>
      <c r="CE1" s="84" t="str">
        <v>Adb+LC+LR</v>
      </c>
      <c r="CF1" s="84" t="str">
        <v>Adb+LC+LR</v>
      </c>
      <c r="CG1" s="84" t="str">
        <v>Adb+LC+LR</v>
      </c>
      <c r="CH1" s="84" t="str">
        <v>BrM+LC+LR</v>
      </c>
      <c r="CI1" s="84" t="str">
        <v>BrM+LC+LR</v>
      </c>
      <c r="CJ1" s="84" t="str">
        <v>BrM+LC+LR</v>
      </c>
      <c r="CK1" s="84" t="str">
        <v>BrM+LC+LR</v>
      </c>
      <c r="CL1" s="84" t="str">
        <v>BrCfl+LC+LR</v>
      </c>
      <c r="CM1" s="84" t="str">
        <v>BrCfl+LC+LR</v>
      </c>
      <c r="CN1" s="84" t="str">
        <v>BrCfl+LC+LR</v>
      </c>
      <c r="CO1" s="84" t="str">
        <v>BrCfl+LC+LR</v>
      </c>
      <c r="CP1" s="84" t="str">
        <v>BrCri+LC+LR</v>
      </c>
      <c r="CQ1" s="84" t="str">
        <v>BrCri+LC+LR</v>
      </c>
      <c r="CR1" s="84" t="str">
        <v>BrCri+LC+LR</v>
      </c>
      <c r="CS1" s="84" t="str">
        <v>BrCri+LC+LR</v>
      </c>
      <c r="CT1" s="84" t="str">
        <v>RCi+LC+LR</v>
      </c>
      <c r="CU1" s="84" t="str">
        <v>RCi+LC+LR</v>
      </c>
      <c r="CV1" s="84" t="str">
        <v>RCi+LC+LR</v>
      </c>
      <c r="CW1" s="84" t="str">
        <v>RCi+LC+LR</v>
      </c>
      <c r="CX1" s="84" t="str">
        <v>RCi+LC+MR</v>
      </c>
      <c r="CY1" s="84" t="str">
        <v>RCi+LC+MR</v>
      </c>
      <c r="CZ1" s="84" t="str">
        <v>RCi+LC+MR</v>
      </c>
      <c r="DA1" s="84" t="str">
        <v>RCi+LC+MR</v>
      </c>
      <c r="DB1" s="84" t="str">
        <v>RCi+MC+LR</v>
      </c>
      <c r="DC1" s="84" t="str">
        <v>RCi+MC+LR</v>
      </c>
      <c r="DD1" s="84" t="str">
        <v>RCi+MC+LR</v>
      </c>
      <c r="DE1" s="84" t="str">
        <v>RCi+MC+LR</v>
      </c>
      <c r="DF1" s="84" t="str">
        <v>RCi+MC+MR</v>
      </c>
      <c r="DG1" s="84" t="str">
        <v>RCi+MC+MR</v>
      </c>
      <c r="DH1" s="84" t="str">
        <v>RCi+MC+MR</v>
      </c>
      <c r="DI1" s="84" t="str">
        <v>RCi+MC+MR</v>
      </c>
      <c r="DJ1" s="84" t="str">
        <v>RCi+HC+LR</v>
      </c>
      <c r="DK1" s="84" t="str">
        <v>RCi+HC+LR</v>
      </c>
      <c r="DL1" s="84" t="str">
        <v>RCi+HC+LR</v>
      </c>
      <c r="DM1" s="84" t="str">
        <v>RCi+HC+LR</v>
      </c>
      <c r="DN1" s="84" t="str">
        <v>RCi+HC+MR</v>
      </c>
      <c r="DO1" s="84" t="str">
        <v>RCi+HC+MR</v>
      </c>
      <c r="DP1" s="84" t="str">
        <v>RCi+HC+MR</v>
      </c>
      <c r="DQ1" s="84" t="str">
        <v>RCi+HC+MR</v>
      </c>
      <c r="DR1" s="84" t="str">
        <v>StMin+LC+LR</v>
      </c>
    </row>
    <row r="2" spans="1:123" x14ac:dyDescent="0.2">
      <c r="A2" s="67" t="s">
        <v>181</v>
      </c>
      <c r="B2" s="86" t="str">
        <v>Adb+LC+LR+1s+Res</v>
      </c>
      <c r="C2" s="86" t="str">
        <v>Adb+LC+LR+2s+Res</v>
      </c>
      <c r="D2" s="86" t="str">
        <v>Adb+LC+LR+3s+Res</v>
      </c>
      <c r="E2" s="86" t="str">
        <v>Adb+LC+LR+4s+Res</v>
      </c>
      <c r="F2" s="86" t="str">
        <v>BrX+LC+LR+1s+Res</v>
      </c>
      <c r="G2" s="86" t="str">
        <v>BrX+LC+LR+2s+Res</v>
      </c>
      <c r="H2" s="86" t="str">
        <v>BrX+LC+LR+3s+Res</v>
      </c>
      <c r="I2" s="86" t="str">
        <v>BrX+LC+LR+4s+Res</v>
      </c>
      <c r="J2" s="86" t="str">
        <v>BrX+LC+LR+1s+Res</v>
      </c>
      <c r="K2" s="86" t="str">
        <v>BrX+LC+LR+2s+Res</v>
      </c>
      <c r="L2" s="86" t="str">
        <v>BrX+LC+LR+3s+Res</v>
      </c>
      <c r="M2" s="86" t="str">
        <v>BrX+LC+LR+4s+Res</v>
      </c>
      <c r="N2" s="86" t="str">
        <v>BrX+LC+LR+1s+Res</v>
      </c>
      <c r="O2" s="86" t="str">
        <v>BrX+LC+LR+2s+Res</v>
      </c>
      <c r="P2" s="86" t="str">
        <v>BrX+LC+LR+3s+Res</v>
      </c>
      <c r="Q2" s="86" t="str">
        <v>BrX+LC+LR+4s+Res</v>
      </c>
      <c r="R2" s="86" t="str">
        <v>RCi+xC+LR+1s+Res</v>
      </c>
      <c r="S2" s="86" t="str">
        <v>RCi+xC+LR+2s+Res</v>
      </c>
      <c r="T2" s="86" t="str">
        <v>RCi+xC+LR+3s+Res</v>
      </c>
      <c r="U2" s="86" t="str">
        <v>RCi+xC+LR+4s+Res</v>
      </c>
      <c r="V2" s="86" t="str">
        <v>RCi+xC+LR+5s+Res</v>
      </c>
      <c r="W2" s="86" t="str">
        <v>RCi+xC+LR+6s+Res</v>
      </c>
      <c r="X2" s="86" t="str">
        <v>RCi+xC+LR+7s+Res</v>
      </c>
      <c r="Y2" s="86" t="str">
        <v>RCi+xC+LR+8s+Res</v>
      </c>
      <c r="Z2" s="86" t="str">
        <v>RCi+xC+LR+1s+Res</v>
      </c>
      <c r="AA2" s="86" t="str">
        <v>RCi+xC+LR+2s+Res</v>
      </c>
      <c r="AB2" s="86" t="str">
        <v>RCi+xC+LR+3s+Res</v>
      </c>
      <c r="AC2" s="86" t="str">
        <v>RCi+xC+LR+4s+Res</v>
      </c>
      <c r="AD2" s="86" t="str">
        <v>RCi+xC+LR+5s+Res</v>
      </c>
      <c r="AE2" s="86" t="str">
        <v>RCi+xC+LR+6s+Res</v>
      </c>
      <c r="AF2" s="86" t="str">
        <v>RCi+xC+LR+7s+Res</v>
      </c>
      <c r="AG2" s="86" t="str">
        <v>RCi+xC+LR+8s+Res</v>
      </c>
      <c r="AH2" s="86" t="str">
        <v>RCi+xC+LR+1s+Res</v>
      </c>
      <c r="AI2" s="86" t="str">
        <v>RCi+xC+LR+2s+Res</v>
      </c>
      <c r="AJ2" s="86" t="str">
        <v>RCi+xC+LR+3s+Res</v>
      </c>
      <c r="AK2" s="86" t="str">
        <v>RCi+xC+LR+4s+Res</v>
      </c>
      <c r="AL2" s="86" t="str">
        <v>RCi+xC+LR+5s+Res</v>
      </c>
      <c r="AM2" s="86" t="str">
        <v>RCi+xC+LR+6s+Res</v>
      </c>
      <c r="AN2" s="86" t="str">
        <v>RCi+xC+LR+7s+Res</v>
      </c>
      <c r="AO2" s="86" t="str">
        <v>RCi+xC+LR+8s+Res</v>
      </c>
      <c r="AP2" s="86" t="str">
        <v>Adb+LC+LR+1s+Com</v>
      </c>
      <c r="AQ2" s="86" t="str">
        <v>Adb+LC+LR+2s+Com</v>
      </c>
      <c r="AR2" s="86" t="str">
        <v>Adb+LC+LR+3s+Com</v>
      </c>
      <c r="AS2" s="86" t="str">
        <v>Adb+LC+LR+4s+Com</v>
      </c>
      <c r="AT2" s="86" t="str">
        <v>BrX+LC+LR+1s+Com</v>
      </c>
      <c r="AU2" s="86" t="str">
        <v>BrX+LC+LR+2s+Com</v>
      </c>
      <c r="AV2" s="86" t="str">
        <v>BrX+LC+LR+3s+Com</v>
      </c>
      <c r="AW2" s="86" t="str">
        <v>BrX+LC+LR+4s+Com</v>
      </c>
      <c r="AX2" s="86" t="str">
        <v>BrX+LC+LR+1s+Com</v>
      </c>
      <c r="AY2" s="86" t="str">
        <v>BrX+LC+LR+2s+Com</v>
      </c>
      <c r="AZ2" s="86" t="str">
        <v>BrX+LC+LR+3s+Com</v>
      </c>
      <c r="BA2" s="86" t="str">
        <v>BrX+LC+LR+4s+Com</v>
      </c>
      <c r="BB2" s="86" t="str">
        <v>BrX+LC+LR+1s+Com</v>
      </c>
      <c r="BC2" s="86" t="str">
        <v>BrX+LC+LR+2s+Com</v>
      </c>
      <c r="BD2" s="86" t="str">
        <v>BrX+LC+LR+3s+Com</v>
      </c>
      <c r="BE2" s="86" t="str">
        <v>BrX+LC+LR+4s+Com</v>
      </c>
      <c r="BF2" s="86" t="str">
        <v>RCi+xC+LR+1s+Com</v>
      </c>
      <c r="BG2" s="86" t="str">
        <v>RCi+xC+LR+2s+Com</v>
      </c>
      <c r="BH2" s="86" t="str">
        <v>RCi+xC+LR+3s+Com</v>
      </c>
      <c r="BI2" s="86" t="str">
        <v>RCi+xC+LR+4s+Com</v>
      </c>
      <c r="BJ2" s="86" t="str">
        <v>RCi+xC+LR+5s+Com</v>
      </c>
      <c r="BK2" s="86" t="str">
        <v>RCi+xC+LR+6s+Com</v>
      </c>
      <c r="BL2" s="86" t="str">
        <v>RCi+xC+LR+7s+Com</v>
      </c>
      <c r="BM2" s="86" t="str">
        <v>RCi+xC+LR+8s+Com</v>
      </c>
      <c r="BN2" s="86" t="str">
        <v>RCi+xC+LR+1s+Com</v>
      </c>
      <c r="BO2" s="86" t="str">
        <v>RCi+xC+LR+2s+Com</v>
      </c>
      <c r="BP2" s="86" t="str">
        <v>RCi+xC+LR+3s+Com</v>
      </c>
      <c r="BQ2" s="86" t="str">
        <v>RCi+xC+LR+4s+Com</v>
      </c>
      <c r="BR2" s="86" t="str">
        <v>RCi+xC+LR+5s+Com</v>
      </c>
      <c r="BS2" s="86" t="str">
        <v>RCi+xC+LR+6s+Com</v>
      </c>
      <c r="BT2" s="86" t="str">
        <v>RCi+xC+LR+7s+Com</v>
      </c>
      <c r="BU2" s="86" t="str">
        <v>RCi+xC+LR+8s+Com</v>
      </c>
      <c r="BV2" s="86" t="str">
        <v>RCi+xC+LR+1s+Com</v>
      </c>
      <c r="BW2" s="86" t="str">
        <v>RCi+xC+LR+2s+Com</v>
      </c>
      <c r="BX2" s="86" t="str">
        <v>RCi+xC+LR+3s+Com</v>
      </c>
      <c r="BY2" s="86" t="str">
        <v>RCi+xC+LR+4s+Com</v>
      </c>
      <c r="BZ2" s="86" t="str">
        <v>RCi+xC+LR+5s+Com</v>
      </c>
      <c r="CA2" s="86" t="str">
        <v>RCi+xC+LR+6s+Com</v>
      </c>
      <c r="CB2" s="86" t="str">
        <v>RCi+xC+LR+7s+Com</v>
      </c>
      <c r="CC2" s="86" t="str">
        <v>RCi+xC+LR+8s+Com</v>
      </c>
      <c r="CD2" s="86" t="str">
        <v>Adb+LC+LR+1s+Ind</v>
      </c>
      <c r="CE2" s="86" t="str">
        <v>Adb+LC+LR+2s+Ind</v>
      </c>
      <c r="CF2" s="86" t="str">
        <v>Adb+LC+LR+3s+Ind</v>
      </c>
      <c r="CG2" s="86" t="str">
        <v>Adb+LC+LR+4s+Ind</v>
      </c>
      <c r="CH2" s="86" t="str">
        <v>BrX+LC+LR+1s+Ind</v>
      </c>
      <c r="CI2" s="86" t="str">
        <v>BrX+LC+LR+2s+Ind</v>
      </c>
      <c r="CJ2" s="86" t="str">
        <v>BrX+LC+LR+3s+Ind</v>
      </c>
      <c r="CK2" s="86" t="str">
        <v>BrX+LC+LR+4s+Ind</v>
      </c>
      <c r="CL2" s="86" t="str">
        <v>BrX+LC+LR+1s+Ind</v>
      </c>
      <c r="CM2" s="86" t="str">
        <v>BrX+LC+LR+2s+Ind</v>
      </c>
      <c r="CN2" s="86" t="str">
        <v>BrX+LC+LR+3s+Ind</v>
      </c>
      <c r="CO2" s="86" t="str">
        <v>BrX+LC+LR+4s+Ind</v>
      </c>
      <c r="CP2" s="86" t="str">
        <v>BrX+LC+LR+1s+Ind</v>
      </c>
      <c r="CQ2" s="86" t="str">
        <v>BrX+LC+LR+2s+Ind</v>
      </c>
      <c r="CR2" s="86" t="str">
        <v>BrX+LC+LR+3s+Ind</v>
      </c>
      <c r="CS2" s="86" t="str">
        <v>BrX+LC+LR+4s+Ind</v>
      </c>
      <c r="CT2" s="86" t="str">
        <v>RCi+xC+LR+1s+Ind</v>
      </c>
      <c r="CU2" s="86" t="str">
        <v>RCi+xC+LR+2s+Ind</v>
      </c>
      <c r="CV2" s="86" t="str">
        <v>RCi+xC+LR+3s+Ind</v>
      </c>
      <c r="CW2" s="86" t="str">
        <v>RCi+xC+LR+4s+Ind</v>
      </c>
      <c r="CX2" s="86" t="str">
        <v>RCi+xC+LR+5s+Ind</v>
      </c>
      <c r="CY2" s="86" t="str">
        <v>RCi+xC+LR+6s+Ind</v>
      </c>
      <c r="CZ2" s="86" t="str">
        <v>RCi+xC+LR+7s+Ind</v>
      </c>
      <c r="DA2" s="86" t="str">
        <v>RCi+xC+LR+8s+Ind</v>
      </c>
      <c r="DB2" s="86" t="str">
        <v>RCi+xC+LR+1s+Ind</v>
      </c>
      <c r="DC2" s="86" t="str">
        <v>RCi+xC+LR+2s+Ind</v>
      </c>
      <c r="DD2" s="86" t="str">
        <v>RCi+xC+LR+3s+Ind</v>
      </c>
      <c r="DE2" s="86" t="str">
        <v>RCi+xC+LR+4s+Ind</v>
      </c>
      <c r="DF2" s="86" t="str">
        <v>RCi+xC+LR+5s+Ind</v>
      </c>
      <c r="DG2" s="86" t="str">
        <v>RCi+xC+LR+6s+Ind</v>
      </c>
      <c r="DH2" s="86" t="str">
        <v>RCi+xC+LR+7s+Ind</v>
      </c>
      <c r="DI2" s="86" t="str">
        <v>RCi+xC+LR+8s+Ind</v>
      </c>
      <c r="DJ2" s="86" t="str">
        <v>RCi+xC+LR+1s+Ind</v>
      </c>
      <c r="DK2" s="86" t="str">
        <v>RCi+xC+LR+2s+Ind</v>
      </c>
      <c r="DL2" s="86" t="str">
        <v>RCi+xC+LR+3s+Ind</v>
      </c>
      <c r="DM2" s="86" t="str">
        <v>RCi+xC+LR+4s+Ind</v>
      </c>
      <c r="DN2" s="86" t="str">
        <v>RCi+xC+LR+5s+Ind</v>
      </c>
      <c r="DO2" s="86" t="str">
        <v>RCi+xC+LR+6s+Ind</v>
      </c>
      <c r="DP2" s="86" t="str">
        <v>RCi+xC+LR+7s+Ind</v>
      </c>
      <c r="DQ2" s="86" t="str">
        <v>RCi+xC+LR+8s+Ind</v>
      </c>
      <c r="DR2" s="86" t="str">
        <v>StMin+LC+LR+Res</v>
      </c>
    </row>
    <row r="3" spans="1:123" x14ac:dyDescent="0.2">
      <c r="A3" s="64" t="str">
        <f>polygonCoarseDist!A2</f>
        <v>agriculture</v>
      </c>
      <c r="B3" s="85">
        <f t="array" ref="B3:DR10">TRANSPOSE(calcDistribution!BB3:BI123)</f>
        <v>4.2940394642674556E-3</v>
      </c>
      <c r="C3" s="85">
        <v>2.2901543809426432E-2</v>
      </c>
      <c r="D3" s="85">
        <v>1.431346488089152E-3</v>
      </c>
      <c r="E3" s="85">
        <v>0</v>
      </c>
      <c r="F3" s="85">
        <v>0.10075656885798995</v>
      </c>
      <c r="G3" s="85">
        <v>0.53736836724261317</v>
      </c>
      <c r="H3" s="85">
        <v>3.3585522952663323E-2</v>
      </c>
      <c r="I3" s="85">
        <v>0</v>
      </c>
      <c r="J3" s="85">
        <v>1.0351702279930474E-2</v>
      </c>
      <c r="K3" s="85">
        <v>5.5209078826295867E-2</v>
      </c>
      <c r="L3" s="85">
        <v>3.4505674266434917E-3</v>
      </c>
      <c r="M3" s="85">
        <v>0</v>
      </c>
      <c r="N3" s="85">
        <v>1.0351702279930474E-2</v>
      </c>
      <c r="O3" s="85">
        <v>5.5209078826295867E-2</v>
      </c>
      <c r="P3" s="85">
        <v>3.4505674266434917E-3</v>
      </c>
      <c r="Q3" s="85">
        <v>0</v>
      </c>
      <c r="R3" s="85">
        <v>4.3758306921582654E-2</v>
      </c>
      <c r="S3" s="85">
        <v>5.4697883651978307E-2</v>
      </c>
      <c r="T3" s="85">
        <v>1.0939576730395664E-2</v>
      </c>
      <c r="U3" s="85">
        <v>0</v>
      </c>
      <c r="V3" s="85">
        <v>0</v>
      </c>
      <c r="W3" s="85">
        <v>0</v>
      </c>
      <c r="X3" s="85">
        <v>0</v>
      </c>
      <c r="Y3" s="85">
        <v>0</v>
      </c>
      <c r="Z3" s="85">
        <v>0</v>
      </c>
      <c r="AA3" s="85">
        <v>0</v>
      </c>
      <c r="AB3" s="85">
        <v>0</v>
      </c>
      <c r="AC3" s="85">
        <v>0</v>
      </c>
      <c r="AD3" s="85">
        <v>0</v>
      </c>
      <c r="AE3" s="85">
        <v>0</v>
      </c>
      <c r="AF3" s="85">
        <v>0</v>
      </c>
      <c r="AG3" s="85">
        <v>0</v>
      </c>
      <c r="AH3" s="85">
        <v>0</v>
      </c>
      <c r="AI3" s="85">
        <v>0</v>
      </c>
      <c r="AJ3" s="85">
        <v>0</v>
      </c>
      <c r="AK3" s="85">
        <v>0</v>
      </c>
      <c r="AL3" s="85">
        <v>0</v>
      </c>
      <c r="AM3" s="85">
        <v>0</v>
      </c>
      <c r="AN3" s="85">
        <v>0</v>
      </c>
      <c r="AO3" s="85">
        <v>0</v>
      </c>
      <c r="AP3" s="85">
        <v>0</v>
      </c>
      <c r="AQ3" s="85">
        <v>0</v>
      </c>
      <c r="AR3" s="85">
        <v>0</v>
      </c>
      <c r="AS3" s="85">
        <v>0</v>
      </c>
      <c r="AT3" s="85">
        <v>0</v>
      </c>
      <c r="AU3" s="85">
        <v>0</v>
      </c>
      <c r="AV3" s="85">
        <v>0</v>
      </c>
      <c r="AW3" s="85">
        <v>0</v>
      </c>
      <c r="AX3" s="85">
        <v>0</v>
      </c>
      <c r="AY3" s="85">
        <v>0</v>
      </c>
      <c r="AZ3" s="85">
        <v>0</v>
      </c>
      <c r="BA3" s="85">
        <v>0</v>
      </c>
      <c r="BB3" s="85">
        <v>0</v>
      </c>
      <c r="BC3" s="85">
        <v>0</v>
      </c>
      <c r="BD3" s="85">
        <v>0</v>
      </c>
      <c r="BE3" s="85">
        <v>0</v>
      </c>
      <c r="BF3" s="85">
        <v>0</v>
      </c>
      <c r="BG3" s="85">
        <v>0</v>
      </c>
      <c r="BH3" s="85">
        <v>0</v>
      </c>
      <c r="BI3" s="85">
        <v>0</v>
      </c>
      <c r="BJ3" s="85">
        <v>0</v>
      </c>
      <c r="BK3" s="85">
        <v>0</v>
      </c>
      <c r="BL3" s="85">
        <v>0</v>
      </c>
      <c r="BM3" s="85">
        <v>0</v>
      </c>
      <c r="BN3" s="85">
        <v>0</v>
      </c>
      <c r="BO3" s="85">
        <v>0</v>
      </c>
      <c r="BP3" s="85">
        <v>0</v>
      </c>
      <c r="BQ3" s="85">
        <v>0</v>
      </c>
      <c r="BR3" s="85">
        <v>0</v>
      </c>
      <c r="BS3" s="85">
        <v>0</v>
      </c>
      <c r="BT3" s="85">
        <v>0</v>
      </c>
      <c r="BU3" s="85">
        <v>0</v>
      </c>
      <c r="BV3" s="85">
        <v>0</v>
      </c>
      <c r="BW3" s="85">
        <v>0</v>
      </c>
      <c r="BX3" s="85">
        <v>0</v>
      </c>
      <c r="BY3" s="85">
        <v>0</v>
      </c>
      <c r="BZ3" s="85">
        <v>0</v>
      </c>
      <c r="CA3" s="85">
        <v>0</v>
      </c>
      <c r="CB3" s="85">
        <v>0</v>
      </c>
      <c r="CC3" s="85">
        <v>0</v>
      </c>
      <c r="CD3" s="85">
        <v>0</v>
      </c>
      <c r="CE3" s="85">
        <v>0</v>
      </c>
      <c r="CF3" s="85">
        <v>0</v>
      </c>
      <c r="CG3" s="85">
        <v>0</v>
      </c>
      <c r="CH3" s="85">
        <v>0</v>
      </c>
      <c r="CI3" s="85">
        <v>0</v>
      </c>
      <c r="CJ3" s="85">
        <v>0</v>
      </c>
      <c r="CK3" s="85">
        <v>0</v>
      </c>
      <c r="CL3" s="85">
        <v>0</v>
      </c>
      <c r="CM3" s="85">
        <v>0</v>
      </c>
      <c r="CN3" s="85">
        <v>0</v>
      </c>
      <c r="CO3" s="85">
        <v>0</v>
      </c>
      <c r="CP3" s="85">
        <v>0</v>
      </c>
      <c r="CQ3" s="85">
        <v>0</v>
      </c>
      <c r="CR3" s="85">
        <v>0</v>
      </c>
      <c r="CS3" s="85">
        <v>0</v>
      </c>
      <c r="CT3" s="85">
        <v>0</v>
      </c>
      <c r="CU3" s="85">
        <v>0</v>
      </c>
      <c r="CV3" s="85">
        <v>0</v>
      </c>
      <c r="CW3" s="85">
        <v>0</v>
      </c>
      <c r="CX3" s="85">
        <v>0</v>
      </c>
      <c r="CY3" s="85">
        <v>0</v>
      </c>
      <c r="CZ3" s="85">
        <v>0</v>
      </c>
      <c r="DA3" s="85">
        <v>0</v>
      </c>
      <c r="DB3" s="85">
        <v>0</v>
      </c>
      <c r="DC3" s="85">
        <v>0</v>
      </c>
      <c r="DD3" s="85">
        <v>0</v>
      </c>
      <c r="DE3" s="85">
        <v>0</v>
      </c>
      <c r="DF3" s="85">
        <v>0</v>
      </c>
      <c r="DG3" s="85">
        <v>0</v>
      </c>
      <c r="DH3" s="85">
        <v>0</v>
      </c>
      <c r="DI3" s="85">
        <v>0</v>
      </c>
      <c r="DJ3" s="85">
        <v>0</v>
      </c>
      <c r="DK3" s="85">
        <v>0</v>
      </c>
      <c r="DL3" s="85">
        <v>0</v>
      </c>
      <c r="DM3" s="85">
        <v>0</v>
      </c>
      <c r="DN3" s="85">
        <v>0</v>
      </c>
      <c r="DO3" s="85">
        <v>0</v>
      </c>
      <c r="DP3" s="85">
        <v>0</v>
      </c>
      <c r="DQ3" s="85">
        <v>0</v>
      </c>
      <c r="DR3" s="85">
        <v>5.2244146815254057E-2</v>
      </c>
      <c r="DS3" s="85"/>
    </row>
    <row r="4" spans="1:123" x14ac:dyDescent="0.2">
      <c r="A4" s="64" t="str">
        <f>polygonCoarseDist!A3</f>
        <v>commercialResidential</v>
      </c>
      <c r="B4" s="85">
        <v>0</v>
      </c>
      <c r="C4" s="85">
        <v>0</v>
      </c>
      <c r="D4" s="85">
        <v>0</v>
      </c>
      <c r="E4" s="85">
        <v>0</v>
      </c>
      <c r="F4" s="85">
        <v>0</v>
      </c>
      <c r="G4" s="85">
        <v>0</v>
      </c>
      <c r="H4" s="85">
        <v>0</v>
      </c>
      <c r="I4" s="85">
        <v>0</v>
      </c>
      <c r="J4" s="85">
        <v>0</v>
      </c>
      <c r="K4" s="85">
        <v>0</v>
      </c>
      <c r="L4" s="85">
        <v>0</v>
      </c>
      <c r="M4" s="85">
        <v>0</v>
      </c>
      <c r="N4" s="85">
        <v>0</v>
      </c>
      <c r="O4" s="85">
        <v>0</v>
      </c>
      <c r="P4" s="85">
        <v>0</v>
      </c>
      <c r="Q4" s="85">
        <v>0</v>
      </c>
      <c r="R4" s="85">
        <v>0</v>
      </c>
      <c r="S4" s="85">
        <v>0</v>
      </c>
      <c r="T4" s="85">
        <v>0</v>
      </c>
      <c r="U4" s="85">
        <v>0</v>
      </c>
      <c r="V4" s="85">
        <v>0</v>
      </c>
      <c r="W4" s="85">
        <v>0</v>
      </c>
      <c r="X4" s="85">
        <v>0</v>
      </c>
      <c r="Y4" s="85">
        <v>0</v>
      </c>
      <c r="Z4" s="85">
        <v>0</v>
      </c>
      <c r="AA4" s="85">
        <v>0</v>
      </c>
      <c r="AB4" s="85">
        <v>0</v>
      </c>
      <c r="AC4" s="85">
        <v>0</v>
      </c>
      <c r="AD4" s="85">
        <v>0</v>
      </c>
      <c r="AE4" s="85">
        <v>0</v>
      </c>
      <c r="AF4" s="85">
        <v>0</v>
      </c>
      <c r="AG4" s="85">
        <v>0</v>
      </c>
      <c r="AH4" s="85">
        <v>0</v>
      </c>
      <c r="AI4" s="85">
        <v>0</v>
      </c>
      <c r="AJ4" s="85">
        <v>0</v>
      </c>
      <c r="AK4" s="85">
        <v>0</v>
      </c>
      <c r="AL4" s="85">
        <v>0</v>
      </c>
      <c r="AM4" s="85">
        <v>0</v>
      </c>
      <c r="AN4" s="85">
        <v>0</v>
      </c>
      <c r="AO4" s="85">
        <v>0</v>
      </c>
      <c r="AP4" s="85">
        <v>4.6012269938650296E-4</v>
      </c>
      <c r="AQ4" s="85">
        <v>1.8404907975460118E-3</v>
      </c>
      <c r="AR4" s="85">
        <v>7.6687116564417169E-4</v>
      </c>
      <c r="AS4" s="85">
        <v>0</v>
      </c>
      <c r="AT4" s="85">
        <v>3.0368098159509194E-2</v>
      </c>
      <c r="AU4" s="85">
        <v>0.12147239263803677</v>
      </c>
      <c r="AV4" s="85">
        <v>5.0613496932515323E-2</v>
      </c>
      <c r="AW4" s="85">
        <v>0</v>
      </c>
      <c r="AX4" s="85">
        <v>1.2269938650306747E-2</v>
      </c>
      <c r="AY4" s="85">
        <v>4.9079754601226988E-2</v>
      </c>
      <c r="AZ4" s="85">
        <v>2.0449897750511245E-2</v>
      </c>
      <c r="BA4" s="85">
        <v>0</v>
      </c>
      <c r="BB4" s="85">
        <v>1.2269938650306747E-2</v>
      </c>
      <c r="BC4" s="85">
        <v>4.9079754601226988E-2</v>
      </c>
      <c r="BD4" s="85">
        <v>2.0449897750511245E-2</v>
      </c>
      <c r="BE4" s="85">
        <v>0</v>
      </c>
      <c r="BF4" s="85">
        <v>9.4631901840490796E-3</v>
      </c>
      <c r="BG4" s="85">
        <v>5.677914110429446E-2</v>
      </c>
      <c r="BH4" s="85">
        <v>9.4631901840490765E-2</v>
      </c>
      <c r="BI4" s="85">
        <v>1.8926380368098159E-2</v>
      </c>
      <c r="BJ4" s="85">
        <v>9.4631901840490796E-3</v>
      </c>
      <c r="BK4" s="85">
        <v>0</v>
      </c>
      <c r="BL4" s="85">
        <v>0</v>
      </c>
      <c r="BM4" s="85">
        <v>0</v>
      </c>
      <c r="BN4" s="85">
        <v>1.2617586912065439E-2</v>
      </c>
      <c r="BO4" s="85">
        <v>7.5705521472392623E-2</v>
      </c>
      <c r="BP4" s="85">
        <v>0.12617586912065437</v>
      </c>
      <c r="BQ4" s="85">
        <v>2.5235173824130878E-2</v>
      </c>
      <c r="BR4" s="85">
        <v>1.2617586912065439E-2</v>
      </c>
      <c r="BS4" s="85">
        <v>0</v>
      </c>
      <c r="BT4" s="85">
        <v>0</v>
      </c>
      <c r="BU4" s="85">
        <v>0</v>
      </c>
      <c r="BV4" s="85">
        <v>9.4631901840490796E-3</v>
      </c>
      <c r="BW4" s="85">
        <v>5.677914110429446E-2</v>
      </c>
      <c r="BX4" s="85">
        <v>9.4631901840490765E-2</v>
      </c>
      <c r="BY4" s="85">
        <v>1.8926380368098159E-2</v>
      </c>
      <c r="BZ4" s="85">
        <v>9.4631901840490796E-3</v>
      </c>
      <c r="CA4" s="85">
        <v>0</v>
      </c>
      <c r="CB4" s="85">
        <v>0</v>
      </c>
      <c r="CC4" s="85">
        <v>0</v>
      </c>
      <c r="CD4" s="85">
        <v>0</v>
      </c>
      <c r="CE4" s="85">
        <v>0</v>
      </c>
      <c r="CF4" s="85">
        <v>0</v>
      </c>
      <c r="CG4" s="85">
        <v>0</v>
      </c>
      <c r="CH4" s="85">
        <v>0</v>
      </c>
      <c r="CI4" s="85">
        <v>0</v>
      </c>
      <c r="CJ4" s="85">
        <v>0</v>
      </c>
      <c r="CK4" s="85">
        <v>0</v>
      </c>
      <c r="CL4" s="85">
        <v>0</v>
      </c>
      <c r="CM4" s="85">
        <v>0</v>
      </c>
      <c r="CN4" s="85">
        <v>0</v>
      </c>
      <c r="CO4" s="85">
        <v>0</v>
      </c>
      <c r="CP4" s="85">
        <v>0</v>
      </c>
      <c r="CQ4" s="85">
        <v>0</v>
      </c>
      <c r="CR4" s="85">
        <v>0</v>
      </c>
      <c r="CS4" s="85">
        <v>0</v>
      </c>
      <c r="CT4" s="85">
        <v>0</v>
      </c>
      <c r="CU4" s="85">
        <v>0</v>
      </c>
      <c r="CV4" s="85">
        <v>0</v>
      </c>
      <c r="CW4" s="85">
        <v>0</v>
      </c>
      <c r="CX4" s="85">
        <v>0</v>
      </c>
      <c r="CY4" s="85">
        <v>0</v>
      </c>
      <c r="CZ4" s="85">
        <v>0</v>
      </c>
      <c r="DA4" s="85">
        <v>0</v>
      </c>
      <c r="DB4" s="85">
        <v>0</v>
      </c>
      <c r="DC4" s="85">
        <v>0</v>
      </c>
      <c r="DD4" s="85">
        <v>0</v>
      </c>
      <c r="DE4" s="85">
        <v>0</v>
      </c>
      <c r="DF4" s="85">
        <v>0</v>
      </c>
      <c r="DG4" s="85">
        <v>0</v>
      </c>
      <c r="DH4" s="85">
        <v>0</v>
      </c>
      <c r="DI4" s="85">
        <v>0</v>
      </c>
      <c r="DJ4" s="85">
        <v>0</v>
      </c>
      <c r="DK4" s="85">
        <v>0</v>
      </c>
      <c r="DL4" s="85">
        <v>0</v>
      </c>
      <c r="DM4" s="85">
        <v>0</v>
      </c>
      <c r="DN4" s="85">
        <v>0</v>
      </c>
      <c r="DO4" s="85">
        <v>0</v>
      </c>
      <c r="DP4" s="85">
        <v>0</v>
      </c>
      <c r="DQ4" s="85">
        <v>0</v>
      </c>
      <c r="DR4" s="85">
        <v>0</v>
      </c>
      <c r="DS4" s="85"/>
    </row>
    <row r="5" spans="1:123" x14ac:dyDescent="0.2">
      <c r="A5" s="64" t="str">
        <f>polygonCoarseDist!A4</f>
        <v>historicalPreservation</v>
      </c>
      <c r="B5" s="85">
        <v>3.3563704903938345E-3</v>
      </c>
      <c r="C5" s="85">
        <v>6.712740980787669E-3</v>
      </c>
      <c r="D5" s="85">
        <v>4.0276445884726016E-2</v>
      </c>
      <c r="E5" s="85">
        <v>1.6781852451969174E-2</v>
      </c>
      <c r="F5" s="85">
        <v>8.1015839423299457E-3</v>
      </c>
      <c r="G5" s="85">
        <v>1.6203167884659891E-2</v>
      </c>
      <c r="H5" s="85">
        <v>9.7219007307959335E-2</v>
      </c>
      <c r="I5" s="85">
        <v>4.0507919711649729E-2</v>
      </c>
      <c r="J5" s="85">
        <v>3.3491369333024687E-3</v>
      </c>
      <c r="K5" s="85">
        <v>6.6982738666049374E-3</v>
      </c>
      <c r="L5" s="85">
        <v>4.0189643199629616E-2</v>
      </c>
      <c r="M5" s="85">
        <v>1.6745684666512342E-2</v>
      </c>
      <c r="N5" s="85">
        <v>3.3491369333024687E-3</v>
      </c>
      <c r="O5" s="85">
        <v>6.6982738666049374E-3</v>
      </c>
      <c r="P5" s="85">
        <v>4.0189643199629616E-2</v>
      </c>
      <c r="Q5" s="85">
        <v>1.6745684666512342E-2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1.6434641711583601E-2</v>
      </c>
      <c r="AA5" s="85">
        <v>4.9303925134750799E-2</v>
      </c>
      <c r="AB5" s="85">
        <v>8.2173208557918001E-2</v>
      </c>
      <c r="AC5" s="85">
        <v>1.6434641711583601E-2</v>
      </c>
      <c r="AD5" s="85">
        <v>0</v>
      </c>
      <c r="AE5" s="85">
        <v>0</v>
      </c>
      <c r="AF5" s="85">
        <v>0</v>
      </c>
      <c r="AG5" s="85">
        <v>0</v>
      </c>
      <c r="AH5" s="85">
        <v>1.6434641711583601E-2</v>
      </c>
      <c r="AI5" s="85">
        <v>4.9303925134750799E-2</v>
      </c>
      <c r="AJ5" s="85">
        <v>8.2173208557918001E-2</v>
      </c>
      <c r="AK5" s="85">
        <v>1.6434641711583601E-2</v>
      </c>
      <c r="AL5" s="85">
        <v>0</v>
      </c>
      <c r="AM5" s="85">
        <v>0</v>
      </c>
      <c r="AN5" s="85">
        <v>0</v>
      </c>
      <c r="AO5" s="85">
        <v>0</v>
      </c>
      <c r="AP5" s="85">
        <v>1.4384444958830719E-3</v>
      </c>
      <c r="AQ5" s="85">
        <v>2.8768889917661438E-3</v>
      </c>
      <c r="AR5" s="85">
        <v>1.7261333950596862E-2</v>
      </c>
      <c r="AS5" s="85">
        <v>7.1922224794153597E-3</v>
      </c>
      <c r="AT5" s="85">
        <v>3.472107403855691E-3</v>
      </c>
      <c r="AU5" s="85">
        <v>6.9442148077113819E-3</v>
      </c>
      <c r="AV5" s="85">
        <v>4.1665288846268286E-2</v>
      </c>
      <c r="AW5" s="85">
        <v>1.7360537019278453E-2</v>
      </c>
      <c r="AX5" s="85">
        <v>1.4353443999867723E-3</v>
      </c>
      <c r="AY5" s="85">
        <v>2.8706887999735446E-3</v>
      </c>
      <c r="AZ5" s="85">
        <v>1.7224132799841266E-2</v>
      </c>
      <c r="BA5" s="85">
        <v>7.176721999933861E-3</v>
      </c>
      <c r="BB5" s="85">
        <v>1.4353443999867723E-3</v>
      </c>
      <c r="BC5" s="85">
        <v>2.8706887999735446E-3</v>
      </c>
      <c r="BD5" s="85">
        <v>1.7224132799841266E-2</v>
      </c>
      <c r="BE5" s="85">
        <v>7.176721999933861E-3</v>
      </c>
      <c r="BF5" s="85">
        <v>0</v>
      </c>
      <c r="BG5" s="85">
        <v>0</v>
      </c>
      <c r="BH5" s="85">
        <v>0</v>
      </c>
      <c r="BI5" s="85">
        <v>0</v>
      </c>
      <c r="BJ5" s="85">
        <v>0</v>
      </c>
      <c r="BK5" s="85">
        <v>0</v>
      </c>
      <c r="BL5" s="85">
        <v>0</v>
      </c>
      <c r="BM5" s="85">
        <v>0</v>
      </c>
      <c r="BN5" s="85">
        <v>7.0434178763929727E-3</v>
      </c>
      <c r="BO5" s="85">
        <v>2.1130253629178915E-2</v>
      </c>
      <c r="BP5" s="85">
        <v>3.5217089381964863E-2</v>
      </c>
      <c r="BQ5" s="85">
        <v>7.0434178763929727E-3</v>
      </c>
      <c r="BR5" s="85">
        <v>0</v>
      </c>
      <c r="BS5" s="85">
        <v>0</v>
      </c>
      <c r="BT5" s="85">
        <v>0</v>
      </c>
      <c r="BU5" s="85">
        <v>0</v>
      </c>
      <c r="BV5" s="85">
        <v>7.0434178763929727E-3</v>
      </c>
      <c r="BW5" s="85">
        <v>2.1130253629178915E-2</v>
      </c>
      <c r="BX5" s="85">
        <v>3.5217089381964863E-2</v>
      </c>
      <c r="BY5" s="85">
        <v>7.0434178763929727E-3</v>
      </c>
      <c r="BZ5" s="85">
        <v>0</v>
      </c>
      <c r="CA5" s="85">
        <v>0</v>
      </c>
      <c r="CB5" s="85">
        <v>0</v>
      </c>
      <c r="CC5" s="85">
        <v>0</v>
      </c>
      <c r="CD5" s="85">
        <v>0</v>
      </c>
      <c r="CE5" s="85">
        <v>0</v>
      </c>
      <c r="CF5" s="85">
        <v>0</v>
      </c>
      <c r="CG5" s="85">
        <v>0</v>
      </c>
      <c r="CH5" s="85">
        <v>0</v>
      </c>
      <c r="CI5" s="85">
        <v>0</v>
      </c>
      <c r="CJ5" s="85">
        <v>0</v>
      </c>
      <c r="CK5" s="85">
        <v>0</v>
      </c>
      <c r="CL5" s="85">
        <v>0</v>
      </c>
      <c r="CM5" s="85">
        <v>0</v>
      </c>
      <c r="CN5" s="85">
        <v>0</v>
      </c>
      <c r="CO5" s="85">
        <v>0</v>
      </c>
      <c r="CP5" s="85">
        <v>0</v>
      </c>
      <c r="CQ5" s="85">
        <v>0</v>
      </c>
      <c r="CR5" s="85">
        <v>0</v>
      </c>
      <c r="CS5" s="85">
        <v>0</v>
      </c>
      <c r="CT5" s="85">
        <v>0</v>
      </c>
      <c r="CU5" s="85">
        <v>0</v>
      </c>
      <c r="CV5" s="85">
        <v>0</v>
      </c>
      <c r="CW5" s="85">
        <v>0</v>
      </c>
      <c r="CX5" s="85">
        <v>0</v>
      </c>
      <c r="CY5" s="85">
        <v>0</v>
      </c>
      <c r="CZ5" s="85">
        <v>0</v>
      </c>
      <c r="DA5" s="85">
        <v>0</v>
      </c>
      <c r="DB5" s="85">
        <v>0</v>
      </c>
      <c r="DC5" s="85">
        <v>0</v>
      </c>
      <c r="DD5" s="85">
        <v>0</v>
      </c>
      <c r="DE5" s="85">
        <v>0</v>
      </c>
      <c r="DF5" s="85">
        <v>0</v>
      </c>
      <c r="DG5" s="85">
        <v>0</v>
      </c>
      <c r="DH5" s="85">
        <v>0</v>
      </c>
      <c r="DI5" s="85">
        <v>0</v>
      </c>
      <c r="DJ5" s="85">
        <v>0</v>
      </c>
      <c r="DK5" s="85">
        <v>0</v>
      </c>
      <c r="DL5" s="85">
        <v>0</v>
      </c>
      <c r="DM5" s="85">
        <v>0</v>
      </c>
      <c r="DN5" s="85">
        <v>0</v>
      </c>
      <c r="DO5" s="85">
        <v>0</v>
      </c>
      <c r="DP5" s="85">
        <v>0</v>
      </c>
      <c r="DQ5" s="85">
        <v>0</v>
      </c>
      <c r="DR5" s="85">
        <v>1.1689428259647491E-2</v>
      </c>
      <c r="DS5" s="85"/>
    </row>
    <row r="6" spans="1:123" x14ac:dyDescent="0.2">
      <c r="A6" s="64" t="str">
        <f>polygonCoarseDist!A5</f>
        <v>industry</v>
      </c>
      <c r="B6" s="85">
        <v>0</v>
      </c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5">
        <v>0</v>
      </c>
      <c r="AI6" s="85">
        <v>0</v>
      </c>
      <c r="AJ6" s="85">
        <v>0</v>
      </c>
      <c r="AK6" s="85">
        <v>0</v>
      </c>
      <c r="AL6" s="85">
        <v>0</v>
      </c>
      <c r="AM6" s="85">
        <v>0</v>
      </c>
      <c r="AN6" s="85">
        <v>0</v>
      </c>
      <c r="AO6" s="85">
        <v>0</v>
      </c>
      <c r="AP6" s="85">
        <v>0</v>
      </c>
      <c r="AQ6" s="85">
        <v>0</v>
      </c>
      <c r="AR6" s="85">
        <v>0</v>
      </c>
      <c r="AS6" s="85">
        <v>0</v>
      </c>
      <c r="AT6" s="85">
        <v>0</v>
      </c>
      <c r="AU6" s="85">
        <v>0</v>
      </c>
      <c r="AV6" s="85">
        <v>0</v>
      </c>
      <c r="AW6" s="85">
        <v>0</v>
      </c>
      <c r="AX6" s="85">
        <v>0</v>
      </c>
      <c r="AY6" s="85">
        <v>0</v>
      </c>
      <c r="AZ6" s="85">
        <v>0</v>
      </c>
      <c r="BA6" s="85">
        <v>0</v>
      </c>
      <c r="BB6" s="85">
        <v>0</v>
      </c>
      <c r="BC6" s="85">
        <v>0</v>
      </c>
      <c r="BD6" s="85">
        <v>0</v>
      </c>
      <c r="BE6" s="85">
        <v>0</v>
      </c>
      <c r="BF6" s="85">
        <v>0</v>
      </c>
      <c r="BG6" s="85">
        <v>0</v>
      </c>
      <c r="BH6" s="85">
        <v>0</v>
      </c>
      <c r="BI6" s="85">
        <v>0</v>
      </c>
      <c r="BJ6" s="85">
        <v>0</v>
      </c>
      <c r="BK6" s="85">
        <v>0</v>
      </c>
      <c r="BL6" s="85">
        <v>0</v>
      </c>
      <c r="BM6" s="85">
        <v>0</v>
      </c>
      <c r="BN6" s="85">
        <v>0</v>
      </c>
      <c r="BO6" s="85">
        <v>0</v>
      </c>
      <c r="BP6" s="85">
        <v>0</v>
      </c>
      <c r="BQ6" s="85">
        <v>0</v>
      </c>
      <c r="BR6" s="85">
        <v>0</v>
      </c>
      <c r="BS6" s="85">
        <v>0</v>
      </c>
      <c r="BT6" s="85">
        <v>0</v>
      </c>
      <c r="BU6" s="85">
        <v>0</v>
      </c>
      <c r="BV6" s="85">
        <v>0</v>
      </c>
      <c r="BW6" s="85">
        <v>0</v>
      </c>
      <c r="BX6" s="85">
        <v>0</v>
      </c>
      <c r="BY6" s="85">
        <v>0</v>
      </c>
      <c r="BZ6" s="85">
        <v>0</v>
      </c>
      <c r="CA6" s="85">
        <v>0</v>
      </c>
      <c r="CB6" s="85">
        <v>0</v>
      </c>
      <c r="CC6" s="85">
        <v>0</v>
      </c>
      <c r="CD6" s="85">
        <v>1.5337423312883434E-3</v>
      </c>
      <c r="CE6" s="85">
        <v>1.5337423312883434E-3</v>
      </c>
      <c r="CF6" s="85">
        <v>0</v>
      </c>
      <c r="CG6" s="85">
        <v>0</v>
      </c>
      <c r="CH6" s="85">
        <v>0.10122699386503065</v>
      </c>
      <c r="CI6" s="85">
        <v>0.10122699386503065</v>
      </c>
      <c r="CJ6" s="85">
        <v>0</v>
      </c>
      <c r="CK6" s="85">
        <v>0</v>
      </c>
      <c r="CL6" s="85">
        <v>4.089979550102249E-2</v>
      </c>
      <c r="CM6" s="85">
        <v>4.089979550102249E-2</v>
      </c>
      <c r="CN6" s="85">
        <v>0</v>
      </c>
      <c r="CO6" s="85">
        <v>0</v>
      </c>
      <c r="CP6" s="85">
        <v>4.089979550102249E-2</v>
      </c>
      <c r="CQ6" s="85">
        <v>4.089979550102249E-2</v>
      </c>
      <c r="CR6" s="85">
        <v>0</v>
      </c>
      <c r="CS6" s="85">
        <v>0</v>
      </c>
      <c r="CT6" s="85">
        <v>1.8926380368098159E-2</v>
      </c>
      <c r="CU6" s="85">
        <v>7.5705521472392637E-2</v>
      </c>
      <c r="CV6" s="85">
        <v>5.677914110429446E-2</v>
      </c>
      <c r="CW6" s="85">
        <v>1.8926380368098159E-2</v>
      </c>
      <c r="CX6" s="85">
        <v>1.8926380368098159E-2</v>
      </c>
      <c r="CY6" s="85">
        <v>0</v>
      </c>
      <c r="CZ6" s="85">
        <v>0</v>
      </c>
      <c r="DA6" s="85">
        <v>0</v>
      </c>
      <c r="DB6" s="85">
        <v>3.7852760736196318E-2</v>
      </c>
      <c r="DC6" s="85">
        <v>0.15141104294478527</v>
      </c>
      <c r="DD6" s="85">
        <v>0.11355828220858892</v>
      </c>
      <c r="DE6" s="85">
        <v>3.7852760736196318E-2</v>
      </c>
      <c r="DF6" s="85">
        <v>3.7852760736196318E-2</v>
      </c>
      <c r="DG6" s="85">
        <v>0</v>
      </c>
      <c r="DH6" s="85">
        <v>0</v>
      </c>
      <c r="DI6" s="85">
        <v>0</v>
      </c>
      <c r="DJ6" s="85">
        <v>6.3087934560327194E-3</v>
      </c>
      <c r="DK6" s="85">
        <v>2.5235173824130878E-2</v>
      </c>
      <c r="DL6" s="85">
        <v>1.8926380368098156E-2</v>
      </c>
      <c r="DM6" s="85">
        <v>6.3087934560327194E-3</v>
      </c>
      <c r="DN6" s="85">
        <v>6.3087934560327194E-3</v>
      </c>
      <c r="DO6" s="85">
        <v>0</v>
      </c>
      <c r="DP6" s="85">
        <v>0</v>
      </c>
      <c r="DQ6" s="85">
        <v>0</v>
      </c>
      <c r="DR6" s="85">
        <v>0</v>
      </c>
      <c r="DS6" s="85"/>
    </row>
    <row r="7" spans="1:123" x14ac:dyDescent="0.2">
      <c r="A7" s="64" t="str">
        <f>polygonCoarseDist!A6</f>
        <v>j cityCentre</v>
      </c>
      <c r="B7" s="85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5">
        <v>0</v>
      </c>
      <c r="AI7" s="85">
        <v>0</v>
      </c>
      <c r="AJ7" s="85">
        <v>0</v>
      </c>
      <c r="AK7" s="85">
        <v>0</v>
      </c>
      <c r="AL7" s="85">
        <v>0</v>
      </c>
      <c r="AM7" s="85">
        <v>0</v>
      </c>
      <c r="AN7" s="85">
        <v>0</v>
      </c>
      <c r="AO7" s="85">
        <v>0</v>
      </c>
      <c r="AP7" s="85">
        <v>1.5337423312883434E-4</v>
      </c>
      <c r="AQ7" s="85">
        <v>3.0674846625766868E-4</v>
      </c>
      <c r="AR7" s="85">
        <v>1.8404907975460118E-3</v>
      </c>
      <c r="AS7" s="85">
        <v>7.6687116564417169E-4</v>
      </c>
      <c r="AT7" s="85">
        <v>1.0122699386503065E-2</v>
      </c>
      <c r="AU7" s="85">
        <v>2.0245398773006129E-2</v>
      </c>
      <c r="AV7" s="85">
        <v>0.12147239263803677</v>
      </c>
      <c r="AW7" s="85">
        <v>5.0613496932515323E-2</v>
      </c>
      <c r="AX7" s="85">
        <v>4.089979550102249E-3</v>
      </c>
      <c r="AY7" s="85">
        <v>8.179959100204498E-3</v>
      </c>
      <c r="AZ7" s="85">
        <v>4.9079754601226988E-2</v>
      </c>
      <c r="BA7" s="85">
        <v>2.0449897750511245E-2</v>
      </c>
      <c r="BB7" s="85">
        <v>4.089979550102249E-3</v>
      </c>
      <c r="BC7" s="85">
        <v>8.179959100204498E-3</v>
      </c>
      <c r="BD7" s="85">
        <v>4.9079754601226988E-2</v>
      </c>
      <c r="BE7" s="85">
        <v>2.0449897750511245E-2</v>
      </c>
      <c r="BF7" s="85">
        <v>0</v>
      </c>
      <c r="BG7" s="85">
        <v>3.1543967280163597E-3</v>
      </c>
      <c r="BH7" s="85">
        <v>3.7852760736196311E-2</v>
      </c>
      <c r="BI7" s="85">
        <v>6.3087934560327194E-3</v>
      </c>
      <c r="BJ7" s="85">
        <v>6.3087934560327194E-3</v>
      </c>
      <c r="BK7" s="85">
        <v>3.1543967280163597E-3</v>
      </c>
      <c r="BL7" s="85">
        <v>3.1543967280163597E-3</v>
      </c>
      <c r="BM7" s="85">
        <v>3.1543967280163597E-3</v>
      </c>
      <c r="BN7" s="85">
        <v>0</v>
      </c>
      <c r="BO7" s="85">
        <v>1.8926380368098159E-2</v>
      </c>
      <c r="BP7" s="85">
        <v>0.22711656441717784</v>
      </c>
      <c r="BQ7" s="85">
        <v>3.7852760736196318E-2</v>
      </c>
      <c r="BR7" s="85">
        <v>3.7852760736196318E-2</v>
      </c>
      <c r="BS7" s="85">
        <v>1.8926380368098159E-2</v>
      </c>
      <c r="BT7" s="85">
        <v>1.8926380368098159E-2</v>
      </c>
      <c r="BU7" s="85">
        <v>1.8926380368098159E-2</v>
      </c>
      <c r="BV7" s="85">
        <v>0</v>
      </c>
      <c r="BW7" s="85">
        <v>9.4631901840490796E-3</v>
      </c>
      <c r="BX7" s="85">
        <v>0.11355828220858892</v>
      </c>
      <c r="BY7" s="85">
        <v>1.8926380368098159E-2</v>
      </c>
      <c r="BZ7" s="85">
        <v>1.8926380368098159E-2</v>
      </c>
      <c r="CA7" s="85">
        <v>9.4631901840490796E-3</v>
      </c>
      <c r="CB7" s="85">
        <v>9.4631901840490796E-3</v>
      </c>
      <c r="CC7" s="85">
        <v>9.4631901840490796E-3</v>
      </c>
      <c r="CD7" s="85">
        <v>0</v>
      </c>
      <c r="CE7" s="85">
        <v>0</v>
      </c>
      <c r="CF7" s="85">
        <v>0</v>
      </c>
      <c r="CG7" s="85">
        <v>0</v>
      </c>
      <c r="CH7" s="85">
        <v>0</v>
      </c>
      <c r="CI7" s="85">
        <v>0</v>
      </c>
      <c r="CJ7" s="85">
        <v>0</v>
      </c>
      <c r="CK7" s="85">
        <v>0</v>
      </c>
      <c r="CL7" s="85">
        <v>0</v>
      </c>
      <c r="CM7" s="85">
        <v>0</v>
      </c>
      <c r="CN7" s="85">
        <v>0</v>
      </c>
      <c r="CO7" s="85">
        <v>0</v>
      </c>
      <c r="CP7" s="85">
        <v>0</v>
      </c>
      <c r="CQ7" s="85">
        <v>0</v>
      </c>
      <c r="CR7" s="85">
        <v>0</v>
      </c>
      <c r="CS7" s="85">
        <v>0</v>
      </c>
      <c r="CT7" s="85">
        <v>0</v>
      </c>
      <c r="CU7" s="85">
        <v>0</v>
      </c>
      <c r="CV7" s="85">
        <v>0</v>
      </c>
      <c r="CW7" s="85">
        <v>0</v>
      </c>
      <c r="CX7" s="85">
        <v>0</v>
      </c>
      <c r="CY7" s="85">
        <v>0</v>
      </c>
      <c r="CZ7" s="85">
        <v>0</v>
      </c>
      <c r="DA7" s="85">
        <v>0</v>
      </c>
      <c r="DB7" s="85">
        <v>0</v>
      </c>
      <c r="DC7" s="85">
        <v>0</v>
      </c>
      <c r="DD7" s="85">
        <v>0</v>
      </c>
      <c r="DE7" s="85">
        <v>0</v>
      </c>
      <c r="DF7" s="85">
        <v>0</v>
      </c>
      <c r="DG7" s="85">
        <v>0</v>
      </c>
      <c r="DH7" s="85">
        <v>0</v>
      </c>
      <c r="DI7" s="85">
        <v>0</v>
      </c>
      <c r="DJ7" s="85">
        <v>0</v>
      </c>
      <c r="DK7" s="85">
        <v>0</v>
      </c>
      <c r="DL7" s="85">
        <v>0</v>
      </c>
      <c r="DM7" s="85">
        <v>0</v>
      </c>
      <c r="DN7" s="85">
        <v>0</v>
      </c>
      <c r="DO7" s="85">
        <v>0</v>
      </c>
      <c r="DP7" s="85">
        <v>0</v>
      </c>
      <c r="DQ7" s="85">
        <v>0</v>
      </c>
      <c r="DR7" s="85">
        <v>0</v>
      </c>
      <c r="DS7" s="85"/>
    </row>
    <row r="8" spans="1:123" x14ac:dyDescent="0.2">
      <c r="A8" s="64" t="str">
        <f>polygonCoarseDist!A7</f>
        <v>lowIncome</v>
      </c>
      <c r="B8" s="85">
        <v>1.8129682730552214E-2</v>
      </c>
      <c r="C8" s="85">
        <v>5.1799093515863467E-3</v>
      </c>
      <c r="D8" s="85">
        <v>1.2949773378965867E-3</v>
      </c>
      <c r="E8" s="85">
        <v>1.2949773378965867E-3</v>
      </c>
      <c r="F8" s="85">
        <v>0.42540005549902882</v>
      </c>
      <c r="G8" s="85">
        <v>0.12154287299972254</v>
      </c>
      <c r="H8" s="85">
        <v>3.0385718249930634E-2</v>
      </c>
      <c r="I8" s="85">
        <v>3.0385718249930634E-2</v>
      </c>
      <c r="J8" s="85">
        <v>4.3705485154009807E-2</v>
      </c>
      <c r="K8" s="85">
        <v>1.2487281472574233E-2</v>
      </c>
      <c r="L8" s="85">
        <v>3.1218203681435581E-3</v>
      </c>
      <c r="M8" s="85">
        <v>3.1218203681435581E-3</v>
      </c>
      <c r="N8" s="85">
        <v>4.3705485154009807E-2</v>
      </c>
      <c r="O8" s="85">
        <v>1.2487281472574233E-2</v>
      </c>
      <c r="P8" s="85">
        <v>3.1218203681435581E-3</v>
      </c>
      <c r="Q8" s="85">
        <v>3.1218203681435581E-3</v>
      </c>
      <c r="R8" s="85">
        <v>6.9281287577467399E-3</v>
      </c>
      <c r="S8" s="85">
        <v>2.771251503098696E-2</v>
      </c>
      <c r="T8" s="85">
        <v>3.4640643788733702E-2</v>
      </c>
      <c r="U8" s="85">
        <v>0</v>
      </c>
      <c r="V8" s="85">
        <v>0</v>
      </c>
      <c r="W8" s="85">
        <v>0</v>
      </c>
      <c r="X8" s="85">
        <v>0</v>
      </c>
      <c r="Y8" s="85">
        <v>0</v>
      </c>
      <c r="Z8" s="85">
        <v>1.9794653593562116E-3</v>
      </c>
      <c r="AA8" s="85">
        <v>7.9178614374248463E-3</v>
      </c>
      <c r="AB8" s="85">
        <v>9.8973267967810575E-3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5">
        <v>9.8973267967810579E-4</v>
      </c>
      <c r="AI8" s="85">
        <v>3.9589307187124232E-3</v>
      </c>
      <c r="AJ8" s="85">
        <v>4.9486633983905287E-3</v>
      </c>
      <c r="AK8" s="85">
        <v>0</v>
      </c>
      <c r="AL8" s="85">
        <v>0</v>
      </c>
      <c r="AM8" s="85">
        <v>0</v>
      </c>
      <c r="AN8" s="85">
        <v>0</v>
      </c>
      <c r="AO8" s="85">
        <v>0</v>
      </c>
      <c r="AP8" s="85">
        <v>2.0144091922835797E-3</v>
      </c>
      <c r="AQ8" s="85">
        <v>5.7554548350959424E-4</v>
      </c>
      <c r="AR8" s="85">
        <v>1.4388637087739856E-4</v>
      </c>
      <c r="AS8" s="85">
        <v>1.4388637087739856E-4</v>
      </c>
      <c r="AT8" s="85">
        <v>4.7266672833225429E-2</v>
      </c>
      <c r="AU8" s="85">
        <v>1.3504763666635838E-2</v>
      </c>
      <c r="AV8" s="85">
        <v>3.3761909166589595E-3</v>
      </c>
      <c r="AW8" s="85">
        <v>3.3761909166589595E-3</v>
      </c>
      <c r="AX8" s="85">
        <v>4.8561650171122014E-3</v>
      </c>
      <c r="AY8" s="85">
        <v>1.3874757191749149E-3</v>
      </c>
      <c r="AZ8" s="85">
        <v>3.4686892979372873E-4</v>
      </c>
      <c r="BA8" s="85">
        <v>3.4686892979372873E-4</v>
      </c>
      <c r="BB8" s="85">
        <v>4.8561650171122014E-3</v>
      </c>
      <c r="BC8" s="85">
        <v>1.3874757191749149E-3</v>
      </c>
      <c r="BD8" s="85">
        <v>3.4686892979372873E-4</v>
      </c>
      <c r="BE8" s="85">
        <v>3.4686892979372873E-4</v>
      </c>
      <c r="BF8" s="85">
        <v>7.6979208419408231E-4</v>
      </c>
      <c r="BG8" s="85">
        <v>3.0791683367763292E-3</v>
      </c>
      <c r="BH8" s="85">
        <v>3.8489604209704111E-3</v>
      </c>
      <c r="BI8" s="85">
        <v>0</v>
      </c>
      <c r="BJ8" s="85">
        <v>0</v>
      </c>
      <c r="BK8" s="85">
        <v>0</v>
      </c>
      <c r="BL8" s="85">
        <v>0</v>
      </c>
      <c r="BM8" s="85">
        <v>0</v>
      </c>
      <c r="BN8" s="85">
        <v>2.1994059548402354E-4</v>
      </c>
      <c r="BO8" s="85">
        <v>8.7976238193609416E-4</v>
      </c>
      <c r="BP8" s="85">
        <v>1.0997029774201176E-3</v>
      </c>
      <c r="BQ8" s="85">
        <v>0</v>
      </c>
      <c r="BR8" s="85">
        <v>0</v>
      </c>
      <c r="BS8" s="85">
        <v>0</v>
      </c>
      <c r="BT8" s="85">
        <v>0</v>
      </c>
      <c r="BU8" s="85">
        <v>0</v>
      </c>
      <c r="BV8" s="85">
        <v>1.0997029774201177E-4</v>
      </c>
      <c r="BW8" s="85">
        <v>4.3988119096804708E-4</v>
      </c>
      <c r="BX8" s="85">
        <v>5.4985148871005882E-4</v>
      </c>
      <c r="BY8" s="85">
        <v>0</v>
      </c>
      <c r="BZ8" s="85">
        <v>0</v>
      </c>
      <c r="CA8" s="85">
        <v>0</v>
      </c>
      <c r="CB8" s="85">
        <v>0</v>
      </c>
      <c r="CC8" s="85">
        <v>0</v>
      </c>
      <c r="CD8" s="85">
        <v>0</v>
      </c>
      <c r="CE8" s="85">
        <v>0</v>
      </c>
      <c r="CF8" s="85">
        <v>0</v>
      </c>
      <c r="CG8" s="85">
        <v>0</v>
      </c>
      <c r="CH8" s="85">
        <v>0</v>
      </c>
      <c r="CI8" s="85">
        <v>0</v>
      </c>
      <c r="CJ8" s="85">
        <v>0</v>
      </c>
      <c r="CK8" s="85">
        <v>0</v>
      </c>
      <c r="CL8" s="85">
        <v>0</v>
      </c>
      <c r="CM8" s="85">
        <v>0</v>
      </c>
      <c r="CN8" s="85">
        <v>0</v>
      </c>
      <c r="CO8" s="85">
        <v>0</v>
      </c>
      <c r="CP8" s="85">
        <v>0</v>
      </c>
      <c r="CQ8" s="85">
        <v>0</v>
      </c>
      <c r="CR8" s="85">
        <v>0</v>
      </c>
      <c r="CS8" s="85">
        <v>0</v>
      </c>
      <c r="CT8" s="85">
        <v>0</v>
      </c>
      <c r="CU8" s="85">
        <v>0</v>
      </c>
      <c r="CV8" s="85">
        <v>0</v>
      </c>
      <c r="CW8" s="85">
        <v>0</v>
      </c>
      <c r="CX8" s="85">
        <v>0</v>
      </c>
      <c r="CY8" s="85">
        <v>0</v>
      </c>
      <c r="CZ8" s="85">
        <v>0</v>
      </c>
      <c r="DA8" s="85">
        <v>0</v>
      </c>
      <c r="DB8" s="85">
        <v>0</v>
      </c>
      <c r="DC8" s="85">
        <v>0</v>
      </c>
      <c r="DD8" s="85">
        <v>0</v>
      </c>
      <c r="DE8" s="85">
        <v>0</v>
      </c>
      <c r="DF8" s="85">
        <v>0</v>
      </c>
      <c r="DG8" s="85">
        <v>0</v>
      </c>
      <c r="DH8" s="85">
        <v>0</v>
      </c>
      <c r="DI8" s="85">
        <v>0</v>
      </c>
      <c r="DJ8" s="85">
        <v>0</v>
      </c>
      <c r="DK8" s="85">
        <v>0</v>
      </c>
      <c r="DL8" s="85">
        <v>0</v>
      </c>
      <c r="DM8" s="85">
        <v>0</v>
      </c>
      <c r="DN8" s="85">
        <v>0</v>
      </c>
      <c r="DO8" s="85">
        <v>0</v>
      </c>
      <c r="DP8" s="85">
        <v>0</v>
      </c>
      <c r="DQ8" s="85">
        <v>0</v>
      </c>
      <c r="DR8" s="85">
        <v>4.7266672833225429E-2</v>
      </c>
      <c r="DS8" s="85"/>
    </row>
    <row r="9" spans="1:123" x14ac:dyDescent="0.2">
      <c r="A9" s="64" t="str">
        <f>polygonCoarseDist!A8</f>
        <v>midIncome</v>
      </c>
      <c r="B9" s="85">
        <v>8.8493594894631638E-3</v>
      </c>
      <c r="C9" s="85">
        <v>5.3096156936778983E-3</v>
      </c>
      <c r="D9" s="85">
        <v>1.7698718978926328E-3</v>
      </c>
      <c r="E9" s="85">
        <v>1.7698718978926328E-3</v>
      </c>
      <c r="F9" s="85">
        <v>7.9918870699669062E-2</v>
      </c>
      <c r="G9" s="85">
        <v>4.7951322419801427E-2</v>
      </c>
      <c r="H9" s="85">
        <v>1.5983774139933814E-2</v>
      </c>
      <c r="I9" s="85">
        <v>1.5983774139933814E-2</v>
      </c>
      <c r="J9" s="85">
        <v>4.1958169993144313E-2</v>
      </c>
      <c r="K9" s="85">
        <v>2.5174901995886588E-2</v>
      </c>
      <c r="L9" s="85">
        <v>8.3916339986288627E-3</v>
      </c>
      <c r="M9" s="85">
        <v>8.3916339986288627E-3</v>
      </c>
      <c r="N9" s="85">
        <v>4.1958169993144313E-2</v>
      </c>
      <c r="O9" s="85">
        <v>2.5174901995886588E-2</v>
      </c>
      <c r="P9" s="85">
        <v>8.3916339986288627E-3</v>
      </c>
      <c r="Q9" s="85">
        <v>8.3916339986288627E-3</v>
      </c>
      <c r="R9" s="85">
        <v>2.4717176505052287E-3</v>
      </c>
      <c r="S9" s="85">
        <v>1.483030590303137E-2</v>
      </c>
      <c r="T9" s="85">
        <v>2.4717176505052289E-2</v>
      </c>
      <c r="U9" s="85">
        <v>4.9434353010104574E-3</v>
      </c>
      <c r="V9" s="85">
        <v>2.4717176505052287E-3</v>
      </c>
      <c r="W9" s="85">
        <v>0</v>
      </c>
      <c r="X9" s="85">
        <v>0</v>
      </c>
      <c r="Y9" s="85">
        <v>0</v>
      </c>
      <c r="Z9" s="85">
        <v>7.4151529515156861E-3</v>
      </c>
      <c r="AA9" s="85">
        <v>4.4490917709094108E-2</v>
      </c>
      <c r="AB9" s="85">
        <v>7.4151529515156842E-2</v>
      </c>
      <c r="AC9" s="85">
        <v>1.4830305903031372E-2</v>
      </c>
      <c r="AD9" s="85">
        <v>7.4151529515156861E-3</v>
      </c>
      <c r="AE9" s="85">
        <v>0</v>
      </c>
      <c r="AF9" s="85">
        <v>0</v>
      </c>
      <c r="AG9" s="85">
        <v>0</v>
      </c>
      <c r="AH9" s="85">
        <v>2.4717176505052287E-3</v>
      </c>
      <c r="AI9" s="85">
        <v>1.483030590303137E-2</v>
      </c>
      <c r="AJ9" s="85">
        <v>2.4717176505052289E-2</v>
      </c>
      <c r="AK9" s="85">
        <v>4.9434353010104574E-3</v>
      </c>
      <c r="AL9" s="85">
        <v>2.4717176505052287E-3</v>
      </c>
      <c r="AM9" s="85">
        <v>0</v>
      </c>
      <c r="AN9" s="85">
        <v>0</v>
      </c>
      <c r="AO9" s="85">
        <v>0</v>
      </c>
      <c r="AP9" s="85">
        <v>5.899572992975442E-3</v>
      </c>
      <c r="AQ9" s="85">
        <v>3.5397437957852651E-3</v>
      </c>
      <c r="AR9" s="85">
        <v>1.1799145985950884E-3</v>
      </c>
      <c r="AS9" s="85">
        <v>1.1799145985950884E-3</v>
      </c>
      <c r="AT9" s="85">
        <v>5.327924713311271E-2</v>
      </c>
      <c r="AU9" s="85">
        <v>3.1967548279867627E-2</v>
      </c>
      <c r="AV9" s="85">
        <v>1.0655849426622543E-2</v>
      </c>
      <c r="AW9" s="85">
        <v>1.0655849426622543E-2</v>
      </c>
      <c r="AX9" s="85">
        <v>2.7972113328762878E-2</v>
      </c>
      <c r="AY9" s="85">
        <v>1.6783267997257725E-2</v>
      </c>
      <c r="AZ9" s="85">
        <v>5.5944226657525763E-3</v>
      </c>
      <c r="BA9" s="85">
        <v>5.5944226657525763E-3</v>
      </c>
      <c r="BB9" s="85">
        <v>2.7972113328762878E-2</v>
      </c>
      <c r="BC9" s="85">
        <v>1.6783267997257725E-2</v>
      </c>
      <c r="BD9" s="85">
        <v>5.5944226657525763E-3</v>
      </c>
      <c r="BE9" s="85">
        <v>5.5944226657525763E-3</v>
      </c>
      <c r="BF9" s="85">
        <v>1.647811767003486E-3</v>
      </c>
      <c r="BG9" s="85">
        <v>9.8868706020209165E-3</v>
      </c>
      <c r="BH9" s="85">
        <v>1.6478117670034858E-2</v>
      </c>
      <c r="BI9" s="85">
        <v>3.295623534006972E-3</v>
      </c>
      <c r="BJ9" s="85">
        <v>1.647811767003486E-3</v>
      </c>
      <c r="BK9" s="85">
        <v>0</v>
      </c>
      <c r="BL9" s="85">
        <v>0</v>
      </c>
      <c r="BM9" s="85">
        <v>0</v>
      </c>
      <c r="BN9" s="85">
        <v>4.9434353010104574E-3</v>
      </c>
      <c r="BO9" s="85">
        <v>2.9660611806062748E-2</v>
      </c>
      <c r="BP9" s="85">
        <v>4.9434353010104584E-2</v>
      </c>
      <c r="BQ9" s="85">
        <v>9.8868706020209148E-3</v>
      </c>
      <c r="BR9" s="85">
        <v>4.9434353010104574E-3</v>
      </c>
      <c r="BS9" s="85">
        <v>0</v>
      </c>
      <c r="BT9" s="85">
        <v>0</v>
      </c>
      <c r="BU9" s="85">
        <v>0</v>
      </c>
      <c r="BV9" s="85">
        <v>1.647811767003486E-3</v>
      </c>
      <c r="BW9" s="85">
        <v>9.8868706020209165E-3</v>
      </c>
      <c r="BX9" s="85">
        <v>1.6478117670034858E-2</v>
      </c>
      <c r="BY9" s="85">
        <v>3.295623534006972E-3</v>
      </c>
      <c r="BZ9" s="85">
        <v>1.647811767003486E-3</v>
      </c>
      <c r="CA9" s="85">
        <v>0</v>
      </c>
      <c r="CB9" s="85">
        <v>0</v>
      </c>
      <c r="CC9" s="85">
        <v>0</v>
      </c>
      <c r="CD9" s="85">
        <v>0</v>
      </c>
      <c r="CE9" s="85">
        <v>0</v>
      </c>
      <c r="CF9" s="85">
        <v>0</v>
      </c>
      <c r="CG9" s="85">
        <v>0</v>
      </c>
      <c r="CH9" s="85">
        <v>0</v>
      </c>
      <c r="CI9" s="85">
        <v>0</v>
      </c>
      <c r="CJ9" s="85">
        <v>0</v>
      </c>
      <c r="CK9" s="85">
        <v>0</v>
      </c>
      <c r="CL9" s="85">
        <v>0</v>
      </c>
      <c r="CM9" s="85">
        <v>0</v>
      </c>
      <c r="CN9" s="85">
        <v>0</v>
      </c>
      <c r="CO9" s="85">
        <v>0</v>
      </c>
      <c r="CP9" s="85">
        <v>0</v>
      </c>
      <c r="CQ9" s="85">
        <v>0</v>
      </c>
      <c r="CR9" s="85">
        <v>0</v>
      </c>
      <c r="CS9" s="85">
        <v>0</v>
      </c>
      <c r="CT9" s="85">
        <v>0</v>
      </c>
      <c r="CU9" s="85">
        <v>0</v>
      </c>
      <c r="CV9" s="85">
        <v>0</v>
      </c>
      <c r="CW9" s="85">
        <v>0</v>
      </c>
      <c r="CX9" s="85">
        <v>0</v>
      </c>
      <c r="CY9" s="85">
        <v>0</v>
      </c>
      <c r="CZ9" s="85">
        <v>0</v>
      </c>
      <c r="DA9" s="85">
        <v>0</v>
      </c>
      <c r="DB9" s="85">
        <v>0</v>
      </c>
      <c r="DC9" s="85">
        <v>0</v>
      </c>
      <c r="DD9" s="85">
        <v>0</v>
      </c>
      <c r="DE9" s="85">
        <v>0</v>
      </c>
      <c r="DF9" s="85">
        <v>0</v>
      </c>
      <c r="DG9" s="85">
        <v>0</v>
      </c>
      <c r="DH9" s="85">
        <v>0</v>
      </c>
      <c r="DI9" s="85">
        <v>0</v>
      </c>
      <c r="DJ9" s="85">
        <v>0</v>
      </c>
      <c r="DK9" s="85">
        <v>0</v>
      </c>
      <c r="DL9" s="85">
        <v>0</v>
      </c>
      <c r="DM9" s="85">
        <v>0</v>
      </c>
      <c r="DN9" s="85">
        <v>0</v>
      </c>
      <c r="DO9" s="85">
        <v>0</v>
      </c>
      <c r="DP9" s="85">
        <v>0</v>
      </c>
      <c r="DQ9" s="85">
        <v>0</v>
      </c>
      <c r="DR9" s="85">
        <v>1.2431824331059629E-2</v>
      </c>
      <c r="DS9" s="85"/>
    </row>
    <row r="10" spans="1:123" x14ac:dyDescent="0.2">
      <c r="A10" s="80" t="s">
        <v>171</v>
      </c>
      <c r="B10" s="85">
        <v>1.2117295419662338E-4</v>
      </c>
      <c r="C10" s="85">
        <v>1.2117295419662338E-4</v>
      </c>
      <c r="D10" s="85">
        <v>4.8469181678649351E-4</v>
      </c>
      <c r="E10" s="85">
        <v>1.696421358752727E-3</v>
      </c>
      <c r="F10" s="85">
        <v>7.9974149769771411E-3</v>
      </c>
      <c r="G10" s="85">
        <v>7.9974149769771411E-3</v>
      </c>
      <c r="H10" s="85">
        <v>3.1989659907908564E-2</v>
      </c>
      <c r="I10" s="85">
        <v>0.11196380967767997</v>
      </c>
      <c r="J10" s="85">
        <v>3.2312787785766231E-3</v>
      </c>
      <c r="K10" s="85">
        <v>3.2312787785766231E-3</v>
      </c>
      <c r="L10" s="85">
        <v>1.2925115114306492E-2</v>
      </c>
      <c r="M10" s="85">
        <v>4.5237902900072721E-2</v>
      </c>
      <c r="N10" s="85">
        <v>3.2312787785766231E-3</v>
      </c>
      <c r="O10" s="85">
        <v>3.2312787785766231E-3</v>
      </c>
      <c r="P10" s="85">
        <v>1.2925115114306492E-2</v>
      </c>
      <c r="Q10" s="85">
        <v>4.5237902900072721E-2</v>
      </c>
      <c r="R10" s="85">
        <v>0</v>
      </c>
      <c r="S10" s="85">
        <v>2.4921237579772211E-3</v>
      </c>
      <c r="T10" s="85">
        <v>2.9905485095726648E-2</v>
      </c>
      <c r="U10" s="85">
        <v>4.9842475159544422E-3</v>
      </c>
      <c r="V10" s="85">
        <v>4.9842475159544422E-3</v>
      </c>
      <c r="W10" s="85">
        <v>2.4921237579772211E-3</v>
      </c>
      <c r="X10" s="85">
        <v>2.4921237579772211E-3</v>
      </c>
      <c r="Y10" s="85">
        <v>2.4921237579772211E-3</v>
      </c>
      <c r="Z10" s="85">
        <v>0</v>
      </c>
      <c r="AA10" s="85">
        <v>4.9842475159544422E-3</v>
      </c>
      <c r="AB10" s="85">
        <v>5.9810970191453296E-2</v>
      </c>
      <c r="AC10" s="85">
        <v>9.9684950319088843E-3</v>
      </c>
      <c r="AD10" s="85">
        <v>9.9684950319088843E-3</v>
      </c>
      <c r="AE10" s="85">
        <v>4.9842475159544422E-3</v>
      </c>
      <c r="AF10" s="85">
        <v>4.9842475159544422E-3</v>
      </c>
      <c r="AG10" s="85">
        <v>4.9842475159544422E-3</v>
      </c>
      <c r="AH10" s="85">
        <v>0</v>
      </c>
      <c r="AI10" s="85">
        <v>1.7444866305840547E-2</v>
      </c>
      <c r="AJ10" s="85">
        <v>0.20933839567008652</v>
      </c>
      <c r="AK10" s="85">
        <v>3.4889732611681094E-2</v>
      </c>
      <c r="AL10" s="85">
        <v>3.4889732611681094E-2</v>
      </c>
      <c r="AM10" s="85">
        <v>1.7444866305840547E-2</v>
      </c>
      <c r="AN10" s="85">
        <v>1.7444866305840547E-2</v>
      </c>
      <c r="AO10" s="85">
        <v>1.7444866305840547E-2</v>
      </c>
      <c r="AP10" s="85">
        <v>3.0293238549155845E-5</v>
      </c>
      <c r="AQ10" s="85">
        <v>3.0293238549155845E-5</v>
      </c>
      <c r="AR10" s="85">
        <v>1.2117295419662338E-4</v>
      </c>
      <c r="AS10" s="85">
        <v>4.2410533968818175E-4</v>
      </c>
      <c r="AT10" s="85">
        <v>1.9993537442442853E-3</v>
      </c>
      <c r="AU10" s="85">
        <v>1.9993537442442853E-3</v>
      </c>
      <c r="AV10" s="85">
        <v>7.9974149769771411E-3</v>
      </c>
      <c r="AW10" s="85">
        <v>2.7990952419419991E-2</v>
      </c>
      <c r="AX10" s="85">
        <v>8.0781969464415577E-4</v>
      </c>
      <c r="AY10" s="85">
        <v>8.0781969464415577E-4</v>
      </c>
      <c r="AZ10" s="85">
        <v>3.2312787785766231E-3</v>
      </c>
      <c r="BA10" s="85">
        <v>1.130947572501818E-2</v>
      </c>
      <c r="BB10" s="85">
        <v>8.0781969464415577E-4</v>
      </c>
      <c r="BC10" s="85">
        <v>8.0781969464415577E-4</v>
      </c>
      <c r="BD10" s="85">
        <v>3.2312787785766231E-3</v>
      </c>
      <c r="BE10" s="85">
        <v>1.130947572501818E-2</v>
      </c>
      <c r="BF10" s="85">
        <v>0</v>
      </c>
      <c r="BG10" s="85">
        <v>6.2303093949430527E-4</v>
      </c>
      <c r="BH10" s="85">
        <v>7.476371273931662E-3</v>
      </c>
      <c r="BI10" s="85">
        <v>1.2460618789886105E-3</v>
      </c>
      <c r="BJ10" s="85">
        <v>1.2460618789886105E-3</v>
      </c>
      <c r="BK10" s="85">
        <v>6.2303093949430527E-4</v>
      </c>
      <c r="BL10" s="85">
        <v>6.2303093949430527E-4</v>
      </c>
      <c r="BM10" s="85">
        <v>6.2303093949430527E-4</v>
      </c>
      <c r="BN10" s="85">
        <v>0</v>
      </c>
      <c r="BO10" s="85">
        <v>1.2460618789886105E-3</v>
      </c>
      <c r="BP10" s="85">
        <v>1.4952742547863324E-2</v>
      </c>
      <c r="BQ10" s="85">
        <v>2.4921237579772211E-3</v>
      </c>
      <c r="BR10" s="85">
        <v>2.4921237579772211E-3</v>
      </c>
      <c r="BS10" s="85">
        <v>1.2460618789886105E-3</v>
      </c>
      <c r="BT10" s="85">
        <v>1.2460618789886105E-3</v>
      </c>
      <c r="BU10" s="85">
        <v>1.2460618789886105E-3</v>
      </c>
      <c r="BV10" s="85">
        <v>0</v>
      </c>
      <c r="BW10" s="85">
        <v>4.3612165764601368E-3</v>
      </c>
      <c r="BX10" s="85">
        <v>5.2334598917521631E-2</v>
      </c>
      <c r="BY10" s="85">
        <v>8.7224331529202736E-3</v>
      </c>
      <c r="BZ10" s="85">
        <v>8.7224331529202736E-3</v>
      </c>
      <c r="CA10" s="85">
        <v>4.3612165764601368E-3</v>
      </c>
      <c r="CB10" s="85">
        <v>4.3612165764601368E-3</v>
      </c>
      <c r="CC10" s="85">
        <v>4.3612165764601368E-3</v>
      </c>
      <c r="CD10" s="85">
        <v>0</v>
      </c>
      <c r="CE10" s="85">
        <v>0</v>
      </c>
      <c r="CF10" s="85">
        <v>0</v>
      </c>
      <c r="CG10" s="85">
        <v>0</v>
      </c>
      <c r="CH10" s="85">
        <v>0</v>
      </c>
      <c r="CI10" s="85">
        <v>0</v>
      </c>
      <c r="CJ10" s="85">
        <v>0</v>
      </c>
      <c r="CK10" s="85">
        <v>0</v>
      </c>
      <c r="CL10" s="85">
        <v>0</v>
      </c>
      <c r="CM10" s="85">
        <v>0</v>
      </c>
      <c r="CN10" s="85">
        <v>0</v>
      </c>
      <c r="CO10" s="85">
        <v>0</v>
      </c>
      <c r="CP10" s="85">
        <v>0</v>
      </c>
      <c r="CQ10" s="85">
        <v>0</v>
      </c>
      <c r="CR10" s="85">
        <v>0</v>
      </c>
      <c r="CS10" s="85">
        <v>0</v>
      </c>
      <c r="CT10" s="85">
        <v>0</v>
      </c>
      <c r="CU10" s="85">
        <v>0</v>
      </c>
      <c r="CV10" s="85">
        <v>0</v>
      </c>
      <c r="CW10" s="85">
        <v>0</v>
      </c>
      <c r="CX10" s="85">
        <v>0</v>
      </c>
      <c r="CY10" s="85">
        <v>0</v>
      </c>
      <c r="CZ10" s="85">
        <v>0</v>
      </c>
      <c r="DA10" s="85">
        <v>0</v>
      </c>
      <c r="DB10" s="85">
        <v>0</v>
      </c>
      <c r="DC10" s="85">
        <v>0</v>
      </c>
      <c r="DD10" s="85">
        <v>0</v>
      </c>
      <c r="DE10" s="85">
        <v>0</v>
      </c>
      <c r="DF10" s="85">
        <v>0</v>
      </c>
      <c r="DG10" s="85">
        <v>0</v>
      </c>
      <c r="DH10" s="85">
        <v>0</v>
      </c>
      <c r="DI10" s="85">
        <v>0</v>
      </c>
      <c r="DJ10" s="85">
        <v>0</v>
      </c>
      <c r="DK10" s="85">
        <v>0</v>
      </c>
      <c r="DL10" s="85">
        <v>0</v>
      </c>
      <c r="DM10" s="85">
        <v>0</v>
      </c>
      <c r="DN10" s="85">
        <v>0</v>
      </c>
      <c r="DO10" s="85">
        <v>0</v>
      </c>
      <c r="DP10" s="85">
        <v>0</v>
      </c>
      <c r="DQ10" s="85">
        <v>0</v>
      </c>
      <c r="DR10" s="85">
        <v>1.2440423297519997E-2</v>
      </c>
      <c r="DS10" s="8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9C405FE6964089E387C7AB1D58D0" ma:contentTypeVersion="13" ma:contentTypeDescription="Create a new document." ma:contentTypeScope="" ma:versionID="325030d2ee3ec039c2d64547833517a9">
  <xsd:schema xmlns:xsd="http://www.w3.org/2001/XMLSchema" xmlns:xs="http://www.w3.org/2001/XMLSchema" xmlns:p="http://schemas.microsoft.com/office/2006/metadata/properties" xmlns:ns2="918515a9-b5f7-4ff9-9fb1-13195f828cdc" xmlns:ns3="d1d1e6ca-95a5-4820-912f-94dd8ebf4707" targetNamespace="http://schemas.microsoft.com/office/2006/metadata/properties" ma:root="true" ma:fieldsID="770edd1a4ce7998f007a4feb62b141cc" ns2:_="" ns3:_="">
    <xsd:import namespace="918515a9-b5f7-4ff9-9fb1-13195f828cdc"/>
    <xsd:import namespace="d1d1e6ca-95a5-4820-912f-94dd8ebf4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15a9-b5f7-4ff9-9fb1-13195f828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1e6ca-95a5-4820-912f-94dd8ebf4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82253-3E44-4DAD-BAA9-2AC8BB35F8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E96188-67E9-4809-A024-5730A77D0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515a9-b5f7-4ff9-9fb1-13195f828cdc"/>
    <ds:schemaRef ds:uri="d1d1e6ca-95a5-4820-912f-94dd8ebf4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46D5D2-AA26-4EAA-8D1A-229CB4800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 - fragilities</vt:lpstr>
      <vt:lpstr>FL - vulnerabilities</vt:lpstr>
      <vt:lpstr>FL - baselineVuln</vt:lpstr>
      <vt:lpstr>FL - heightAdjuster</vt:lpstr>
      <vt:lpstr>FL - Plots</vt:lpstr>
      <vt:lpstr>polygonCoarseDist</vt:lpstr>
      <vt:lpstr>calcDistribution</vt:lpstr>
      <vt:lpstr>polygonRefinedDistr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VibekM-NSET</dc:creator>
  <cp:keywords/>
  <dc:description/>
  <cp:lastModifiedBy>Gentile, Roberto</cp:lastModifiedBy>
  <cp:revision/>
  <dcterms:created xsi:type="dcterms:W3CDTF">2021-09-01T16:28:37Z</dcterms:created>
  <dcterms:modified xsi:type="dcterms:W3CDTF">2022-03-09T17:02:27Z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0x010100DBA09C405FE6964089E387C7AB1D58D0</vt:lpwstr>
  </property>
</Properties>
</file>