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1820"/>
  </bookViews>
  <sheets>
    <sheet name="DANE WEJŚCIOWE" sheetId="1" r:id="rId1"/>
    <sheet name="DANE WYJŚCIOWE" sheetId="2" r:id="rId2"/>
    <sheet name="DANE POMOCNICZ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9" i="3"/>
  <c r="M6" i="3"/>
  <c r="M7" i="3"/>
  <c r="M5" i="3"/>
  <c r="P6" i="3"/>
  <c r="P7" i="3"/>
  <c r="P5" i="3"/>
  <c r="Q5" i="3" l="1"/>
  <c r="Q7" i="3"/>
  <c r="Q6" i="3"/>
  <c r="L6" i="3"/>
  <c r="L7" i="3"/>
  <c r="L5" i="3"/>
  <c r="N6" i="3"/>
  <c r="N7" i="3"/>
  <c r="N5" i="3"/>
  <c r="R6" i="3" l="1"/>
  <c r="R7" i="3"/>
  <c r="O7" i="3" s="1"/>
  <c r="K7" i="3" s="1"/>
  <c r="R5" i="3"/>
  <c r="O5" i="3" s="1"/>
  <c r="K5" i="3" l="1"/>
  <c r="J5" i="3" s="1"/>
  <c r="C2" i="2" s="1"/>
  <c r="J7" i="3"/>
  <c r="C4" i="2" s="1"/>
  <c r="O6" i="3"/>
  <c r="K6" i="3" s="1"/>
  <c r="J6" i="3" s="1"/>
  <c r="C3" i="2" s="1"/>
  <c r="B3" i="2"/>
  <c r="B4" i="2"/>
  <c r="B2" i="2"/>
</calcChain>
</file>

<file path=xl/sharedStrings.xml><?xml version="1.0" encoding="utf-8"?>
<sst xmlns="http://schemas.openxmlformats.org/spreadsheetml/2006/main" count="37" uniqueCount="33">
  <si>
    <t>CZY_RODZINA</t>
  </si>
  <si>
    <t>N</t>
  </si>
  <si>
    <t>LP</t>
  </si>
  <si>
    <t>WARIANT</t>
  </si>
  <si>
    <t>ZNIŻKA_WIEK</t>
  </si>
  <si>
    <t>WIEK_ZNIŻKI</t>
  </si>
  <si>
    <t>SKŁADKA_RODZINA</t>
  </si>
  <si>
    <t>ASZ_ZWYŻKA</t>
  </si>
  <si>
    <t>ASM_ZWYŻKA</t>
  </si>
  <si>
    <t>ZCP_ZWYŻKA</t>
  </si>
  <si>
    <t>ILE_DNI</t>
  </si>
  <si>
    <t>SKLADKA</t>
  </si>
  <si>
    <t>ZWYZKA</t>
  </si>
  <si>
    <t>SKLADKA_RODZINA</t>
  </si>
  <si>
    <t>SKLADKA_NORMALNA</t>
  </si>
  <si>
    <t>ZWYZKA_ASZ</t>
  </si>
  <si>
    <t>ZWYZKA_ASM</t>
  </si>
  <si>
    <t>ZWYZKA_ZCP</t>
  </si>
  <si>
    <t>NAZWA</t>
  </si>
  <si>
    <t>WARTOSC</t>
  </si>
  <si>
    <t>OSOBY_NORMALNE</t>
  </si>
  <si>
    <t>OSOBY_ZNIZKA</t>
  </si>
  <si>
    <t>OSOBY_WSZYSTKIE</t>
  </si>
  <si>
    <t>ZNIŻKA_10_OSOB</t>
  </si>
  <si>
    <t>OSOBY_SKLADKA</t>
  </si>
  <si>
    <t>WSPOLCZYNNIK</t>
  </si>
  <si>
    <t>DATA_OD</t>
  </si>
  <si>
    <t>DATA_DO</t>
  </si>
  <si>
    <t>DATA_URODZENIA</t>
  </si>
  <si>
    <t>DATY_DO_OBLICZEN</t>
  </si>
  <si>
    <t>TWS15</t>
  </si>
  <si>
    <t>TWS30</t>
  </si>
  <si>
    <t>TWSP40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</si>
</sst>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14" fontId="0" fillId="0" borderId="0" xfId="0" applyNumberFormat="1"/>
    <xf numFmtId="0" fontId="0" fillId="0" borderId="1" xfId="0" applyNumberFormat="1" applyBorder="1"/>
    <xf numFmtId="14" fontId="0" fillId="0" borderId="0" xfId="0" quotePrefix="1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0" sqref="C10"/>
    </sheetView>
  </sheetViews>
  <sheetFormatPr defaultRowHeight="15" x14ac:dyDescent="0.25"/>
  <cols>
    <col min="1" max="1" width="17.5703125" bestFit="1" customWidth="1"/>
    <col min="2" max="3" width="10.42578125" bestFit="1" customWidth="1"/>
    <col min="4" max="4" width="10.85546875" bestFit="1" customWidth="1"/>
    <col min="5" max="5" width="10.42578125" bestFit="1" customWidth="1"/>
  </cols>
  <sheetData>
    <row r="1" spans="1:5" x14ac:dyDescent="0.25">
      <c r="A1" t="s">
        <v>18</v>
      </c>
      <c r="B1" t="s">
        <v>19</v>
      </c>
    </row>
    <row r="2" spans="1:5" x14ac:dyDescent="0.25">
      <c r="A2" t="s">
        <v>26</v>
      </c>
      <c r="B2" s="8"/>
    </row>
    <row r="3" spans="1:5" x14ac:dyDescent="0.25">
      <c r="A3" t="s">
        <v>27</v>
      </c>
      <c r="B3" s="8"/>
    </row>
    <row r="4" spans="1:5" x14ac:dyDescent="0.25">
      <c r="A4" t="s">
        <v>28</v>
      </c>
      <c r="B4" s="8"/>
      <c r="C4" s="8"/>
      <c r="D4" s="8"/>
      <c r="E4" s="8"/>
    </row>
    <row r="5" spans="1:5" x14ac:dyDescent="0.25">
      <c r="A5" t="s">
        <v>0</v>
      </c>
      <c r="B5" s="1" t="s">
        <v>1</v>
      </c>
    </row>
    <row r="6" spans="1:5" x14ac:dyDescent="0.25">
      <c r="A6" t="s">
        <v>15</v>
      </c>
      <c r="B6" s="1" t="s">
        <v>1</v>
      </c>
    </row>
    <row r="7" spans="1:5" x14ac:dyDescent="0.25">
      <c r="A7" t="s">
        <v>16</v>
      </c>
      <c r="B7" s="1" t="s">
        <v>1</v>
      </c>
    </row>
    <row r="8" spans="1:5" x14ac:dyDescent="0.25">
      <c r="A8" t="s">
        <v>17</v>
      </c>
      <c r="B8" s="1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:B4"/>
    </sheetView>
  </sheetViews>
  <sheetFormatPr defaultRowHeight="15" x14ac:dyDescent="0.25"/>
  <cols>
    <col min="1" max="1" width="3" bestFit="1" customWidth="1"/>
    <col min="2" max="2" width="20.140625" bestFit="1" customWidth="1"/>
    <col min="3" max="3" width="13.5703125" customWidth="1"/>
    <col min="4" max="4" width="20.85546875" bestFit="1" customWidth="1"/>
    <col min="5" max="5" width="18.42578125" bestFit="1" customWidth="1"/>
    <col min="8" max="8" width="16.140625" bestFit="1" customWidth="1"/>
    <col min="9" max="9" width="17.85546875" bestFit="1" customWidth="1"/>
    <col min="10" max="10" width="18.5703125" bestFit="1" customWidth="1"/>
    <col min="11" max="11" width="14.5703125" bestFit="1" customWidth="1"/>
  </cols>
  <sheetData>
    <row r="1" spans="1:3" x14ac:dyDescent="0.25">
      <c r="A1" t="s">
        <v>2</v>
      </c>
      <c r="B1" t="s">
        <v>3</v>
      </c>
      <c r="C1" t="s">
        <v>11</v>
      </c>
    </row>
    <row r="2" spans="1:3" x14ac:dyDescent="0.25">
      <c r="A2">
        <v>1</v>
      </c>
      <c r="B2" t="str">
        <f>'DANE POMOCNICZE'!A5</f>
        <v>TWS15</v>
      </c>
      <c r="C2" s="1" t="e">
        <f ca="1">'DANE POMOCNICZE'!J5</f>
        <v>#VALUE!</v>
      </c>
    </row>
    <row r="3" spans="1:3" x14ac:dyDescent="0.25">
      <c r="A3">
        <v>2</v>
      </c>
      <c r="B3" t="str">
        <f>'DANE POMOCNICZE'!A6</f>
        <v>TWS30</v>
      </c>
      <c r="C3" s="1" t="e">
        <f ca="1">'DANE POMOCNICZE'!J6</f>
        <v>#VALUE!</v>
      </c>
    </row>
    <row r="4" spans="1:3" x14ac:dyDescent="0.25">
      <c r="A4">
        <v>3</v>
      </c>
      <c r="B4" t="str">
        <f>'DANE POMOCNICZE'!A7</f>
        <v>TWSP40</v>
      </c>
      <c r="C4" s="1" t="e">
        <f ca="1">'DANE POMOCNICZE'!J7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3"/>
  <sheetViews>
    <sheetView workbookViewId="0">
      <selection activeCell="A5" sqref="A5:A7"/>
    </sheetView>
  </sheetViews>
  <sheetFormatPr defaultRowHeight="15" x14ac:dyDescent="0.25"/>
  <cols>
    <col min="1" max="1" width="20.140625" bestFit="1" customWidth="1"/>
    <col min="2" max="2" width="19.140625" bestFit="1" customWidth="1"/>
    <col min="3" max="3" width="13.140625" bestFit="1" customWidth="1"/>
    <col min="4" max="4" width="12.28515625" bestFit="1" customWidth="1"/>
    <col min="5" max="5" width="16.5703125" bestFit="1" customWidth="1"/>
    <col min="6" max="6" width="18.42578125" bestFit="1" customWidth="1"/>
    <col min="7" max="7" width="12.5703125" bestFit="1" customWidth="1"/>
    <col min="8" max="8" width="13.42578125" bestFit="1" customWidth="1"/>
    <col min="9" max="9" width="12.5703125" bestFit="1" customWidth="1"/>
    <col min="10" max="10" width="10.42578125" bestFit="1" customWidth="1"/>
    <col min="11" max="11" width="20.85546875" bestFit="1" customWidth="1"/>
    <col min="12" max="12" width="18.42578125" bestFit="1" customWidth="1"/>
    <col min="13" max="13" width="7.7109375" bestFit="1" customWidth="1"/>
    <col min="14" max="14" width="8.28515625" bestFit="1" customWidth="1"/>
    <col min="15" max="15" width="16.140625" bestFit="1" customWidth="1"/>
    <col min="16" max="16" width="17.85546875" bestFit="1" customWidth="1"/>
    <col min="17" max="17" width="14.5703125" bestFit="1" customWidth="1"/>
    <col min="18" max="18" width="18.5703125" bestFit="1" customWidth="1"/>
    <col min="19" max="19" width="12.5703125" bestFit="1" customWidth="1"/>
  </cols>
  <sheetData>
    <row r="4" spans="1:25" x14ac:dyDescent="0.25">
      <c r="A4" s="2"/>
      <c r="B4" s="2" t="s">
        <v>25</v>
      </c>
      <c r="C4" s="2" t="s">
        <v>4</v>
      </c>
      <c r="D4" s="2" t="s">
        <v>5</v>
      </c>
      <c r="E4" s="2" t="s">
        <v>23</v>
      </c>
      <c r="F4" s="2" t="s">
        <v>6</v>
      </c>
      <c r="G4" s="2" t="s">
        <v>7</v>
      </c>
      <c r="H4" s="2" t="s">
        <v>8</v>
      </c>
      <c r="I4" s="2" t="s">
        <v>9</v>
      </c>
      <c r="J4" s="4" t="s">
        <v>11</v>
      </c>
      <c r="K4" s="2" t="s">
        <v>14</v>
      </c>
      <c r="L4" s="2" t="s">
        <v>13</v>
      </c>
      <c r="M4" s="2" t="s">
        <v>10</v>
      </c>
      <c r="N4" s="2" t="s">
        <v>12</v>
      </c>
      <c r="O4" s="2" t="s">
        <v>24</v>
      </c>
      <c r="P4" s="2" t="s">
        <v>22</v>
      </c>
      <c r="Q4" s="2" t="s">
        <v>21</v>
      </c>
      <c r="R4" s="2" t="s">
        <v>20</v>
      </c>
    </row>
    <row r="5" spans="1:25" x14ac:dyDescent="0.25">
      <c r="A5" s="2" t="s">
        <v>30</v>
      </c>
      <c r="B5" s="2">
        <v>0.65</v>
      </c>
      <c r="C5" s="2">
        <v>0.8</v>
      </c>
      <c r="D5" s="2">
        <v>25</v>
      </c>
      <c r="E5" s="2">
        <v>0.8</v>
      </c>
      <c r="F5" s="2">
        <v>1.625</v>
      </c>
      <c r="G5" s="2">
        <v>1</v>
      </c>
      <c r="H5" s="2">
        <v>3</v>
      </c>
      <c r="I5" s="2">
        <v>2</v>
      </c>
      <c r="J5" s="5" t="e">
        <f ca="1">ROUND(IF('DANE WEJŚCIOWE'!$B$5="N",K5,L5)*N5,2)</f>
        <v>#VALUE!</v>
      </c>
      <c r="K5" s="2" t="e">
        <f ca="1">ROUND(B5*O5*M5,2)</f>
        <v>#VALUE!</v>
      </c>
      <c r="L5" s="2" t="e">
        <f>M5*F5</f>
        <v>#VALUE!</v>
      </c>
      <c r="M5" s="2" t="e">
        <f>DATEVALUE('DANE WEJŚCIOWE'!$B$3)-DATEVALUE('DANE WEJŚCIOWE'!$B$2)+1</f>
        <v>#VALUE!</v>
      </c>
      <c r="N5" s="2">
        <f>IF('DANE WEJŚCIOWE'!$B$6="T",G5,0)+IF('DANE WEJŚCIOWE'!$B$7="T",H5,0)+IF('DANE WEJŚCIOWE'!$B$8="T",I5,0)+1</f>
        <v>1</v>
      </c>
      <c r="O5" s="2">
        <f ca="1">IF(P5=10,P5*E5,(Q5*C5)+R5)</f>
        <v>0</v>
      </c>
      <c r="P5" s="7">
        <f>COUNTA('DANE WEJŚCIOWE'!$B$4:$Z$4)</f>
        <v>0</v>
      </c>
      <c r="Q5" s="2">
        <f ca="1">COUNTIF($B$9:$Z$9,"&gt;"&amp;DATE(YEAR(TODAY())-D5,MONTH(TODAY()),DAY(TODAY())))</f>
        <v>0</v>
      </c>
      <c r="R5" s="2">
        <f ca="1">P5-Q5</f>
        <v>0</v>
      </c>
    </row>
    <row r="6" spans="1:25" x14ac:dyDescent="0.25">
      <c r="A6" s="2" t="s">
        <v>31</v>
      </c>
      <c r="B6" s="2">
        <v>0.9</v>
      </c>
      <c r="C6" s="2">
        <v>0.8</v>
      </c>
      <c r="D6" s="2">
        <v>25</v>
      </c>
      <c r="E6" s="2">
        <v>0.8</v>
      </c>
      <c r="F6" s="2">
        <v>2.25</v>
      </c>
      <c r="G6" s="2">
        <v>1</v>
      </c>
      <c r="H6" s="2">
        <v>3</v>
      </c>
      <c r="I6" s="2">
        <v>2</v>
      </c>
      <c r="J6" s="5" t="e">
        <f ca="1">ROUND(IF('DANE WEJŚCIOWE'!$B$5="N",K6,L6)*N6,2)</f>
        <v>#VALUE!</v>
      </c>
      <c r="K6" s="2" t="e">
        <f t="shared" ref="K6:K7" ca="1" si="0">ROUND(B6*O6*M6,2)</f>
        <v>#VALUE!</v>
      </c>
      <c r="L6" s="2" t="e">
        <f t="shared" ref="L6:L7" si="1">M6*F6</f>
        <v>#VALUE!</v>
      </c>
      <c r="M6" s="2" t="e">
        <f>DATEVALUE('DANE WEJŚCIOWE'!$B$3)-DATEVALUE('DANE WEJŚCIOWE'!$B$2)+1</f>
        <v>#VALUE!</v>
      </c>
      <c r="N6" s="2">
        <f>IF('DANE WEJŚCIOWE'!$B$6="T",G6,0)+IF('DANE WEJŚCIOWE'!$B$7="T",H6,0)+IF('DANE WEJŚCIOWE'!$B$8="T",I6,0)+1</f>
        <v>1</v>
      </c>
      <c r="O6" s="2">
        <f t="shared" ref="O6:O7" ca="1" si="2">IF(P6=10,P6*E6,Q6+(R6*C6))</f>
        <v>0</v>
      </c>
      <c r="P6" s="7">
        <f>COUNTA('DANE WEJŚCIOWE'!$B$4:$Z$4)</f>
        <v>0</v>
      </c>
      <c r="Q6" s="2">
        <f t="shared" ref="Q6:Q7" ca="1" si="3">COUNTIF($B$9:$Z$9,"&gt;"&amp;DATE(YEAR(TODAY())-D6,MONTH(TODAY()),DAY(TODAY())))</f>
        <v>0</v>
      </c>
      <c r="R6" s="2">
        <f t="shared" ref="R6:R7" ca="1" si="4">P6-Q6</f>
        <v>0</v>
      </c>
    </row>
    <row r="7" spans="1:25" x14ac:dyDescent="0.25">
      <c r="A7" s="2" t="s">
        <v>32</v>
      </c>
      <c r="B7" s="2">
        <v>1.25</v>
      </c>
      <c r="C7" s="2">
        <v>0.8</v>
      </c>
      <c r="D7" s="2">
        <v>25</v>
      </c>
      <c r="E7" s="2">
        <v>0.8</v>
      </c>
      <c r="F7" s="2">
        <v>3.125</v>
      </c>
      <c r="G7" s="2">
        <v>1</v>
      </c>
      <c r="H7" s="2">
        <v>3</v>
      </c>
      <c r="I7" s="2">
        <v>2</v>
      </c>
      <c r="J7" s="5" t="e">
        <f ca="1">ROUND(IF('DANE WEJŚCIOWE'!$B$5="N",K7,L7)*N7,2)</f>
        <v>#VALUE!</v>
      </c>
      <c r="K7" s="2" t="e">
        <f t="shared" ca="1" si="0"/>
        <v>#VALUE!</v>
      </c>
      <c r="L7" s="2" t="e">
        <f t="shared" si="1"/>
        <v>#VALUE!</v>
      </c>
      <c r="M7" s="2" t="e">
        <f>DATEVALUE('DANE WEJŚCIOWE'!$B$3)-DATEVALUE('DANE WEJŚCIOWE'!$B$2)+1</f>
        <v>#VALUE!</v>
      </c>
      <c r="N7" s="2">
        <f>IF('DANE WEJŚCIOWE'!$B$6="T",G7,0)+IF('DANE WEJŚCIOWE'!$B$7="T",H7,0)+IF('DANE WEJŚCIOWE'!$B$8="T",I7,0)+1</f>
        <v>1</v>
      </c>
      <c r="O7" s="2">
        <f t="shared" ca="1" si="2"/>
        <v>0</v>
      </c>
      <c r="P7" s="7">
        <f>COUNTA('DANE WEJŚCIOWE'!$B$4:$Z$4)</f>
        <v>0</v>
      </c>
      <c r="Q7" s="2">
        <f t="shared" ca="1" si="3"/>
        <v>0</v>
      </c>
      <c r="R7" s="2">
        <f t="shared" ca="1" si="4"/>
        <v>0</v>
      </c>
    </row>
    <row r="9" spans="1:25" x14ac:dyDescent="0.25">
      <c r="A9" t="s">
        <v>29</v>
      </c>
      <c r="B9" t="e">
        <f>DATEVALUE('DANE WEJŚCIOWE'!B4)</f>
        <v>#VALUE!</v>
      </c>
      <c r="C9" t="e">
        <f>DATEVALUE('DANE WEJŚCIOWE'!C4)</f>
        <v>#VALUE!</v>
      </c>
      <c r="D9" t="e">
        <f>DATEVALUE('DANE WEJŚCIOWE'!D4)</f>
        <v>#VALUE!</v>
      </c>
      <c r="E9" t="e">
        <f>DATEVALUE('DANE WEJŚCIOWE'!E4)</f>
        <v>#VALUE!</v>
      </c>
      <c r="F9" t="e">
        <f>DATEVALUE('DANE WEJŚCIOWE'!F4)</f>
        <v>#VALUE!</v>
      </c>
      <c r="G9" t="e">
        <f>DATEVALUE('DANE WEJŚCIOWE'!G4)</f>
        <v>#VALUE!</v>
      </c>
      <c r="H9" t="e">
        <f>DATEVALUE('DANE WEJŚCIOWE'!H4)</f>
        <v>#VALUE!</v>
      </c>
      <c r="I9" t="e">
        <f>DATEVALUE('DANE WEJŚCIOWE'!I4)</f>
        <v>#VALUE!</v>
      </c>
      <c r="J9" t="e">
        <f>DATEVALUE('DANE WEJŚCIOWE'!J4)</f>
        <v>#VALUE!</v>
      </c>
      <c r="K9" t="e">
        <f>DATEVALUE('DANE WEJŚCIOWE'!K4)</f>
        <v>#VALUE!</v>
      </c>
      <c r="L9" t="e">
        <f>DATEVALUE('DANE WEJŚCIOWE'!L4)</f>
        <v>#VALUE!</v>
      </c>
      <c r="M9" t="e">
        <f>DATEVALUE('DANE WEJŚCIOWE'!M4)</f>
        <v>#VALUE!</v>
      </c>
      <c r="N9" t="e">
        <f>DATEVALUE('DANE WEJŚCIOWE'!N4)</f>
        <v>#VALUE!</v>
      </c>
      <c r="O9" t="e">
        <f>DATEVALUE('DANE WEJŚCIOWE'!O4)</f>
        <v>#VALUE!</v>
      </c>
      <c r="P9" t="e">
        <f>DATEVALUE('DANE WEJŚCIOWE'!P4)</f>
        <v>#VALUE!</v>
      </c>
      <c r="Q9" t="e">
        <f>DATEVALUE('DANE WEJŚCIOWE'!Q4)</f>
        <v>#VALUE!</v>
      </c>
      <c r="R9" t="e">
        <f>DATEVALUE('DANE WEJŚCIOWE'!R4)</f>
        <v>#VALUE!</v>
      </c>
      <c r="S9" t="e">
        <f>DATEVALUE('DANE WEJŚCIOWE'!S4)</f>
        <v>#VALUE!</v>
      </c>
      <c r="T9" t="e">
        <f>DATEVALUE('DANE WEJŚCIOWE'!T4)</f>
        <v>#VALUE!</v>
      </c>
      <c r="U9" t="e">
        <f>DATEVALUE('DANE WEJŚCIOWE'!U4)</f>
        <v>#VALUE!</v>
      </c>
      <c r="V9" t="e">
        <f>DATEVALUE('DANE WEJŚCIOWE'!V4)</f>
        <v>#VALUE!</v>
      </c>
      <c r="W9" t="e">
        <f>DATEVALUE('DANE WEJŚCIOWE'!W4)</f>
        <v>#VALUE!</v>
      </c>
      <c r="X9" t="e">
        <f>DATEVALUE('DANE WEJŚCIOWE'!X4)</f>
        <v>#VALUE!</v>
      </c>
      <c r="Y9" t="e">
        <f>DATEVALUE('DANE WEJŚCIOWE'!Y4)</f>
        <v>#VALUE!</v>
      </c>
    </row>
    <row r="11" spans="1:25" x14ac:dyDescent="0.25">
      <c r="J11" s="3"/>
    </row>
    <row r="12" spans="1:25" x14ac:dyDescent="0.25">
      <c r="K12" s="6"/>
    </row>
    <row r="13" spans="1:25" x14ac:dyDescent="0.25">
      <c r="K13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 WEJŚCIOWE</vt:lpstr>
      <vt:lpstr>DANE WYJŚCIOWE</vt:lpstr>
      <vt:lpstr>DANE POMOCNICZE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Kowal</dc:creator>
  <cp:lastModifiedBy>Tomasz Duda</cp:lastModifiedBy>
  <dcterms:created xsi:type="dcterms:W3CDTF">2015-08-31T08:49:58Z</dcterms:created>
  <dcterms:modified xsi:type="dcterms:W3CDTF">2015-09-11T12:18:59Z</dcterms:modified>
</cp:coreProperties>
</file>