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1820" activeTab="2"/>
  </bookViews>
  <sheets>
    <sheet name="DANE WEJŚCIOWE" sheetId="1" r:id="rId1"/>
    <sheet name="DANE WYJŚCIOWE" sheetId="2" r:id="rId2"/>
    <sheet name="DANE POMOCNICZE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2" i="2"/>
  <c r="F3" i="2" l="1"/>
  <c r="F4" i="2"/>
  <c r="F2" i="2"/>
  <c r="D2" i="2" l="1"/>
  <c r="D4" i="2"/>
  <c r="D3" i="2"/>
  <c r="G3" i="2"/>
  <c r="G4" i="2"/>
  <c r="G2" i="2"/>
  <c r="B3" i="2"/>
  <c r="B4" i="2"/>
  <c r="B2" i="2"/>
  <c r="E2" i="2" l="1"/>
  <c r="C2" i="2" s="1"/>
  <c r="E4" i="2"/>
  <c r="C4" i="2" s="1"/>
  <c r="E3" i="2"/>
  <c r="C3" i="2" s="1"/>
</calcChain>
</file>

<file path=xl/sharedStrings.xml><?xml version="1.0" encoding="utf-8"?>
<sst xmlns="http://schemas.openxmlformats.org/spreadsheetml/2006/main" count="82" uniqueCount="51">
  <si>
    <t>ZAKRES</t>
  </si>
  <si>
    <t>EU</t>
  </si>
  <si>
    <t>ILE_OSOB</t>
  </si>
  <si>
    <t>CZY_RODZINA</t>
  </si>
  <si>
    <t>N</t>
  </si>
  <si>
    <t>LP</t>
  </si>
  <si>
    <t>WARIANT</t>
  </si>
  <si>
    <t>Wariant podstawowy</t>
  </si>
  <si>
    <t>Standard</t>
  </si>
  <si>
    <t>300 EUR</t>
  </si>
  <si>
    <t>SKŁADKA</t>
  </si>
  <si>
    <t>ZNIŻKA_WIEK</t>
  </si>
  <si>
    <t>WIEK_ZNIŻKI</t>
  </si>
  <si>
    <t>SKŁADKA_RODZINA</t>
  </si>
  <si>
    <t>ASZ_ZWYŻKA</t>
  </si>
  <si>
    <t>ASM_ZWYŻKA</t>
  </si>
  <si>
    <t>ZCP_ZWYŻKA</t>
  </si>
  <si>
    <t>Wariant standardowy</t>
  </si>
  <si>
    <t>Wariant luksusowy</t>
  </si>
  <si>
    <t>30.000 EUR</t>
  </si>
  <si>
    <t>15.000 EUR</t>
  </si>
  <si>
    <t>40.000 EUR</t>
  </si>
  <si>
    <t>Standard Plus</t>
  </si>
  <si>
    <t>3.000 EUR</t>
  </si>
  <si>
    <t>5.000 EUR</t>
  </si>
  <si>
    <t>50.000 EUR</t>
  </si>
  <si>
    <t>500 EUR</t>
  </si>
  <si>
    <t>T</t>
  </si>
  <si>
    <t>Koszty leczenia:</t>
  </si>
  <si>
    <t>Wariant Assistance:</t>
  </si>
  <si>
    <t>NNW:</t>
  </si>
  <si>
    <t>OC w życiu prywatnym:</t>
  </si>
  <si>
    <t>Bagaż:</t>
  </si>
  <si>
    <t>Amatorskie sporty zimowe:</t>
  </si>
  <si>
    <t>Amatorskie sporty motorowodne:</t>
  </si>
  <si>
    <t>Zaostrzenie chorób przewlekłych:</t>
  </si>
  <si>
    <t>ILE_DNI</t>
  </si>
  <si>
    <t>SKLADKA</t>
  </si>
  <si>
    <t>ZWYZKA</t>
  </si>
  <si>
    <t>SKLADKA_RODZINA</t>
  </si>
  <si>
    <t>SKLADKA_NORMALNA</t>
  </si>
  <si>
    <t>ZWYZKA_ASZ</t>
  </si>
  <si>
    <t>ZWYZKA_ASM</t>
  </si>
  <si>
    <t>ZWYZKA_ZCP</t>
  </si>
  <si>
    <t>WIEK1</t>
  </si>
  <si>
    <t>WIEK2</t>
  </si>
  <si>
    <t>NAZWA</t>
  </si>
  <si>
    <t>WARTOSC</t>
  </si>
  <si>
    <t>TWS15</t>
  </si>
  <si>
    <t>TWS30</t>
  </si>
  <si>
    <t>TWSP40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</si>
</sst>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7" sqref="B7"/>
    </sheetView>
  </sheetViews>
  <sheetFormatPr defaultRowHeight="15" x14ac:dyDescent="0.25"/>
  <cols>
    <col min="1" max="1" width="17.5703125" bestFit="1" customWidth="1"/>
    <col min="2" max="2" width="10.42578125" bestFit="1" customWidth="1"/>
    <col min="3" max="3" width="16.140625" bestFit="1" customWidth="1"/>
  </cols>
  <sheetData>
    <row r="1" spans="1:2" x14ac:dyDescent="0.25">
      <c r="A1" t="s">
        <v>46</v>
      </c>
      <c r="B1" t="s">
        <v>47</v>
      </c>
    </row>
    <row r="2" spans="1:2" x14ac:dyDescent="0.25">
      <c r="A2" t="s">
        <v>36</v>
      </c>
      <c r="B2" s="3">
        <v>10</v>
      </c>
    </row>
    <row r="3" spans="1:2" x14ac:dyDescent="0.25">
      <c r="A3" t="s">
        <v>0</v>
      </c>
      <c r="B3" s="1" t="s">
        <v>1</v>
      </c>
    </row>
    <row r="4" spans="1:2" x14ac:dyDescent="0.25">
      <c r="A4" t="s">
        <v>2</v>
      </c>
      <c r="B4" s="3">
        <v>2</v>
      </c>
    </row>
    <row r="5" spans="1:2" x14ac:dyDescent="0.25">
      <c r="A5" t="s">
        <v>44</v>
      </c>
      <c r="B5" s="3">
        <v>22</v>
      </c>
    </row>
    <row r="6" spans="1:2" x14ac:dyDescent="0.25">
      <c r="A6" t="s">
        <v>45</v>
      </c>
      <c r="B6" s="3">
        <v>33</v>
      </c>
    </row>
    <row r="7" spans="1:2" x14ac:dyDescent="0.25">
      <c r="A7" t="s">
        <v>3</v>
      </c>
      <c r="B7" s="1" t="s">
        <v>27</v>
      </c>
    </row>
    <row r="8" spans="1:2" x14ac:dyDescent="0.25">
      <c r="A8" t="s">
        <v>41</v>
      </c>
      <c r="B8" s="1" t="s">
        <v>4</v>
      </c>
    </row>
    <row r="9" spans="1:2" x14ac:dyDescent="0.25">
      <c r="A9" t="s">
        <v>42</v>
      </c>
      <c r="B9" s="1" t="s">
        <v>4</v>
      </c>
    </row>
    <row r="10" spans="1:2" x14ac:dyDescent="0.25">
      <c r="A10" t="s">
        <v>43</v>
      </c>
      <c r="B10" s="1" t="s">
        <v>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C9" sqref="C9"/>
    </sheetView>
  </sheetViews>
  <sheetFormatPr defaultRowHeight="15" x14ac:dyDescent="0.25"/>
  <cols>
    <col min="1" max="1" width="3" bestFit="1" customWidth="1"/>
    <col min="2" max="2" width="20.140625" bestFit="1" customWidth="1"/>
    <col min="3" max="3" width="13.5703125" customWidth="1"/>
    <col min="4" max="4" width="20.85546875" bestFit="1" customWidth="1"/>
    <col min="5" max="5" width="18.42578125" bestFit="1" customWidth="1"/>
  </cols>
  <sheetData>
    <row r="1" spans="1:8" x14ac:dyDescent="0.25">
      <c r="A1" t="s">
        <v>5</v>
      </c>
      <c r="B1" t="s">
        <v>6</v>
      </c>
      <c r="C1" t="s">
        <v>37</v>
      </c>
      <c r="D1" t="s">
        <v>40</v>
      </c>
      <c r="E1" t="s">
        <v>39</v>
      </c>
      <c r="F1" t="s">
        <v>36</v>
      </c>
      <c r="G1" t="s">
        <v>38</v>
      </c>
      <c r="H1" t="s">
        <v>2</v>
      </c>
    </row>
    <row r="2" spans="1:8" x14ac:dyDescent="0.25">
      <c r="A2">
        <v>1</v>
      </c>
      <c r="B2" t="str">
        <f>'DANE POMOCNICZE'!A5</f>
        <v>TWS15</v>
      </c>
      <c r="C2">
        <f>ROUND(IF('DANE WEJŚCIOWE'!$B$7="N",D2,E2)*G2,2)</f>
        <v>16.25</v>
      </c>
      <c r="D2">
        <f>'DANE POMOCNICZE'!B5*H2*F2</f>
        <v>11.700000000000001</v>
      </c>
      <c r="E2">
        <f>'DANE WYJŚCIOWE'!F2*'DANE POMOCNICZE'!E5</f>
        <v>16.25</v>
      </c>
      <c r="F2">
        <f>'DANE WEJŚCIOWE'!$B$2</f>
        <v>10</v>
      </c>
      <c r="G2">
        <f>IF('DANE WEJŚCIOWE'!$B$8="T",'DANE POMOCNICZE'!F5,0)+IF('DANE WEJŚCIOWE'!$B$9="T",'DANE POMOCNICZE'!G5,0)+IF('DANE WEJŚCIOWE'!$B$10="T",'DANE POMOCNICZE'!H5,0)+1</f>
        <v>1</v>
      </c>
      <c r="H2">
        <f>IF('DANE WEJŚCIOWE'!$B$5&lt;'DANE POMOCNICZE'!D5,'DANE POMOCNICZE'!C5,1)+IF('DANE WEJŚCIOWE'!$B$4=2,IF('DANE WEJŚCIOWE'!$B$6&lt;'DANE POMOCNICZE'!D5,'DANE POMOCNICZE'!C5,1),0)</f>
        <v>1.8</v>
      </c>
    </row>
    <row r="3" spans="1:8" x14ac:dyDescent="0.25">
      <c r="A3">
        <v>2</v>
      </c>
      <c r="B3" t="str">
        <f>'DANE POMOCNICZE'!A6</f>
        <v>TWS30</v>
      </c>
      <c r="C3">
        <f>ROUND(IF('DANE WEJŚCIOWE'!$B$7="N",D3,E3)*G3,2)</f>
        <v>22.5</v>
      </c>
      <c r="D3">
        <f>'DANE POMOCNICZE'!B6*H3*F3</f>
        <v>16.200000000000003</v>
      </c>
      <c r="E3">
        <f>'DANE WYJŚCIOWE'!F3*'DANE POMOCNICZE'!E6</f>
        <v>22.5</v>
      </c>
      <c r="F3">
        <f>'DANE WEJŚCIOWE'!$B$2</f>
        <v>10</v>
      </c>
      <c r="G3">
        <f>IF('DANE WEJŚCIOWE'!$B$8="T",'DANE POMOCNICZE'!F6,0)+IF('DANE WEJŚCIOWE'!$B$9="T",'DANE POMOCNICZE'!G6,0)+IF('DANE WEJŚCIOWE'!$B$10="T",'DANE POMOCNICZE'!H6,0)+1</f>
        <v>1</v>
      </c>
      <c r="H3">
        <f>IF('DANE WEJŚCIOWE'!$B$5&lt;'DANE POMOCNICZE'!D6,'DANE POMOCNICZE'!C6,1)+IF('DANE WEJŚCIOWE'!$B$4=2,IF('DANE WEJŚCIOWE'!$B$6&lt;'DANE POMOCNICZE'!D6,'DANE POMOCNICZE'!C6,1),0)</f>
        <v>1.8</v>
      </c>
    </row>
    <row r="4" spans="1:8" x14ac:dyDescent="0.25">
      <c r="A4">
        <v>3</v>
      </c>
      <c r="B4" t="str">
        <f>'DANE POMOCNICZE'!A7</f>
        <v>TWSP40</v>
      </c>
      <c r="C4">
        <f>ROUND(IF('DANE WEJŚCIOWE'!$B$7="N",D4,E4)*G4,2)</f>
        <v>31.25</v>
      </c>
      <c r="D4">
        <f>'DANE POMOCNICZE'!B7*H4*F4</f>
        <v>22.5</v>
      </c>
      <c r="E4">
        <f>'DANE WYJŚCIOWE'!F4*'DANE POMOCNICZE'!E7</f>
        <v>31.25</v>
      </c>
      <c r="F4">
        <f>'DANE WEJŚCIOWE'!$B$2</f>
        <v>10</v>
      </c>
      <c r="G4">
        <f>IF('DANE WEJŚCIOWE'!$B$8="T",'DANE POMOCNICZE'!F7,0)+IF('DANE WEJŚCIOWE'!$B$9="T",'DANE POMOCNICZE'!G7,0)+IF('DANE WEJŚCIOWE'!$B$10="T",'DANE POMOCNICZE'!H7,0)+1</f>
        <v>1</v>
      </c>
      <c r="H4">
        <f>IF('DANE WEJŚCIOWE'!$B$5&lt;'DANE POMOCNICZE'!D7,'DANE POMOCNICZE'!C7,1)+IF('DANE WEJŚCIOWE'!$B$4=2,IF('DANE WEJŚCIOWE'!$B$6&lt;'DANE POMOCNICZE'!D7,'DANE POMOCNICZE'!C7,1),0)</f>
        <v>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2"/>
  <sheetViews>
    <sheetView tabSelected="1" workbookViewId="0">
      <selection activeCell="A5" sqref="A5:A7"/>
    </sheetView>
  </sheetViews>
  <sheetFormatPr defaultRowHeight="15" x14ac:dyDescent="0.25"/>
  <cols>
    <col min="1" max="1" width="31.5703125" bestFit="1" customWidth="1"/>
    <col min="2" max="2" width="20" bestFit="1" customWidth="1"/>
    <col min="3" max="3" width="13.140625" bestFit="1" customWidth="1"/>
    <col min="4" max="4" width="20.140625" bestFit="1" customWidth="1"/>
    <col min="5" max="5" width="18.42578125" bestFit="1" customWidth="1"/>
    <col min="6" max="6" width="18" bestFit="1" customWidth="1"/>
    <col min="7" max="7" width="13.42578125" bestFit="1" customWidth="1"/>
    <col min="8" max="8" width="12.5703125" bestFit="1" customWidth="1"/>
    <col min="9" max="9" width="32" customWidth="1"/>
    <col min="10" max="10" width="14" bestFit="1" customWidth="1"/>
    <col min="11" max="11" width="14" customWidth="1"/>
    <col min="13" max="13" width="13.140625" bestFit="1" customWidth="1"/>
    <col min="14" max="14" width="12.28515625" bestFit="1" customWidth="1"/>
    <col min="15" max="15" width="18.42578125" bestFit="1" customWidth="1"/>
    <col min="16" max="16" width="12.5703125" bestFit="1" customWidth="1"/>
    <col min="17" max="17" width="13.42578125" bestFit="1" customWidth="1"/>
    <col min="18" max="18" width="12.5703125" bestFit="1" customWidth="1"/>
  </cols>
  <sheetData>
    <row r="4" spans="1:8" x14ac:dyDescent="0.25">
      <c r="A4" s="2"/>
      <c r="B4" s="2" t="s">
        <v>10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2" t="s">
        <v>16</v>
      </c>
    </row>
    <row r="5" spans="1:8" x14ac:dyDescent="0.25">
      <c r="A5" s="2" t="s">
        <v>48</v>
      </c>
      <c r="B5" s="2">
        <v>0.65</v>
      </c>
      <c r="C5" s="2">
        <v>0.8</v>
      </c>
      <c r="D5" s="2">
        <v>25</v>
      </c>
      <c r="E5" s="2">
        <v>1.625</v>
      </c>
      <c r="F5" s="2">
        <v>1</v>
      </c>
      <c r="G5" s="2">
        <v>3</v>
      </c>
      <c r="H5" s="2">
        <v>2</v>
      </c>
    </row>
    <row r="6" spans="1:8" x14ac:dyDescent="0.25">
      <c r="A6" s="2" t="s">
        <v>49</v>
      </c>
      <c r="B6" s="2">
        <v>0.9</v>
      </c>
      <c r="C6" s="2">
        <v>0.8</v>
      </c>
      <c r="D6" s="2">
        <v>25</v>
      </c>
      <c r="E6" s="2">
        <v>2.25</v>
      </c>
      <c r="F6" s="2">
        <v>1</v>
      </c>
      <c r="G6" s="2">
        <v>3</v>
      </c>
      <c r="H6" s="2">
        <v>2</v>
      </c>
    </row>
    <row r="7" spans="1:8" x14ac:dyDescent="0.25">
      <c r="A7" s="2" t="s">
        <v>50</v>
      </c>
      <c r="B7" s="2">
        <v>1.25</v>
      </c>
      <c r="C7" s="2">
        <v>0.8</v>
      </c>
      <c r="D7" s="2">
        <v>25</v>
      </c>
      <c r="E7" s="2">
        <v>3.125</v>
      </c>
      <c r="F7" s="2">
        <v>1</v>
      </c>
      <c r="G7" s="2">
        <v>3</v>
      </c>
      <c r="H7" s="2">
        <v>2</v>
      </c>
    </row>
    <row r="14" spans="1:8" x14ac:dyDescent="0.25">
      <c r="A14" s="2"/>
      <c r="B14" s="2" t="s">
        <v>7</v>
      </c>
      <c r="C14" s="2"/>
      <c r="D14" s="2" t="s">
        <v>17</v>
      </c>
      <c r="E14" s="2"/>
      <c r="F14" s="2" t="s">
        <v>18</v>
      </c>
      <c r="G14" s="2"/>
    </row>
    <row r="15" spans="1:8" x14ac:dyDescent="0.25">
      <c r="A15" s="2" t="s">
        <v>28</v>
      </c>
      <c r="B15" s="2" t="s">
        <v>20</v>
      </c>
      <c r="C15" s="2" t="s">
        <v>27</v>
      </c>
      <c r="D15" s="2" t="s">
        <v>19</v>
      </c>
      <c r="E15" s="2" t="s">
        <v>27</v>
      </c>
      <c r="F15" s="2" t="s">
        <v>21</v>
      </c>
      <c r="G15" s="2" t="s">
        <v>27</v>
      </c>
    </row>
    <row r="16" spans="1:8" x14ac:dyDescent="0.25">
      <c r="A16" s="2" t="s">
        <v>29</v>
      </c>
      <c r="B16" s="2" t="s">
        <v>8</v>
      </c>
      <c r="C16" s="2" t="s">
        <v>27</v>
      </c>
      <c r="D16" s="2" t="s">
        <v>8</v>
      </c>
      <c r="E16" s="2" t="s">
        <v>27</v>
      </c>
      <c r="F16" s="2" t="s">
        <v>22</v>
      </c>
      <c r="G16" s="2" t="s">
        <v>27</v>
      </c>
    </row>
    <row r="17" spans="1:7" x14ac:dyDescent="0.25">
      <c r="A17" s="2" t="s">
        <v>30</v>
      </c>
      <c r="B17" s="2" t="s">
        <v>23</v>
      </c>
      <c r="C17" s="2" t="s">
        <v>27</v>
      </c>
      <c r="D17" s="2" t="s">
        <v>23</v>
      </c>
      <c r="E17" s="2" t="s">
        <v>27</v>
      </c>
      <c r="F17" s="2" t="s">
        <v>24</v>
      </c>
      <c r="G17" s="2" t="s">
        <v>27</v>
      </c>
    </row>
    <row r="18" spans="1:7" x14ac:dyDescent="0.25">
      <c r="A18" s="2" t="s">
        <v>31</v>
      </c>
      <c r="B18" s="2"/>
      <c r="C18" s="2" t="s">
        <v>4</v>
      </c>
      <c r="D18" s="2"/>
      <c r="E18" s="2" t="s">
        <v>4</v>
      </c>
      <c r="F18" s="2" t="s">
        <v>25</v>
      </c>
      <c r="G18" s="2" t="s">
        <v>27</v>
      </c>
    </row>
    <row r="19" spans="1:7" x14ac:dyDescent="0.25">
      <c r="A19" s="2" t="s">
        <v>32</v>
      </c>
      <c r="B19" s="2" t="s">
        <v>9</v>
      </c>
      <c r="C19" s="2" t="s">
        <v>27</v>
      </c>
      <c r="D19" s="2" t="s">
        <v>9</v>
      </c>
      <c r="E19" s="2" t="s">
        <v>27</v>
      </c>
      <c r="F19" s="2" t="s">
        <v>26</v>
      </c>
      <c r="G19" s="2" t="s">
        <v>27</v>
      </c>
    </row>
    <row r="20" spans="1:7" x14ac:dyDescent="0.25">
      <c r="A20" s="2" t="s">
        <v>33</v>
      </c>
      <c r="B20" s="2"/>
      <c r="C20" s="2" t="s">
        <v>27</v>
      </c>
      <c r="D20" s="2"/>
      <c r="E20" s="2" t="s">
        <v>27</v>
      </c>
      <c r="F20" s="2"/>
      <c r="G20" s="2" t="s">
        <v>27</v>
      </c>
    </row>
    <row r="21" spans="1:7" x14ac:dyDescent="0.25">
      <c r="A21" s="2" t="s">
        <v>34</v>
      </c>
      <c r="B21" s="2"/>
      <c r="C21" s="2" t="s">
        <v>27</v>
      </c>
      <c r="D21" s="2"/>
      <c r="E21" s="2" t="s">
        <v>27</v>
      </c>
      <c r="F21" s="2"/>
      <c r="G21" s="2" t="s">
        <v>27</v>
      </c>
    </row>
    <row r="22" spans="1:7" x14ac:dyDescent="0.25">
      <c r="A22" s="2" t="s">
        <v>35</v>
      </c>
      <c r="B22" s="2"/>
      <c r="C22" s="2" t="s">
        <v>27</v>
      </c>
      <c r="D22" s="2"/>
      <c r="E22" s="2" t="s">
        <v>27</v>
      </c>
      <c r="F22" s="2"/>
      <c r="G22" s="2" t="s">
        <v>27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DANE WEJŚCIOWE</vt:lpstr>
      <vt:lpstr>DANE WYJŚCIOWE</vt:lpstr>
      <vt:lpstr>DANE POMOCNICZE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Kowal</dc:creator>
  <cp:lastModifiedBy>Tomasz Duda</cp:lastModifiedBy>
  <dcterms:created xsi:type="dcterms:W3CDTF">2015-08-31T08:49:58Z</dcterms:created>
  <dcterms:modified xsi:type="dcterms:W3CDTF">2015-09-08T12:57:34Z</dcterms:modified>
</cp:coreProperties>
</file>