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Descriptive Stats" sheetId="2" r:id="rId5"/>
    <sheet state="visible" name="Normal Distribution" sheetId="3" r:id="rId6"/>
    <sheet state="visible" name="Confidence Interval" sheetId="4" r:id="rId7"/>
    <sheet state="visible" name="Independent T-Test" sheetId="5" r:id="rId8"/>
    <sheet state="visible" name="Paired T-Test" sheetId="6" r:id="rId9"/>
    <sheet state="visible" name="Linear Regression vs. T-Test" sheetId="7" r:id="rId10"/>
  </sheets>
  <definedNames/>
  <calcPr/>
</workbook>
</file>

<file path=xl/sharedStrings.xml><?xml version="1.0" encoding="utf-8"?>
<sst xmlns="http://schemas.openxmlformats.org/spreadsheetml/2006/main" count="92" uniqueCount="65">
  <si>
    <t>Lessons</t>
  </si>
  <si>
    <t>Descriptive Statistics</t>
  </si>
  <si>
    <t>Normal Distribution</t>
  </si>
  <si>
    <t>Confidence Interval (Estimation)</t>
  </si>
  <si>
    <t>Independent T-Test</t>
  </si>
  <si>
    <t>Paired T-Test</t>
  </si>
  <si>
    <t>Linear Regression vs. T-Test</t>
  </si>
  <si>
    <t>Simulate Data in Google Sheets</t>
  </si>
  <si>
    <t>Mean</t>
  </si>
  <si>
    <t>SD</t>
  </si>
  <si>
    <t>Proportion%</t>
  </si>
  <si>
    <t>Empirical Rules</t>
  </si>
  <si>
    <t>+/- 1SD</t>
  </si>
  <si>
    <t>+/- 2SD</t>
  </si>
  <si>
    <t>+/- 3SD</t>
  </si>
  <si>
    <t>MEAN</t>
  </si>
  <si>
    <t>%Proportion</t>
  </si>
  <si>
    <t>Lower Bound</t>
  </si>
  <si>
    <t>Upper Bound</t>
  </si>
  <si>
    <r>
      <rPr>
        <rFont val="Work Sans"/>
        <color theme="1"/>
      </rPr>
      <t xml:space="preserve">We want to estimate </t>
    </r>
    <r>
      <rPr>
        <rFont val="Work Sans"/>
        <b/>
        <color theme="1"/>
      </rPr>
      <t>Rating of TENET</t>
    </r>
    <r>
      <rPr>
        <rFont val="Work Sans"/>
        <color theme="1"/>
      </rPr>
      <t xml:space="preserve"> film among those who have watched it this year.</t>
    </r>
  </si>
  <si>
    <t>Rating</t>
  </si>
  <si>
    <t>N</t>
  </si>
  <si>
    <t>Confidence Level</t>
  </si>
  <si>
    <t>Confidence interval</t>
  </si>
  <si>
    <t>Margin Error</t>
  </si>
  <si>
    <t>SE</t>
  </si>
  <si>
    <t>Store 1</t>
  </si>
  <si>
    <t>No advertising in store</t>
  </si>
  <si>
    <t>Split Stores into 2 groups</t>
  </si>
  <si>
    <t>Run experiment for 3 months (90 days)</t>
  </si>
  <si>
    <t>Store 2</t>
  </si>
  <si>
    <t>Has advertising in store</t>
  </si>
  <si>
    <t>Sales ($)</t>
  </si>
  <si>
    <t>Day</t>
  </si>
  <si>
    <t>DIFF</t>
  </si>
  <si>
    <t>F-test ใช้ทดสอบ Variance</t>
  </si>
  <si>
    <t>Test equality of variances</t>
  </si>
  <si>
    <t>IF p-value &lt;= 0.05, Reject H0</t>
  </si>
  <si>
    <t>F.Test</t>
  </si>
  <si>
    <t>H0: equal vars assumed</t>
  </si>
  <si>
    <t>H1: equal vars not assumed</t>
  </si>
  <si>
    <t>Test equality of means</t>
  </si>
  <si>
    <t>T.Test</t>
  </si>
  <si>
    <t>H0: mean store1 = mean store2</t>
  </si>
  <si>
    <t>Mean_Diff</t>
  </si>
  <si>
    <t>H1: mean store1 != mean store2</t>
  </si>
  <si>
    <t>Paired T-test</t>
  </si>
  <si>
    <t>ใช้เทียบค่าเฉลี่ยของคน 2 กลุ่ม ซึ่ง
คนใน 2 กลุ่มนี้เป็นคนๆเดียวกัน 
แต่ทำคนละช่วงเวลา</t>
  </si>
  <si>
    <t>One month of special training</t>
  </si>
  <si>
    <t>Before</t>
  </si>
  <si>
    <t>After</t>
  </si>
  <si>
    <t>Student_ID</t>
  </si>
  <si>
    <t>ไม่ต้องทำ F-Test</t>
  </si>
  <si>
    <t>T.Test (P-value)</t>
  </si>
  <si>
    <t>AVG_DIFF</t>
  </si>
  <si>
    <t>H0: mean before = mean After</t>
  </si>
  <si>
    <t>H1: mean before != mean After</t>
  </si>
  <si>
    <t>If p-value &lt;= 0.05, Reject H0</t>
  </si>
  <si>
    <t>No Ad</t>
  </si>
  <si>
    <t>with Ad</t>
  </si>
  <si>
    <t>Store</t>
  </si>
  <si>
    <t>Sales</t>
  </si>
  <si>
    <t>Intercept</t>
  </si>
  <si>
    <t>Slope</t>
  </si>
  <si>
    <r>
      <rPr>
        <rFont val="Work Sans"/>
        <color theme="1"/>
      </rPr>
      <t xml:space="preserve">Sales = </t>
    </r>
    <r>
      <rPr>
        <rFont val="Work Sans"/>
        <b/>
        <color theme="1"/>
      </rPr>
      <t>Intercept</t>
    </r>
    <r>
      <rPr>
        <rFont val="Work Sans"/>
        <color theme="1"/>
      </rPr>
      <t xml:space="preserve"> + </t>
    </r>
    <r>
      <rPr>
        <rFont val="Work Sans"/>
        <b/>
        <color theme="1"/>
      </rPr>
      <t>Slope</t>
    </r>
    <r>
      <rPr>
        <rFont val="Work Sans"/>
        <color theme="1"/>
      </rPr>
      <t>*Store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</si>
</sst>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"/>
    <numFmt numFmtId="166" formatCode="0.0000"/>
    <numFmt numFmtId="167" formatCode="0.00000000"/>
  </numFmts>
  <fonts count="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b/>
      <color rgb="FFFFFFFF"/>
      <name val="Work Sans"/>
    </font>
    <font>
      <b/>
      <color rgb="FFFF0000"/>
      <name val="Work Sans"/>
    </font>
    <font>
      <b/>
      <color rgb="FFCC0000"/>
      <name val="Work Sans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</fills>
  <borders count="1">
    <border/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quotePrefix="1" borderId="0" fillId="0" fontId="2" numFmtId="0" xfId="0" applyAlignment="1" applyFont="1">
      <alignment readingOrder="0"/>
    </xf>
    <xf borderId="0" fillId="0" fontId="1" numFmtId="0" xfId="0" applyFont="1"/>
    <xf borderId="0" fillId="0" fontId="2" numFmtId="164" xfId="0" applyFont="1" applyNumberFormat="1"/>
    <xf quotePrefix="1" borderId="0" fillId="0" fontId="1" numFmtId="0" xfId="0" applyAlignment="1" applyFont="1">
      <alignment readingOrder="0"/>
    </xf>
    <xf borderId="0" fillId="0" fontId="2" numFmtId="10" xfId="0" applyFont="1" applyNumberFormat="1"/>
    <xf borderId="0" fillId="2" fontId="2" numFmtId="165" xfId="0" applyFont="1" applyNumberFormat="1"/>
    <xf borderId="0" fillId="2" fontId="2" numFmtId="0" xfId="0" applyFont="1"/>
    <xf borderId="0" fillId="3" fontId="4" numFmtId="0" xfId="0" applyAlignment="1" applyFill="1" applyFont="1">
      <alignment horizontal="center" readingOrder="0"/>
    </xf>
    <xf borderId="0" fillId="3" fontId="4" numFmtId="9" xfId="0" applyAlignment="1" applyFont="1" applyNumberFormat="1">
      <alignment horizontal="center" readingOrder="0"/>
    </xf>
    <xf borderId="0" fillId="4" fontId="2" numFmtId="165" xfId="0" applyAlignment="1" applyFill="1" applyFont="1" applyNumberFormat="1">
      <alignment horizontal="center"/>
    </xf>
    <xf borderId="0" fillId="5" fontId="1" numFmtId="0" xfId="0" applyAlignment="1" applyFill="1" applyFont="1">
      <alignment readingOrder="0"/>
    </xf>
    <xf borderId="0" fillId="5" fontId="1" numFmtId="166" xfId="0" applyFont="1" applyNumberFormat="1"/>
    <xf borderId="0" fillId="0" fontId="2" numFmtId="165" xfId="0" applyFont="1" applyNumberFormat="1"/>
    <xf borderId="0" fillId="0" fontId="2" numFmtId="166" xfId="0" applyFont="1" applyNumberFormat="1"/>
    <xf borderId="0" fillId="0" fontId="5" numFmtId="0" xfId="0" applyAlignment="1" applyFont="1">
      <alignment readingOrder="0"/>
    </xf>
    <xf borderId="0" fillId="6" fontId="4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 vertical="bottom"/>
    </xf>
    <xf borderId="0" fillId="0" fontId="6" numFmtId="0" xfId="0" applyAlignment="1" applyFont="1">
      <alignment readingOrder="0"/>
    </xf>
    <xf borderId="0" fillId="5" fontId="1" numFmtId="0" xfId="0" applyAlignment="1" applyFont="1">
      <alignment horizontal="center" readingOrder="0"/>
    </xf>
    <xf borderId="0" fillId="5" fontId="2" numFmtId="0" xfId="0" applyAlignment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5" fontId="7" numFmtId="0" xfId="0" applyAlignment="1" applyFont="1">
      <alignment horizontal="center" readingOrder="0"/>
    </xf>
    <xf borderId="0" fillId="7" fontId="2" numFmtId="0" xfId="0" applyAlignment="1" applyFill="1" applyFont="1">
      <alignment readingOrder="0"/>
    </xf>
    <xf borderId="0" fillId="0" fontId="2" numFmtId="167" xfId="0" applyFont="1" applyNumberFormat="1"/>
    <xf borderId="0" fillId="6" fontId="4" numFmtId="0" xfId="0" applyAlignment="1" applyFont="1">
      <alignment horizontal="center" readingOrder="0"/>
    </xf>
    <xf borderId="0" fillId="8" fontId="4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1">
    <dxf>
      <font>
        <b/>
      </font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14</xdr:row>
      <xdr:rowOff>142875</xdr:rowOff>
    </xdr:from>
    <xdr:ext cx="3543300" cy="2619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1752600" cy="2628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4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</xdr:row>
      <xdr:rowOff>200025</xdr:rowOff>
    </xdr:from>
    <xdr:ext cx="752475" cy="7524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200025</xdr:rowOff>
    </xdr:from>
    <xdr:ext cx="495300" cy="495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</xdr:row>
      <xdr:rowOff>66675</xdr:rowOff>
    </xdr:from>
    <xdr:ext cx="428625" cy="4286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4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4.0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4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4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Descriptive Statistics" location="'Descriptive Stats'!A1" ref="B2"/>
    <hyperlink display="Normal Distribution" location="'Normal Distribution'!A1" ref="B3"/>
    <hyperlink display="Confidence Interval (Estimation)" location="'Confidence Interval'!A1" ref="B4"/>
    <hyperlink display="Independent T-Test" location="'Independent T-Test'!A1" ref="B5"/>
    <hyperlink display="Paired T-Test" location="'Paired T-Test'!A1" ref="B6"/>
    <hyperlink display="Linear Regression vs. T-Test" location="'Linear Regression vs. T-Test'!A1" ref="B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12.63"/>
  </cols>
  <sheetData>
    <row r="1">
      <c r="A1" s="6" t="s">
        <v>7</v>
      </c>
      <c r="B1" s="2"/>
      <c r="C1" s="2"/>
      <c r="D1" s="1" t="s">
        <v>8</v>
      </c>
      <c r="E1" s="1" t="s">
        <v>9</v>
      </c>
      <c r="F1" s="2"/>
      <c r="G1" s="2"/>
      <c r="H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</v>
      </c>
      <c r="B2" s="2"/>
      <c r="C2" s="7" t="b">
        <v>1</v>
      </c>
      <c r="D2" s="8">
        <v>168.0</v>
      </c>
      <c r="E2" s="8">
        <v>5.0</v>
      </c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/>
      <c r="B3" s="2"/>
      <c r="C3" s="2"/>
      <c r="D3" s="2"/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0">
        <f t="shared" ref="A8:A107" si="1">NORMINV(RAND(), $D$2, $E$2)</f>
        <v>166.0090941</v>
      </c>
      <c r="B8" s="9"/>
      <c r="C8" s="9">
        <f>AVERAGE(A:A)</f>
        <v>167.667672</v>
      </c>
      <c r="D8" s="9"/>
      <c r="E8" s="9"/>
      <c r="F8" s="9"/>
      <c r="G8" s="9"/>
      <c r="H8" s="9"/>
      <c r="I8" s="9"/>
      <c r="J8" s="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0">
        <f t="shared" si="1"/>
        <v>159.9691632</v>
      </c>
      <c r="B9" s="9"/>
      <c r="C9" s="9">
        <f>_xlfn.STDEV.S(A:A)</f>
        <v>4.714169781</v>
      </c>
      <c r="D9" s="9"/>
      <c r="E9" s="9"/>
      <c r="F9" s="9"/>
      <c r="G9" s="9"/>
      <c r="H9" s="9"/>
      <c r="I9" s="9"/>
      <c r="J9" s="9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0">
        <f t="shared" si="1"/>
        <v>166.649072</v>
      </c>
      <c r="B10" s="9"/>
      <c r="C10" s="9"/>
      <c r="D10" s="9"/>
      <c r="E10" s="9"/>
      <c r="F10" s="9"/>
      <c r="G10" s="9"/>
      <c r="H10" s="9"/>
      <c r="I10" s="9"/>
      <c r="J10" s="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0">
        <f t="shared" si="1"/>
        <v>158.8668189</v>
      </c>
      <c r="B11" s="9"/>
      <c r="C11" s="9"/>
      <c r="D11" s="9"/>
      <c r="E11" s="9"/>
      <c r="F11" s="9"/>
      <c r="G11" s="9"/>
      <c r="H11" s="9"/>
      <c r="I11" s="9"/>
      <c r="J11" s="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0">
        <f t="shared" si="1"/>
        <v>173.0383535</v>
      </c>
      <c r="B12" s="9"/>
      <c r="C12" s="9"/>
      <c r="D12" s="9"/>
      <c r="E12" s="9"/>
      <c r="F12" s="9"/>
      <c r="G12" s="9"/>
      <c r="H12" s="9"/>
      <c r="I12" s="9"/>
      <c r="J12" s="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0">
        <f t="shared" si="1"/>
        <v>165.4911808</v>
      </c>
      <c r="B13" s="9"/>
      <c r="C13" s="9"/>
      <c r="D13" s="9"/>
      <c r="E13" s="9"/>
      <c r="F13" s="9"/>
      <c r="G13" s="9"/>
      <c r="H13" s="9"/>
      <c r="I13" s="9"/>
      <c r="J13" s="9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0">
        <f t="shared" si="1"/>
        <v>160.8922061</v>
      </c>
      <c r="B14" s="9"/>
      <c r="C14" s="2"/>
      <c r="D14" s="2"/>
      <c r="E14" s="2"/>
      <c r="F14" s="2"/>
      <c r="G14" s="2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0">
        <f t="shared" si="1"/>
        <v>173.7352015</v>
      </c>
      <c r="B15" s="9"/>
      <c r="C15" s="2"/>
      <c r="D15" s="2"/>
      <c r="E15" s="2"/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0">
        <f t="shared" si="1"/>
        <v>166.8175953</v>
      </c>
      <c r="B16" s="9"/>
      <c r="C16" s="2"/>
      <c r="D16" s="2"/>
      <c r="E16" s="2"/>
      <c r="F16" s="2"/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">
        <f t="shared" si="1"/>
        <v>162.1145976</v>
      </c>
      <c r="B17" s="9"/>
      <c r="C17" s="2"/>
      <c r="D17" s="2"/>
      <c r="E17" s="2"/>
      <c r="F17" s="2"/>
      <c r="G17" s="2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0">
        <f t="shared" si="1"/>
        <v>161.0167017</v>
      </c>
      <c r="B18" s="9"/>
      <c r="C18" s="2"/>
      <c r="D18" s="2"/>
      <c r="E18" s="2"/>
      <c r="F18" s="2"/>
      <c r="G18" s="2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0">
        <f t="shared" si="1"/>
        <v>162.5029455</v>
      </c>
      <c r="B19" s="9"/>
      <c r="C19" s="2"/>
      <c r="D19" s="2"/>
      <c r="E19" s="2"/>
      <c r="F19" s="2"/>
      <c r="G19" s="2"/>
      <c r="H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0">
        <f t="shared" si="1"/>
        <v>167.0369028</v>
      </c>
      <c r="B20" s="9"/>
      <c r="C20" s="2"/>
      <c r="D20" s="2"/>
      <c r="E20" s="2"/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0">
        <f t="shared" si="1"/>
        <v>168.0049258</v>
      </c>
      <c r="B21" s="9"/>
      <c r="C21" s="2"/>
      <c r="D21" s="2"/>
      <c r="E21" s="2"/>
      <c r="F21" s="2"/>
      <c r="G21" s="2"/>
      <c r="H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0">
        <f t="shared" si="1"/>
        <v>169.9548418</v>
      </c>
      <c r="B22" s="9"/>
      <c r="C22" s="2"/>
      <c r="D22" s="2"/>
      <c r="E22" s="2"/>
      <c r="F22" s="2"/>
      <c r="G22" s="2"/>
      <c r="H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0">
        <f t="shared" si="1"/>
        <v>161.0290842</v>
      </c>
      <c r="B23" s="9"/>
      <c r="C23" s="2"/>
      <c r="D23" s="2"/>
      <c r="E23" s="2"/>
      <c r="F23" s="2"/>
      <c r="G23" s="2"/>
      <c r="H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0">
        <f t="shared" si="1"/>
        <v>168.3491125</v>
      </c>
      <c r="B24" s="9"/>
      <c r="C24" s="2"/>
      <c r="D24" s="2"/>
      <c r="E24" s="2"/>
      <c r="F24" s="2"/>
      <c r="G24" s="2"/>
      <c r="H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0">
        <f t="shared" si="1"/>
        <v>173.7814184</v>
      </c>
      <c r="B25" s="9"/>
      <c r="C25" s="2"/>
      <c r="D25" s="2"/>
      <c r="E25" s="2"/>
      <c r="F25" s="2"/>
      <c r="G25" s="2"/>
      <c r="H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0">
        <f t="shared" si="1"/>
        <v>169.1256829</v>
      </c>
      <c r="B26" s="9"/>
      <c r="C26" s="2"/>
      <c r="D26" s="2"/>
      <c r="E26" s="2"/>
      <c r="F26" s="2"/>
      <c r="G26" s="2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0">
        <f t="shared" si="1"/>
        <v>171.5036071</v>
      </c>
      <c r="B27" s="9"/>
      <c r="C27" s="2"/>
      <c r="D27" s="2"/>
      <c r="E27" s="2"/>
      <c r="F27" s="2"/>
      <c r="G27" s="2"/>
      <c r="H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0">
        <f t="shared" si="1"/>
        <v>166.2619633</v>
      </c>
      <c r="B28" s="9"/>
      <c r="C28" s="2"/>
      <c r="D28" s="2"/>
      <c r="E28" s="2"/>
      <c r="F28" s="2"/>
      <c r="G28" s="2"/>
      <c r="H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0">
        <f t="shared" si="1"/>
        <v>172.1745342</v>
      </c>
      <c r="B29" s="9"/>
      <c r="C29" s="2"/>
      <c r="D29" s="2"/>
      <c r="E29" s="2"/>
      <c r="F29" s="2"/>
      <c r="G29" s="2"/>
      <c r="H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0">
        <f t="shared" si="1"/>
        <v>163.7331101</v>
      </c>
      <c r="B30" s="9"/>
      <c r="C30" s="2"/>
      <c r="D30" s="2"/>
      <c r="E30" s="2"/>
      <c r="F30" s="2"/>
      <c r="G30" s="2"/>
      <c r="H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0">
        <f t="shared" si="1"/>
        <v>166.2625167</v>
      </c>
      <c r="B31" s="9"/>
      <c r="C31" s="2"/>
      <c r="D31" s="2"/>
      <c r="E31" s="2"/>
      <c r="F31" s="2"/>
      <c r="G31" s="2"/>
      <c r="H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0">
        <f t="shared" si="1"/>
        <v>172.9422598</v>
      </c>
      <c r="B32" s="9"/>
      <c r="C32" s="2"/>
      <c r="D32" s="2"/>
      <c r="E32" s="2"/>
      <c r="F32" s="2"/>
      <c r="G32" s="2"/>
      <c r="H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0">
        <f t="shared" si="1"/>
        <v>160.1567512</v>
      </c>
      <c r="B33" s="9"/>
      <c r="C33" s="2"/>
      <c r="D33" s="2"/>
      <c r="E33" s="2"/>
      <c r="F33" s="2"/>
      <c r="G33" s="2"/>
      <c r="H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0">
        <f t="shared" si="1"/>
        <v>170.364285</v>
      </c>
      <c r="B34" s="9"/>
      <c r="C34" s="2"/>
      <c r="D34" s="2"/>
      <c r="E34" s="2"/>
      <c r="F34" s="2"/>
      <c r="G34" s="2"/>
      <c r="H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0">
        <f t="shared" si="1"/>
        <v>160.1914757</v>
      </c>
      <c r="B35" s="9"/>
      <c r="C35" s="2"/>
      <c r="D35" s="2"/>
      <c r="E35" s="2"/>
      <c r="F35" s="2"/>
      <c r="G35" s="2"/>
      <c r="H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0">
        <f t="shared" si="1"/>
        <v>173.5932562</v>
      </c>
      <c r="B36" s="9"/>
      <c r="C36" s="2"/>
      <c r="D36" s="2"/>
      <c r="E36" s="2"/>
      <c r="F36" s="2"/>
      <c r="G36" s="2"/>
      <c r="H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0">
        <f t="shared" si="1"/>
        <v>163.5556996</v>
      </c>
      <c r="B37" s="9"/>
      <c r="C37" s="2"/>
      <c r="D37" s="2"/>
      <c r="E37" s="2"/>
      <c r="F37" s="2"/>
      <c r="G37" s="2"/>
      <c r="H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0">
        <f t="shared" si="1"/>
        <v>170.7556325</v>
      </c>
      <c r="B38" s="9"/>
      <c r="C38" s="2"/>
      <c r="D38" s="2"/>
      <c r="E38" s="2"/>
      <c r="F38" s="2"/>
      <c r="G38" s="2"/>
      <c r="H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0">
        <f t="shared" si="1"/>
        <v>174.6954079</v>
      </c>
      <c r="B39" s="9"/>
      <c r="C39" s="2"/>
      <c r="D39" s="2"/>
      <c r="E39" s="2"/>
      <c r="F39" s="2"/>
      <c r="G39" s="2"/>
      <c r="H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0">
        <f t="shared" si="1"/>
        <v>162.0692278</v>
      </c>
      <c r="B40" s="9"/>
      <c r="C40" s="2"/>
      <c r="D40" s="2"/>
      <c r="E40" s="2"/>
      <c r="F40" s="2"/>
      <c r="G40" s="2"/>
      <c r="H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0">
        <f t="shared" si="1"/>
        <v>162.2613766</v>
      </c>
      <c r="B41" s="9"/>
      <c r="C41" s="2"/>
      <c r="D41" s="2"/>
      <c r="E41" s="2"/>
      <c r="F41" s="2"/>
      <c r="G41" s="2"/>
      <c r="H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0">
        <f t="shared" si="1"/>
        <v>168.8644798</v>
      </c>
      <c r="B42" s="9"/>
      <c r="C42" s="2"/>
      <c r="D42" s="2"/>
      <c r="E42" s="2"/>
      <c r="F42" s="2"/>
      <c r="G42" s="2"/>
      <c r="H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0">
        <f t="shared" si="1"/>
        <v>166.3975414</v>
      </c>
      <c r="B43" s="9"/>
      <c r="C43" s="2"/>
      <c r="D43" s="2"/>
      <c r="E43" s="2"/>
      <c r="F43" s="2"/>
      <c r="G43" s="2"/>
      <c r="H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0">
        <f t="shared" si="1"/>
        <v>167.4792891</v>
      </c>
      <c r="B44" s="2"/>
      <c r="C44" s="2"/>
      <c r="D44" s="2"/>
      <c r="E44" s="2"/>
      <c r="F44" s="2"/>
      <c r="G44" s="2"/>
      <c r="H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0">
        <f t="shared" si="1"/>
        <v>171.0047632</v>
      </c>
      <c r="B45" s="2"/>
      <c r="C45" s="2"/>
      <c r="D45" s="2"/>
      <c r="E45" s="2"/>
      <c r="F45" s="2"/>
      <c r="G45" s="2"/>
      <c r="H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0">
        <f t="shared" si="1"/>
        <v>167.007026</v>
      </c>
      <c r="B46" s="2"/>
      <c r="C46" s="2"/>
      <c r="D46" s="2"/>
      <c r="E46" s="2"/>
      <c r="F46" s="2"/>
      <c r="G46" s="2"/>
      <c r="H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0">
        <f t="shared" si="1"/>
        <v>178.3260811</v>
      </c>
      <c r="B47" s="2"/>
      <c r="C47" s="2"/>
      <c r="D47" s="2"/>
      <c r="E47" s="2"/>
      <c r="F47" s="2"/>
      <c r="G47" s="2"/>
      <c r="H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0">
        <f t="shared" si="1"/>
        <v>175.1650056</v>
      </c>
      <c r="B48" s="2"/>
      <c r="C48" s="2"/>
      <c r="D48" s="2"/>
      <c r="E48" s="2"/>
      <c r="F48" s="2"/>
      <c r="G48" s="2"/>
      <c r="H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0">
        <f t="shared" si="1"/>
        <v>169.39292</v>
      </c>
      <c r="B49" s="2"/>
      <c r="C49" s="2"/>
      <c r="D49" s="2"/>
      <c r="E49" s="2"/>
      <c r="F49" s="2"/>
      <c r="G49" s="2"/>
      <c r="H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0">
        <f t="shared" si="1"/>
        <v>166.6350157</v>
      </c>
      <c r="B50" s="2"/>
      <c r="C50" s="2"/>
      <c r="D50" s="2"/>
      <c r="E50" s="2"/>
      <c r="F50" s="2"/>
      <c r="G50" s="2"/>
      <c r="H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0">
        <f t="shared" si="1"/>
        <v>169.4848995</v>
      </c>
      <c r="B51" s="2"/>
      <c r="C51" s="2"/>
      <c r="D51" s="2"/>
      <c r="E51" s="2"/>
      <c r="F51" s="2"/>
      <c r="G51" s="2"/>
      <c r="H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0">
        <f t="shared" si="1"/>
        <v>171.2344447</v>
      </c>
      <c r="B52" s="2"/>
      <c r="C52" s="2"/>
      <c r="D52" s="2"/>
      <c r="E52" s="2"/>
      <c r="F52" s="2"/>
      <c r="G52" s="2"/>
      <c r="H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0">
        <f t="shared" si="1"/>
        <v>172.7926946</v>
      </c>
      <c r="B53" s="2"/>
      <c r="C53" s="2"/>
      <c r="D53" s="2"/>
      <c r="E53" s="2"/>
      <c r="F53" s="2"/>
      <c r="G53" s="2"/>
      <c r="H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0">
        <f t="shared" si="1"/>
        <v>173.2975752</v>
      </c>
      <c r="B54" s="2"/>
      <c r="C54" s="2"/>
      <c r="D54" s="2"/>
      <c r="E54" s="2"/>
      <c r="F54" s="2"/>
      <c r="G54" s="2"/>
      <c r="H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0">
        <f t="shared" si="1"/>
        <v>163.1797328</v>
      </c>
      <c r="B55" s="2"/>
      <c r="C55" s="2"/>
      <c r="D55" s="2"/>
      <c r="E55" s="2"/>
      <c r="F55" s="2"/>
      <c r="G55" s="2"/>
      <c r="H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0">
        <f t="shared" si="1"/>
        <v>169.4816195</v>
      </c>
      <c r="B56" s="2"/>
      <c r="C56" s="2"/>
      <c r="D56" s="2"/>
      <c r="E56" s="2"/>
      <c r="F56" s="2"/>
      <c r="G56" s="2"/>
      <c r="H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0">
        <f t="shared" si="1"/>
        <v>171.2696164</v>
      </c>
      <c r="B57" s="2"/>
      <c r="C57" s="2"/>
      <c r="D57" s="2"/>
      <c r="E57" s="2"/>
      <c r="F57" s="2"/>
      <c r="G57" s="2"/>
      <c r="H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0">
        <f t="shared" si="1"/>
        <v>161.9369547</v>
      </c>
      <c r="B58" s="2"/>
      <c r="C58" s="2"/>
      <c r="D58" s="2"/>
      <c r="E58" s="2"/>
      <c r="F58" s="2"/>
      <c r="G58" s="2"/>
      <c r="H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0">
        <f t="shared" si="1"/>
        <v>160.2257344</v>
      </c>
      <c r="B59" s="2"/>
      <c r="C59" s="2"/>
      <c r="D59" s="2"/>
      <c r="E59" s="2"/>
      <c r="F59" s="2"/>
      <c r="G59" s="2"/>
      <c r="H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0">
        <f t="shared" si="1"/>
        <v>172.8280468</v>
      </c>
      <c r="B60" s="2"/>
      <c r="C60" s="2"/>
      <c r="D60" s="2"/>
      <c r="E60" s="2"/>
      <c r="F60" s="2"/>
      <c r="G60" s="2"/>
      <c r="H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0">
        <f t="shared" si="1"/>
        <v>167.1904656</v>
      </c>
      <c r="B61" s="2"/>
      <c r="C61" s="2"/>
      <c r="D61" s="2"/>
      <c r="E61" s="2"/>
      <c r="F61" s="2"/>
      <c r="G61" s="2"/>
      <c r="H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0">
        <f t="shared" si="1"/>
        <v>172.6274079</v>
      </c>
      <c r="B62" s="2"/>
      <c r="C62" s="2"/>
      <c r="D62" s="2"/>
      <c r="E62" s="2"/>
      <c r="F62" s="2"/>
      <c r="G62" s="2"/>
      <c r="H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0">
        <f t="shared" si="1"/>
        <v>170.0015031</v>
      </c>
      <c r="B63" s="2"/>
      <c r="C63" s="2"/>
      <c r="D63" s="2"/>
      <c r="E63" s="2"/>
      <c r="F63" s="2"/>
      <c r="G63" s="2"/>
      <c r="H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0">
        <f t="shared" si="1"/>
        <v>173.5237499</v>
      </c>
      <c r="B64" s="2"/>
      <c r="C64" s="2"/>
      <c r="D64" s="2"/>
      <c r="E64" s="2"/>
      <c r="F64" s="2"/>
      <c r="G64" s="2"/>
      <c r="H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0">
        <f t="shared" si="1"/>
        <v>162.1883213</v>
      </c>
      <c r="B65" s="2"/>
      <c r="C65" s="2"/>
      <c r="D65" s="2"/>
      <c r="E65" s="2"/>
      <c r="F65" s="2"/>
      <c r="G65" s="2"/>
      <c r="H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0">
        <f t="shared" si="1"/>
        <v>175.7894872</v>
      </c>
      <c r="B66" s="2"/>
      <c r="C66" s="2"/>
      <c r="D66" s="2"/>
      <c r="E66" s="2"/>
      <c r="F66" s="2"/>
      <c r="G66" s="2"/>
      <c r="H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0">
        <f t="shared" si="1"/>
        <v>165.6667433</v>
      </c>
      <c r="B67" s="2"/>
      <c r="C67" s="2"/>
      <c r="D67" s="2"/>
      <c r="E67" s="2"/>
      <c r="F67" s="2"/>
      <c r="G67" s="2"/>
      <c r="H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0">
        <f t="shared" si="1"/>
        <v>163.1888192</v>
      </c>
      <c r="B68" s="2"/>
      <c r="C68" s="2"/>
      <c r="D68" s="2"/>
      <c r="E68" s="2"/>
      <c r="F68" s="2"/>
      <c r="G68" s="2"/>
      <c r="H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0">
        <f t="shared" si="1"/>
        <v>174.6124246</v>
      </c>
      <c r="B69" s="2"/>
      <c r="C69" s="2"/>
      <c r="D69" s="2"/>
      <c r="E69" s="2"/>
      <c r="F69" s="2"/>
      <c r="G69" s="2"/>
      <c r="H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0">
        <f t="shared" si="1"/>
        <v>169.904689</v>
      </c>
      <c r="B70" s="2"/>
      <c r="C70" s="2"/>
      <c r="D70" s="2"/>
      <c r="E70" s="2"/>
      <c r="F70" s="2"/>
      <c r="G70" s="2"/>
      <c r="H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0">
        <f t="shared" si="1"/>
        <v>167.249613</v>
      </c>
      <c r="B71" s="2"/>
      <c r="C71" s="2"/>
      <c r="D71" s="2"/>
      <c r="E71" s="2"/>
      <c r="F71" s="2"/>
      <c r="G71" s="2"/>
      <c r="H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0">
        <f t="shared" si="1"/>
        <v>167.9953622</v>
      </c>
      <c r="B72" s="2"/>
      <c r="C72" s="2"/>
      <c r="D72" s="2"/>
      <c r="E72" s="2"/>
      <c r="F72" s="2"/>
      <c r="G72" s="2"/>
      <c r="H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0">
        <f t="shared" si="1"/>
        <v>166.8346755</v>
      </c>
      <c r="B73" s="2"/>
      <c r="C73" s="2"/>
      <c r="D73" s="2"/>
      <c r="E73" s="2"/>
      <c r="F73" s="2"/>
      <c r="G73" s="2"/>
      <c r="H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0">
        <f t="shared" si="1"/>
        <v>171.1649547</v>
      </c>
      <c r="B74" s="2"/>
      <c r="C74" s="2"/>
      <c r="D74" s="2"/>
      <c r="E74" s="2"/>
      <c r="F74" s="2"/>
      <c r="G74" s="2"/>
      <c r="H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0">
        <f t="shared" si="1"/>
        <v>169.3457102</v>
      </c>
      <c r="B75" s="2"/>
      <c r="C75" s="2"/>
      <c r="D75" s="2"/>
      <c r="E75" s="2"/>
      <c r="F75" s="2"/>
      <c r="G75" s="2"/>
      <c r="H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0">
        <f t="shared" si="1"/>
        <v>170.065694</v>
      </c>
      <c r="B76" s="2"/>
      <c r="C76" s="2"/>
      <c r="D76" s="2"/>
      <c r="E76" s="2"/>
      <c r="F76" s="2"/>
      <c r="G76" s="2"/>
      <c r="H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0">
        <f t="shared" si="1"/>
        <v>173.1017786</v>
      </c>
      <c r="B77" s="2"/>
      <c r="C77" s="2"/>
      <c r="D77" s="2"/>
      <c r="E77" s="2"/>
      <c r="F77" s="2"/>
      <c r="G77" s="2"/>
      <c r="H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0">
        <f t="shared" si="1"/>
        <v>162.9870898</v>
      </c>
      <c r="B78" s="2"/>
      <c r="C78" s="2"/>
      <c r="D78" s="2"/>
      <c r="E78" s="2"/>
      <c r="F78" s="2"/>
      <c r="G78" s="2"/>
      <c r="H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0">
        <f t="shared" si="1"/>
        <v>170.4575933</v>
      </c>
      <c r="B79" s="2"/>
      <c r="C79" s="2"/>
      <c r="D79" s="2"/>
      <c r="E79" s="2"/>
      <c r="F79" s="2"/>
      <c r="G79" s="2"/>
      <c r="H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0">
        <f t="shared" si="1"/>
        <v>172.0178</v>
      </c>
      <c r="B80" s="2"/>
      <c r="C80" s="2"/>
      <c r="D80" s="2"/>
      <c r="E80" s="2"/>
      <c r="F80" s="2"/>
      <c r="G80" s="2"/>
      <c r="H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0">
        <f t="shared" si="1"/>
        <v>165.6465536</v>
      </c>
      <c r="B81" s="2"/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0">
        <f t="shared" si="1"/>
        <v>158.8520064</v>
      </c>
      <c r="B82" s="2"/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0">
        <f t="shared" si="1"/>
        <v>168.6097654</v>
      </c>
      <c r="B83" s="2"/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0">
        <f t="shared" si="1"/>
        <v>167.2756647</v>
      </c>
      <c r="B84" s="2"/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0">
        <f t="shared" si="1"/>
        <v>162.8645045</v>
      </c>
      <c r="B85" s="2"/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0">
        <f t="shared" si="1"/>
        <v>163.9868074</v>
      </c>
      <c r="B86" s="2"/>
      <c r="C86" s="2"/>
      <c r="D86" s="2"/>
      <c r="E86" s="2"/>
      <c r="F86" s="2"/>
      <c r="G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0">
        <f t="shared" si="1"/>
        <v>170.3615579</v>
      </c>
      <c r="B87" s="2"/>
      <c r="C87" s="2"/>
      <c r="D87" s="2"/>
      <c r="E87" s="2"/>
      <c r="F87" s="2"/>
      <c r="G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0">
        <f t="shared" si="1"/>
        <v>168.1155986</v>
      </c>
      <c r="B88" s="2"/>
      <c r="C88" s="2"/>
      <c r="D88" s="2"/>
      <c r="E88" s="2"/>
      <c r="F88" s="2"/>
      <c r="G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0">
        <f t="shared" si="1"/>
        <v>167.0501994</v>
      </c>
      <c r="B89" s="2"/>
      <c r="C89" s="2"/>
      <c r="D89" s="2"/>
      <c r="E89" s="2"/>
      <c r="F89" s="2"/>
      <c r="G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0">
        <f t="shared" si="1"/>
        <v>169.131342</v>
      </c>
      <c r="B90" s="2"/>
      <c r="C90" s="2"/>
      <c r="D90" s="2"/>
      <c r="E90" s="2"/>
      <c r="F90" s="2"/>
      <c r="G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0">
        <f t="shared" si="1"/>
        <v>163.4748227</v>
      </c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0">
        <f t="shared" si="1"/>
        <v>169.9951997</v>
      </c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0">
        <f t="shared" si="1"/>
        <v>177.9881858</v>
      </c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0">
        <f t="shared" si="1"/>
        <v>172.5135562</v>
      </c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0">
        <f t="shared" si="1"/>
        <v>159.0873811</v>
      </c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0">
        <f t="shared" si="1"/>
        <v>166.5348872</v>
      </c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0">
        <f t="shared" si="1"/>
        <v>167.8002992</v>
      </c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0">
        <f t="shared" si="1"/>
        <v>169.7397866</v>
      </c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0">
        <f t="shared" si="1"/>
        <v>174.21631</v>
      </c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0">
        <f t="shared" si="1"/>
        <v>156.0475579</v>
      </c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0">
        <f t="shared" si="1"/>
        <v>167.4155203</v>
      </c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0">
        <f t="shared" si="1"/>
        <v>162.0332346</v>
      </c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0">
        <f t="shared" si="1"/>
        <v>162.7407134</v>
      </c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0">
        <f t="shared" si="1"/>
        <v>171.5718727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0">
        <f t="shared" si="1"/>
        <v>165.955433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0">
        <f t="shared" si="1"/>
        <v>164.3162834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0">
        <f t="shared" si="1"/>
        <v>166.6188354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</v>
      </c>
      <c r="B1" s="2"/>
      <c r="C1" s="2"/>
      <c r="D1" s="2"/>
      <c r="E1" s="1" t="s">
        <v>10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11</v>
      </c>
      <c r="B2" s="2"/>
      <c r="C2" s="2"/>
      <c r="D2" s="11" t="s">
        <v>12</v>
      </c>
      <c r="E2" s="3">
        <v>68.2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11" t="s">
        <v>13</v>
      </c>
      <c r="E3" s="3">
        <v>95.0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11" t="s">
        <v>14</v>
      </c>
      <c r="E4" s="3">
        <v>99.7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1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>
        <f t="shared" ref="A8:A107" si="1">NORMINV(RAND(), 200, 15)</f>
        <v>211.2796722</v>
      </c>
      <c r="B8" s="2"/>
      <c r="C8" s="6" t="s">
        <v>15</v>
      </c>
      <c r="D8" s="13">
        <f>AVERAGE(A:A)</f>
        <v>198.905981</v>
      </c>
      <c r="E8" s="2"/>
      <c r="F8" s="7" t="b">
        <v>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3">
        <f t="shared" si="1"/>
        <v>206.8706123</v>
      </c>
      <c r="B9" s="2"/>
      <c r="C9" s="6" t="s">
        <v>9</v>
      </c>
      <c r="D9" s="13">
        <f>_xlfn.STDEV.S(A:A)</f>
        <v>13.57596859</v>
      </c>
      <c r="E9" s="2"/>
      <c r="F9" s="6" t="s">
        <v>16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3">
        <f t="shared" si="1"/>
        <v>224.3011612</v>
      </c>
      <c r="B10" s="2"/>
      <c r="C10" s="14" t="s">
        <v>12</v>
      </c>
      <c r="D10" s="13">
        <f t="array" ref="D10:E10">{D8-D9, D8+D9}</f>
        <v>185.3300124</v>
      </c>
      <c r="E10" s="13">
        <v>212.48194958189586</v>
      </c>
      <c r="F10" s="15">
        <f t="shared" ref="F10:F12" si="2">COUNTIFS($A$8:$A$107, "&gt;=" &amp; D10, $A$8:$A$107, "&lt;=" &amp; E10) / 100</f>
        <v>0.73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3">
        <f t="shared" si="1"/>
        <v>178.7397516</v>
      </c>
      <c r="B11" s="2"/>
      <c r="C11" s="14" t="s">
        <v>13</v>
      </c>
      <c r="D11" s="13">
        <f t="array" ref="D11:E11">{D8-2*D9, D8+2*D9}</f>
        <v>171.7540438</v>
      </c>
      <c r="E11" s="13">
        <v>226.0579181700598</v>
      </c>
      <c r="F11" s="15">
        <f t="shared" si="2"/>
        <v>0.93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3">
        <f t="shared" si="1"/>
        <v>157.7750477</v>
      </c>
      <c r="B12" s="2"/>
      <c r="C12" s="14" t="s">
        <v>14</v>
      </c>
      <c r="D12" s="13">
        <f t="array" ref="D12:E12">{D8-3*D9, D8+3*D9}</f>
        <v>158.1780752</v>
      </c>
      <c r="E12" s="13">
        <v>239.63388675822375</v>
      </c>
      <c r="F12" s="15">
        <f t="shared" si="2"/>
        <v>0.99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>
        <f t="shared" si="1"/>
        <v>199.9475729</v>
      </c>
      <c r="C13" s="2"/>
      <c r="D13" s="6" t="s">
        <v>17</v>
      </c>
      <c r="E13" s="6" t="s">
        <v>18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3">
        <f t="shared" si="1"/>
        <v>192.5260423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3">
        <f t="shared" si="1"/>
        <v>187.421046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3">
        <f t="shared" si="1"/>
        <v>186.6595216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3">
        <f t="shared" si="1"/>
        <v>182.5360477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3">
        <f t="shared" si="1"/>
        <v>195.9724597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3">
        <f t="shared" si="1"/>
        <v>216.4981543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>
        <f t="shared" si="1"/>
        <v>204.4297095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3">
        <f t="shared" si="1"/>
        <v>193.1872711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3">
        <f t="shared" si="1"/>
        <v>213.9992639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3">
        <f t="shared" si="1"/>
        <v>193.062664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3">
        <f t="shared" si="1"/>
        <v>203.9495718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>
        <f t="shared" si="1"/>
        <v>215.2242206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3">
        <f t="shared" si="1"/>
        <v>188.8945935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3">
        <f t="shared" si="1"/>
        <v>197.9048825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3">
        <f t="shared" si="1"/>
        <v>212.9899375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3">
        <f t="shared" si="1"/>
        <v>197.9748515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3">
        <f t="shared" si="1"/>
        <v>208.4852235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3">
        <f t="shared" si="1"/>
        <v>209.4628729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3">
        <f t="shared" si="1"/>
        <v>181.4834844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3">
        <f t="shared" si="1"/>
        <v>200.8802186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3">
        <f t="shared" si="1"/>
        <v>186.9131629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3">
        <f t="shared" si="1"/>
        <v>218.8604354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3">
        <f t="shared" si="1"/>
        <v>189.8739219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>
        <f t="shared" si="1"/>
        <v>215.2421493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>
        <f t="shared" si="1"/>
        <v>192.6744507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3">
        <f t="shared" si="1"/>
        <v>199.3025075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3">
        <f t="shared" si="1"/>
        <v>193.1024505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3">
        <f t="shared" si="1"/>
        <v>178.675795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3">
        <f t="shared" si="1"/>
        <v>197.7909922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3">
        <f t="shared" si="1"/>
        <v>206.0090375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3">
        <f t="shared" si="1"/>
        <v>227.852276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3">
        <f t="shared" si="1"/>
        <v>212.3070102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3">
        <f t="shared" si="1"/>
        <v>180.7801756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3">
        <f t="shared" si="1"/>
        <v>226.3637376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3">
        <f t="shared" si="1"/>
        <v>204.3728893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3">
        <f t="shared" si="1"/>
        <v>212.0274633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3">
        <f t="shared" si="1"/>
        <v>203.0829793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3">
        <f t="shared" si="1"/>
        <v>202.3116075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3">
        <f t="shared" si="1"/>
        <v>195.4056248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3">
        <f t="shared" si="1"/>
        <v>205.2728705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3">
        <f t="shared" si="1"/>
        <v>228.640384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3">
        <f t="shared" si="1"/>
        <v>196.8998299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3">
        <f t="shared" si="1"/>
        <v>193.0156409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3">
        <f t="shared" si="1"/>
        <v>204.565929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3">
        <f t="shared" si="1"/>
        <v>205.9865242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3">
        <f t="shared" si="1"/>
        <v>196.5618765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3">
        <f t="shared" si="1"/>
        <v>202.350372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3">
        <f t="shared" si="1"/>
        <v>192.4912814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3">
        <f t="shared" si="1"/>
        <v>199.2589043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3">
        <f t="shared" si="1"/>
        <v>200.2585049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3">
        <f t="shared" si="1"/>
        <v>198.356026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3">
        <f t="shared" si="1"/>
        <v>194.8203524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3">
        <f t="shared" si="1"/>
        <v>185.6229062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3">
        <f t="shared" si="1"/>
        <v>209.2369043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3">
        <f t="shared" si="1"/>
        <v>193.7890945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3">
        <f t="shared" si="1"/>
        <v>193.4834832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3">
        <f t="shared" si="1"/>
        <v>187.6932417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3">
        <f t="shared" si="1"/>
        <v>210.3971687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3">
        <f t="shared" si="1"/>
        <v>205.2012297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3">
        <f t="shared" si="1"/>
        <v>200.3663731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3">
        <f t="shared" si="1"/>
        <v>196.8842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3">
        <f t="shared" si="1"/>
        <v>208.7523912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3">
        <f t="shared" si="1"/>
        <v>171.505119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3">
        <f t="shared" si="1"/>
        <v>193.0421579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3">
        <f t="shared" si="1"/>
        <v>206.6564821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3">
        <f t="shared" si="1"/>
        <v>163.9175517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3">
        <f t="shared" si="1"/>
        <v>185.9212768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3">
        <f t="shared" si="1"/>
        <v>221.6560009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3">
        <f t="shared" si="1"/>
        <v>205.7935469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3">
        <f t="shared" si="1"/>
        <v>200.3564948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3">
        <f t="shared" si="1"/>
        <v>225.2571807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3">
        <f t="shared" si="1"/>
        <v>188.349715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3">
        <f t="shared" si="1"/>
        <v>198.3071793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3">
        <f t="shared" si="1"/>
        <v>184.0240906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3">
        <f t="shared" si="1"/>
        <v>203.6607252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3">
        <f t="shared" si="1"/>
        <v>211.7392646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3">
        <f t="shared" si="1"/>
        <v>216.2176109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3">
        <f t="shared" si="1"/>
        <v>189.0367102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3">
        <f t="shared" si="1"/>
        <v>177.5164317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3">
        <f t="shared" si="1"/>
        <v>211.8944741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3">
        <f t="shared" si="1"/>
        <v>196.8701062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3">
        <f t="shared" si="1"/>
        <v>205.9588163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3">
        <f t="shared" si="1"/>
        <v>170.1608458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3">
        <f t="shared" si="1"/>
        <v>192.5440765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3">
        <f t="shared" si="1"/>
        <v>189.2206479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3">
        <f t="shared" si="1"/>
        <v>202.489251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3">
        <f t="shared" si="1"/>
        <v>191.2037869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3">
        <f t="shared" si="1"/>
        <v>180.8030382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3">
        <f t="shared" si="1"/>
        <v>187.2505205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3">
        <f t="shared" si="1"/>
        <v>218.3883439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3">
        <f t="shared" si="1"/>
        <v>184.9193935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3">
        <f t="shared" si="1"/>
        <v>190.8629734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3">
        <f t="shared" si="1"/>
        <v>202.2246097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3">
        <f t="shared" si="1"/>
        <v>207.5396668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13"/>
  </cols>
  <sheetData>
    <row r="1">
      <c r="A1" s="7" t="s">
        <v>19</v>
      </c>
      <c r="B1" s="2"/>
      <c r="C1" s="2"/>
      <c r="D1" s="2"/>
      <c r="E1" s="1"/>
      <c r="F1" s="2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/>
      <c r="B2" s="2"/>
      <c r="C2" s="2"/>
      <c r="D2" s="7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1" t="s">
        <v>20</v>
      </c>
      <c r="D3" s="7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2"/>
      <c r="C4" s="9">
        <v>7.483645825245724</v>
      </c>
      <c r="D4" s="7"/>
      <c r="E4" s="1" t="s">
        <v>8</v>
      </c>
      <c r="F4" s="16">
        <f>AVERAGE(C:C)</f>
        <v>7.605914585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9">
        <v>8.010882163306734</v>
      </c>
      <c r="D5" s="12"/>
      <c r="E5" s="1" t="s">
        <v>9</v>
      </c>
      <c r="F5" s="17">
        <f>_xlfn.STDEV.S(C:C)</f>
        <v>0.7279646626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9">
        <v>6.758507134463566</v>
      </c>
      <c r="D6" s="2"/>
      <c r="E6" s="1" t="s">
        <v>21</v>
      </c>
      <c r="F6" s="17">
        <f>COUNT(C:C)</f>
        <v>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9">
        <v>8.117180910488509</v>
      </c>
      <c r="D7" s="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9">
        <v>7.4169759924503085</v>
      </c>
      <c r="D8" s="2"/>
      <c r="E8" s="18" t="s">
        <v>22</v>
      </c>
      <c r="F8" s="18" t="s">
        <v>23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9">
        <v>7.831694731842837</v>
      </c>
      <c r="D9" s="2"/>
      <c r="E9" s="19">
        <v>0.95</v>
      </c>
      <c r="F9" s="18" t="s">
        <v>17</v>
      </c>
      <c r="G9" s="18" t="s">
        <v>18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>
        <v>8.454640262220332</v>
      </c>
      <c r="D10" s="2"/>
      <c r="E10" s="2"/>
      <c r="F10" s="20">
        <f t="array" ref="F10:G10">{F4-F13, F4+F13}</f>
        <v>7.404136782</v>
      </c>
      <c r="G10" s="20">
        <v>7.8076923866932155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>
        <v>8.430393383332515</v>
      </c>
      <c r="D11" s="2"/>
      <c r="E11" s="2"/>
      <c r="F11" s="10">
        <f t="array" ref="F11:G11">{F4-F16, F4+F16}</f>
        <v>7.404133075</v>
      </c>
      <c r="G11" s="10">
        <v>7.807696094313133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>
        <v>8.714277672927636</v>
      </c>
      <c r="D12" s="2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>
        <v>8.256845329877363</v>
      </c>
      <c r="D13" s="2"/>
      <c r="E13" s="21" t="s">
        <v>24</v>
      </c>
      <c r="F13" s="22">
        <f>_xlfn.CONFIDENCE.NORM(0.05, F5, F6)</f>
        <v>0.2017778021</v>
      </c>
      <c r="G13" s="2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>
        <v>7.502208816558144</v>
      </c>
      <c r="D14" s="2"/>
      <c r="E14" s="7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>
        <v>6.792891258785435</v>
      </c>
      <c r="D15" s="2"/>
      <c r="E15" s="6" t="s">
        <v>25</v>
      </c>
      <c r="F15" s="24">
        <f>F5/SQRT(F6)</f>
        <v>0.1029497499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>
        <v>8.689008404744744</v>
      </c>
      <c r="D16" s="2"/>
      <c r="E16" s="6" t="s">
        <v>24</v>
      </c>
      <c r="F16" s="24">
        <f>F15*1.96</f>
        <v>0.2017815098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>
        <v>7.366741857449808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>
        <v>6.248035595310709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>
        <v>8.97164402214139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>
        <v>7.297620259359695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>
        <v>6.981070492805922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>
        <v>5.744570553174839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>
        <v>6.873249409604849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>
        <v>7.791352809311541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>
        <v>7.16428811683538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>
        <v>8.286694480582627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>
        <v>6.774799292388789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>
        <v>7.453053729265862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>
        <v>7.469399973869091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>
        <v>5.738844542179999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>
        <v>7.937833189468354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>
        <v>8.600929088612832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>
        <v>7.857654264107224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>
        <v>6.950246048772533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>
        <v>8.4938839648236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>
        <v>7.159139556617714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>
        <v>7.22526200770748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>
        <v>8.329539758136342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>
        <v>7.80605525629047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>
        <v>7.612356920926141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>
        <v>7.276249525664949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>
        <v>6.882434499647241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>
        <v>8.237491480042367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>
        <v>8.247923793554913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>
        <v>8.212010627318469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>
        <v>8.047834644845432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>
        <v>7.5380508142769544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>
        <v>7.33109073278187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>
        <v>7.740662115064531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>
        <v>8.23912937992159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>
        <v>6.719483049713585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>
        <v>7.416843722937486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>
        <v>7.813107765822157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F8:G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88"/>
    <col customWidth="1" min="6" max="9" width="8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7" t="s">
        <v>26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6" t="s">
        <v>27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28</v>
      </c>
      <c r="B4" s="2"/>
      <c r="C4" s="2"/>
      <c r="D4" s="3">
        <v>280.0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3">
        <v>15.0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6" t="s">
        <v>29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7" t="s">
        <v>30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5" t="s">
        <v>31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3">
        <v>315.0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3">
        <v>28.0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6"/>
      <c r="B15" s="26" t="s">
        <v>32</v>
      </c>
      <c r="D15" s="7" t="b">
        <v>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6" t="s">
        <v>33</v>
      </c>
      <c r="B16" s="26" t="s">
        <v>26</v>
      </c>
      <c r="C16" s="26" t="s">
        <v>30</v>
      </c>
      <c r="D16" s="1" t="s">
        <v>34</v>
      </c>
      <c r="E16" s="2"/>
      <c r="F16" s="7" t="s">
        <v>35</v>
      </c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>
        <v>1.0</v>
      </c>
      <c r="B17" s="27">
        <f t="shared" ref="B17:B106" si="1">NORMINV(RAND(), $D$4, $D$5)</f>
        <v>279.5262935</v>
      </c>
      <c r="C17" s="27">
        <f t="shared" ref="C17:C106" si="2">NORMINV(RAND(), $D$10, $D$11)</f>
        <v>289.0619663</v>
      </c>
      <c r="D17" s="9">
        <f t="array" ref="D17:D106">C17:C106-B17:B106</f>
        <v>9.535672826</v>
      </c>
      <c r="E17" s="2"/>
      <c r="F17" s="6" t="s">
        <v>36</v>
      </c>
      <c r="G17" s="2"/>
      <c r="H17" s="2"/>
      <c r="I17" s="7" t="s">
        <v>37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>
        <v>2.0</v>
      </c>
      <c r="B18" s="27">
        <f t="shared" si="1"/>
        <v>279.3412339</v>
      </c>
      <c r="C18" s="27">
        <f t="shared" si="2"/>
        <v>349.7685369</v>
      </c>
      <c r="D18" s="9">
        <v>70.42730295700659</v>
      </c>
      <c r="E18" s="2"/>
      <c r="F18" s="7" t="s">
        <v>38</v>
      </c>
      <c r="G18" s="17" t="str">
        <f>IF(_xlfn.F.TEST(B17:B106, C17:C106) &lt;= 0.05,
"Reject H0", "Do not reject H0")</f>
        <v>Reject H0</v>
      </c>
      <c r="H18" s="2"/>
      <c r="I18" s="7" t="s">
        <v>39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>
        <v>3.0</v>
      </c>
      <c r="B19" s="27">
        <f t="shared" si="1"/>
        <v>250.8537756</v>
      </c>
      <c r="C19" s="27">
        <f t="shared" si="2"/>
        <v>301.6199317</v>
      </c>
      <c r="D19" s="9">
        <v>50.76615604083159</v>
      </c>
      <c r="E19" s="2"/>
      <c r="F19" s="2"/>
      <c r="G19" s="2"/>
      <c r="H19" s="2"/>
      <c r="I19" s="28" t="s">
        <v>40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>
        <v>4.0</v>
      </c>
      <c r="B20" s="27">
        <f t="shared" si="1"/>
        <v>290.451552</v>
      </c>
      <c r="C20" s="27">
        <f t="shared" si="2"/>
        <v>329.403877</v>
      </c>
      <c r="D20" s="9">
        <v>38.95232503883125</v>
      </c>
      <c r="E20" s="2"/>
      <c r="F20" s="6" t="s">
        <v>41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>
        <v>5.0</v>
      </c>
      <c r="B21" s="27">
        <f t="shared" si="1"/>
        <v>296.2726773</v>
      </c>
      <c r="C21" s="27">
        <f t="shared" si="2"/>
        <v>346.3837618</v>
      </c>
      <c r="D21" s="9">
        <v>50.11108444950463</v>
      </c>
      <c r="E21" s="2"/>
      <c r="F21" s="7" t="s">
        <v>42</v>
      </c>
      <c r="G21" s="17" t="str">
        <f>IF(_xlfn.T.TEST(B17:B106, C17:C106, 2, 3) &lt;= 0.05,
"Reject H0", "Do not rejecct H0")</f>
        <v>Reject H0</v>
      </c>
      <c r="H21" s="2"/>
      <c r="I21" s="7" t="s">
        <v>37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>
        <v>6.0</v>
      </c>
      <c r="B22" s="27">
        <f t="shared" si="1"/>
        <v>286.5607148</v>
      </c>
      <c r="C22" s="27">
        <f t="shared" si="2"/>
        <v>352.7827987</v>
      </c>
      <c r="D22" s="9">
        <v>66.22208392574481</v>
      </c>
      <c r="E22" s="2"/>
      <c r="F22" s="2"/>
      <c r="G22" s="2"/>
      <c r="H22" s="2"/>
      <c r="I22" s="7" t="s">
        <v>43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>
        <v>7.0</v>
      </c>
      <c r="B23" s="27">
        <f t="shared" si="1"/>
        <v>277.5603039</v>
      </c>
      <c r="C23" s="27">
        <f t="shared" si="2"/>
        <v>285.251826</v>
      </c>
      <c r="D23" s="9">
        <v>7.691522157303837</v>
      </c>
      <c r="E23" s="2"/>
      <c r="F23" s="6" t="s">
        <v>44</v>
      </c>
      <c r="G23" s="13">
        <f>AVERAGE(D17:D106)</f>
        <v>40.17555566</v>
      </c>
      <c r="H23" s="2"/>
      <c r="I23" s="28" t="s">
        <v>45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>
        <v>8.0</v>
      </c>
      <c r="B24" s="27">
        <f t="shared" si="1"/>
        <v>289.839823</v>
      </c>
      <c r="C24" s="27">
        <f t="shared" si="2"/>
        <v>307.9310657</v>
      </c>
      <c r="D24" s="9">
        <v>18.091242684321458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9.0</v>
      </c>
      <c r="B25" s="27">
        <f t="shared" si="1"/>
        <v>281.8862106</v>
      </c>
      <c r="C25" s="27">
        <f t="shared" si="2"/>
        <v>328.9716497</v>
      </c>
      <c r="D25" s="9">
        <v>47.085439058762404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>
        <v>10.0</v>
      </c>
      <c r="B26" s="27">
        <f t="shared" si="1"/>
        <v>313.4175013</v>
      </c>
      <c r="C26" s="27">
        <f t="shared" si="2"/>
        <v>330.0347254</v>
      </c>
      <c r="D26" s="9">
        <v>16.617224027469774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>
        <v>11.0</v>
      </c>
      <c r="B27" s="27">
        <f t="shared" si="1"/>
        <v>262.5419391</v>
      </c>
      <c r="C27" s="27">
        <f t="shared" si="2"/>
        <v>329.3825388</v>
      </c>
      <c r="D27" s="9">
        <v>66.84059963147564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>
        <v>12.0</v>
      </c>
      <c r="B28" s="27">
        <f t="shared" si="1"/>
        <v>242.0319942</v>
      </c>
      <c r="C28" s="27">
        <f t="shared" si="2"/>
        <v>339.7218181</v>
      </c>
      <c r="D28" s="9">
        <v>97.68982391981584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>
        <v>13.0</v>
      </c>
      <c r="B29" s="27">
        <f t="shared" si="1"/>
        <v>278.4860275</v>
      </c>
      <c r="C29" s="27">
        <f t="shared" si="2"/>
        <v>297.8044242</v>
      </c>
      <c r="D29" s="9">
        <v>19.318396720184012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>
        <v>14.0</v>
      </c>
      <c r="B30" s="27">
        <f t="shared" si="1"/>
        <v>287.7307592</v>
      </c>
      <c r="C30" s="27">
        <f t="shared" si="2"/>
        <v>364.8439136</v>
      </c>
      <c r="D30" s="9">
        <v>77.11315435926872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>
        <v>15.0</v>
      </c>
      <c r="B31" s="27">
        <f t="shared" si="1"/>
        <v>307.4956295</v>
      </c>
      <c r="C31" s="27">
        <f t="shared" si="2"/>
        <v>318.4364221</v>
      </c>
      <c r="D31" s="9">
        <v>10.94079264525152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>
        <v>16.0</v>
      </c>
      <c r="B32" s="27">
        <f t="shared" si="1"/>
        <v>293.6946741</v>
      </c>
      <c r="C32" s="27">
        <f t="shared" si="2"/>
        <v>318.8199673</v>
      </c>
      <c r="D32" s="9">
        <v>25.125293198888926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>
        <v>17.0</v>
      </c>
      <c r="B33" s="27">
        <f t="shared" si="1"/>
        <v>298.7395725</v>
      </c>
      <c r="C33" s="27">
        <f t="shared" si="2"/>
        <v>337.2540261</v>
      </c>
      <c r="D33" s="9">
        <v>38.514453638882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18.0</v>
      </c>
      <c r="B34" s="27">
        <f t="shared" si="1"/>
        <v>271.0727404</v>
      </c>
      <c r="C34" s="27">
        <f t="shared" si="2"/>
        <v>254.169251</v>
      </c>
      <c r="D34" s="9">
        <v>-16.903489375893457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>
        <v>19.0</v>
      </c>
      <c r="B35" s="27">
        <f t="shared" si="1"/>
        <v>319.9255268</v>
      </c>
      <c r="C35" s="27">
        <f t="shared" si="2"/>
        <v>273.6926363</v>
      </c>
      <c r="D35" s="9">
        <v>-46.23289047926937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>
        <v>20.0</v>
      </c>
      <c r="B36" s="27">
        <f t="shared" si="1"/>
        <v>267.5995995</v>
      </c>
      <c r="C36" s="27">
        <f t="shared" si="2"/>
        <v>285.7785872</v>
      </c>
      <c r="D36" s="9">
        <v>18.178987699179288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>
        <v>21.0</v>
      </c>
      <c r="B37" s="27">
        <f t="shared" si="1"/>
        <v>286.4073514</v>
      </c>
      <c r="C37" s="27">
        <f t="shared" si="2"/>
        <v>359.0020329</v>
      </c>
      <c r="D37" s="9">
        <v>72.59468151610827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>
        <v>22.0</v>
      </c>
      <c r="B38" s="27">
        <f t="shared" si="1"/>
        <v>258.1503288</v>
      </c>
      <c r="C38" s="27">
        <f t="shared" si="2"/>
        <v>368.6102566</v>
      </c>
      <c r="D38" s="9">
        <v>110.45992776825864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>
        <v>23.0</v>
      </c>
      <c r="B39" s="27">
        <f t="shared" si="1"/>
        <v>255.1051637</v>
      </c>
      <c r="C39" s="27">
        <f t="shared" si="2"/>
        <v>344.4639757</v>
      </c>
      <c r="D39" s="9">
        <v>89.35881199300368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>
        <v>24.0</v>
      </c>
      <c r="B40" s="27">
        <f t="shared" si="1"/>
        <v>272.7655339</v>
      </c>
      <c r="C40" s="27">
        <f t="shared" si="2"/>
        <v>298.8945228</v>
      </c>
      <c r="D40" s="9">
        <v>26.128988876146764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>
        <v>25.0</v>
      </c>
      <c r="B41" s="27">
        <f t="shared" si="1"/>
        <v>277.9234912</v>
      </c>
      <c r="C41" s="27">
        <f t="shared" si="2"/>
        <v>296.8152746</v>
      </c>
      <c r="D41" s="9">
        <v>18.891783387011458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>
        <v>26.0</v>
      </c>
      <c r="B42" s="27">
        <f t="shared" si="1"/>
        <v>287.9460045</v>
      </c>
      <c r="C42" s="27">
        <f t="shared" si="2"/>
        <v>330.2460374</v>
      </c>
      <c r="D42" s="9">
        <v>42.30003285461942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27.0</v>
      </c>
      <c r="B43" s="27">
        <f t="shared" si="1"/>
        <v>245.9015293</v>
      </c>
      <c r="C43" s="27">
        <f t="shared" si="2"/>
        <v>356.9726989</v>
      </c>
      <c r="D43" s="9">
        <v>111.07116962981334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>
        <v>28.0</v>
      </c>
      <c r="B44" s="27">
        <f t="shared" si="1"/>
        <v>283.3802981</v>
      </c>
      <c r="C44" s="27">
        <f t="shared" si="2"/>
        <v>326.0343283</v>
      </c>
      <c r="D44" s="9">
        <v>42.65403027164007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>
        <v>29.0</v>
      </c>
      <c r="B45" s="27">
        <f t="shared" si="1"/>
        <v>298.5740566</v>
      </c>
      <c r="C45" s="27">
        <f t="shared" si="2"/>
        <v>297.6405094</v>
      </c>
      <c r="D45" s="9">
        <v>-0.9335472347793257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>
        <v>30.0</v>
      </c>
      <c r="B46" s="27">
        <f t="shared" si="1"/>
        <v>280.0589798</v>
      </c>
      <c r="C46" s="27">
        <f t="shared" si="2"/>
        <v>314.9034367</v>
      </c>
      <c r="D46" s="9">
        <v>34.844456887615536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>
        <v>31.0</v>
      </c>
      <c r="B47" s="27">
        <f t="shared" si="1"/>
        <v>286.0121574</v>
      </c>
      <c r="C47" s="27">
        <f t="shared" si="2"/>
        <v>292.3350909</v>
      </c>
      <c r="D47" s="9">
        <v>6.322933527356724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>
        <v>32.0</v>
      </c>
      <c r="B48" s="27">
        <f t="shared" si="1"/>
        <v>288.8113995</v>
      </c>
      <c r="C48" s="27">
        <f t="shared" si="2"/>
        <v>309.2009546</v>
      </c>
      <c r="D48" s="9">
        <v>20.38955505192382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>
        <v>33.0</v>
      </c>
      <c r="B49" s="27">
        <f t="shared" si="1"/>
        <v>284.7703481</v>
      </c>
      <c r="C49" s="27">
        <f t="shared" si="2"/>
        <v>280.0426651</v>
      </c>
      <c r="D49" s="9">
        <v>-4.727683002453887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>
        <v>34.0</v>
      </c>
      <c r="B50" s="27">
        <f t="shared" si="1"/>
        <v>290.4111557</v>
      </c>
      <c r="C50" s="27">
        <f t="shared" si="2"/>
        <v>283.8138525</v>
      </c>
      <c r="D50" s="9">
        <v>-6.597303195421716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>
        <v>35.0</v>
      </c>
      <c r="B51" s="27">
        <f t="shared" si="1"/>
        <v>297.1331786</v>
      </c>
      <c r="C51" s="27">
        <f t="shared" si="2"/>
        <v>259.652205</v>
      </c>
      <c r="D51" s="9">
        <v>-37.480973624700084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>
        <v>36.0</v>
      </c>
      <c r="B52" s="27">
        <f t="shared" si="1"/>
        <v>292.9632115</v>
      </c>
      <c r="C52" s="27">
        <f t="shared" si="2"/>
        <v>309.5924058</v>
      </c>
      <c r="D52" s="9">
        <v>16.629194348041437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>
        <v>37.0</v>
      </c>
      <c r="B53" s="27">
        <f t="shared" si="1"/>
        <v>276.7001222</v>
      </c>
      <c r="C53" s="27">
        <f t="shared" si="2"/>
        <v>299.9417226</v>
      </c>
      <c r="D53" s="9">
        <v>23.24160040400102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>
        <v>38.0</v>
      </c>
      <c r="B54" s="27">
        <f t="shared" si="1"/>
        <v>292.9435947</v>
      </c>
      <c r="C54" s="27">
        <f t="shared" si="2"/>
        <v>332.6055555</v>
      </c>
      <c r="D54" s="9">
        <v>39.66196081920509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>
        <v>39.0</v>
      </c>
      <c r="B55" s="27">
        <f t="shared" si="1"/>
        <v>268.1801265</v>
      </c>
      <c r="C55" s="27">
        <f t="shared" si="2"/>
        <v>278.5762568</v>
      </c>
      <c r="D55" s="9">
        <v>10.396130319383929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>
        <v>40.0</v>
      </c>
      <c r="B56" s="27">
        <f t="shared" si="1"/>
        <v>292.814877</v>
      </c>
      <c r="C56" s="27">
        <f t="shared" si="2"/>
        <v>314.7867104</v>
      </c>
      <c r="D56" s="9">
        <v>21.97183345255206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>
        <v>41.0</v>
      </c>
      <c r="B57" s="27">
        <f t="shared" si="1"/>
        <v>258.066152</v>
      </c>
      <c r="C57" s="27">
        <f t="shared" si="2"/>
        <v>271.6089098</v>
      </c>
      <c r="D57" s="9">
        <v>13.542757730570486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>
        <v>42.0</v>
      </c>
      <c r="B58" s="27">
        <f t="shared" si="1"/>
        <v>284.1134438</v>
      </c>
      <c r="C58" s="27">
        <f t="shared" si="2"/>
        <v>325.8316748</v>
      </c>
      <c r="D58" s="9">
        <v>41.718231005275015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>
        <v>43.0</v>
      </c>
      <c r="B59" s="27">
        <f t="shared" si="1"/>
        <v>310.8521584</v>
      </c>
      <c r="C59" s="27">
        <f t="shared" si="2"/>
        <v>278.7573138</v>
      </c>
      <c r="D59" s="9">
        <v>-32.09484460212684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>
        <v>44.0</v>
      </c>
      <c r="B60" s="27">
        <f t="shared" si="1"/>
        <v>293.5015428</v>
      </c>
      <c r="C60" s="27">
        <f t="shared" si="2"/>
        <v>296.7879437</v>
      </c>
      <c r="D60" s="9">
        <v>3.286400934992514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>
        <v>45.0</v>
      </c>
      <c r="B61" s="27">
        <f t="shared" si="1"/>
        <v>276.3032976</v>
      </c>
      <c r="C61" s="27">
        <f t="shared" si="2"/>
        <v>303.3843286</v>
      </c>
      <c r="D61" s="9">
        <v>27.081031005020407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>
        <v>46.0</v>
      </c>
      <c r="B62" s="27">
        <f t="shared" si="1"/>
        <v>292.2953555</v>
      </c>
      <c r="C62" s="27">
        <f t="shared" si="2"/>
        <v>293.7004124</v>
      </c>
      <c r="D62" s="9">
        <v>1.4050568349636592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>
        <v>47.0</v>
      </c>
      <c r="B63" s="27">
        <f t="shared" si="1"/>
        <v>289.9843211</v>
      </c>
      <c r="C63" s="27">
        <f t="shared" si="2"/>
        <v>378.8146037</v>
      </c>
      <c r="D63" s="9">
        <v>88.83028258013849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>
        <v>48.0</v>
      </c>
      <c r="B64" s="27">
        <f t="shared" si="1"/>
        <v>281.2046989</v>
      </c>
      <c r="C64" s="27">
        <f t="shared" si="2"/>
        <v>279.0056572</v>
      </c>
      <c r="D64" s="9">
        <v>-2.1990417626608973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>
        <v>49.0</v>
      </c>
      <c r="B65" s="27">
        <f t="shared" si="1"/>
        <v>266.8875409</v>
      </c>
      <c r="C65" s="27">
        <f t="shared" si="2"/>
        <v>335.0908889</v>
      </c>
      <c r="D65" s="9">
        <v>68.20334800362252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>
        <v>50.0</v>
      </c>
      <c r="B66" s="27">
        <f t="shared" si="1"/>
        <v>291.2220811</v>
      </c>
      <c r="C66" s="27">
        <f t="shared" si="2"/>
        <v>310.4740379</v>
      </c>
      <c r="D66" s="9">
        <v>19.251956745301868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>
        <v>51.0</v>
      </c>
      <c r="B67" s="27">
        <f t="shared" si="1"/>
        <v>265.8956861</v>
      </c>
      <c r="C67" s="27">
        <f t="shared" si="2"/>
        <v>346.8493144</v>
      </c>
      <c r="D67" s="9">
        <v>80.95362833116582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>
        <v>52.0</v>
      </c>
      <c r="B68" s="27">
        <f t="shared" si="1"/>
        <v>283.5018693</v>
      </c>
      <c r="C68" s="27">
        <f t="shared" si="2"/>
        <v>293.703282</v>
      </c>
      <c r="D68" s="9">
        <v>10.201412720607891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>
        <v>53.0</v>
      </c>
      <c r="B69" s="27">
        <f t="shared" si="1"/>
        <v>288.2445386</v>
      </c>
      <c r="C69" s="27">
        <f t="shared" si="2"/>
        <v>298.948757</v>
      </c>
      <c r="D69" s="9">
        <v>10.704218490808216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>
        <v>54.0</v>
      </c>
      <c r="B70" s="27">
        <f t="shared" si="1"/>
        <v>310.1399847</v>
      </c>
      <c r="C70" s="27">
        <f t="shared" si="2"/>
        <v>365.7898013</v>
      </c>
      <c r="D70" s="9">
        <v>55.64981664504148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>
        <v>55.0</v>
      </c>
      <c r="B71" s="27">
        <f t="shared" si="1"/>
        <v>258.3421689</v>
      </c>
      <c r="C71" s="27">
        <f t="shared" si="2"/>
        <v>315.9592071</v>
      </c>
      <c r="D71" s="9">
        <v>57.617038222035376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>
        <v>56.0</v>
      </c>
      <c r="B72" s="27">
        <f t="shared" si="1"/>
        <v>282.4726681</v>
      </c>
      <c r="C72" s="27">
        <f t="shared" si="2"/>
        <v>345.5706916</v>
      </c>
      <c r="D72" s="9">
        <v>63.09802345663422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>
        <v>57.0</v>
      </c>
      <c r="B73" s="27">
        <f t="shared" si="1"/>
        <v>275.6410819</v>
      </c>
      <c r="C73" s="27">
        <f t="shared" si="2"/>
        <v>335.4176698</v>
      </c>
      <c r="D73" s="9">
        <v>59.776587894431486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>
        <v>58.0</v>
      </c>
      <c r="B74" s="27">
        <f t="shared" si="1"/>
        <v>300.356667</v>
      </c>
      <c r="C74" s="27">
        <f t="shared" si="2"/>
        <v>306.5344977</v>
      </c>
      <c r="D74" s="9">
        <v>6.177830778597752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>
        <v>59.0</v>
      </c>
      <c r="B75" s="27">
        <f t="shared" si="1"/>
        <v>271.8688043</v>
      </c>
      <c r="C75" s="27">
        <f t="shared" si="2"/>
        <v>347.0636652</v>
      </c>
      <c r="D75" s="9">
        <v>75.1948609042542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>
        <v>60.0</v>
      </c>
      <c r="B76" s="27">
        <f t="shared" si="1"/>
        <v>287.0922578</v>
      </c>
      <c r="C76" s="27">
        <f t="shared" si="2"/>
        <v>282.0647975</v>
      </c>
      <c r="D76" s="9">
        <v>-5.027460345637223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>
        <v>61.0</v>
      </c>
      <c r="B77" s="27">
        <f t="shared" si="1"/>
        <v>272.9370148</v>
      </c>
      <c r="C77" s="27">
        <f t="shared" si="2"/>
        <v>347.8491</v>
      </c>
      <c r="D77" s="9">
        <v>74.91208522137975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>
        <v>62.0</v>
      </c>
      <c r="B78" s="27">
        <f t="shared" si="1"/>
        <v>270.8483207</v>
      </c>
      <c r="C78" s="27">
        <f t="shared" si="2"/>
        <v>347.698681</v>
      </c>
      <c r="D78" s="9">
        <v>76.8503602846202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>
        <v>63.0</v>
      </c>
      <c r="B79" s="27">
        <f t="shared" si="1"/>
        <v>285.3700858</v>
      </c>
      <c r="C79" s="27">
        <f t="shared" si="2"/>
        <v>369.3751435</v>
      </c>
      <c r="D79" s="9">
        <v>84.00505766262921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>
        <v>64.0</v>
      </c>
      <c r="B80" s="27">
        <f t="shared" si="1"/>
        <v>278.7438403</v>
      </c>
      <c r="C80" s="27">
        <f t="shared" si="2"/>
        <v>288.9307006</v>
      </c>
      <c r="D80" s="9">
        <v>10.186860277027108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>
        <v>65.0</v>
      </c>
      <c r="B81" s="27">
        <f t="shared" si="1"/>
        <v>257.6294134</v>
      </c>
      <c r="C81" s="27">
        <f t="shared" si="2"/>
        <v>335.0971022</v>
      </c>
      <c r="D81" s="9">
        <v>77.46768882135405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>
        <v>66.0</v>
      </c>
      <c r="B82" s="27">
        <f t="shared" si="1"/>
        <v>250.1480781</v>
      </c>
      <c r="C82" s="27">
        <f t="shared" si="2"/>
        <v>286.5618427</v>
      </c>
      <c r="D82" s="9">
        <v>36.41376459539049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>
        <v>67.0</v>
      </c>
      <c r="B83" s="27">
        <f t="shared" si="1"/>
        <v>267.5488316</v>
      </c>
      <c r="C83" s="27">
        <f t="shared" si="2"/>
        <v>286.2026533</v>
      </c>
      <c r="D83" s="9">
        <v>18.653821745443167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>
        <v>68.0</v>
      </c>
      <c r="B84" s="27">
        <f t="shared" si="1"/>
        <v>303.1836246</v>
      </c>
      <c r="C84" s="27">
        <f t="shared" si="2"/>
        <v>365.9233225</v>
      </c>
      <c r="D84" s="9">
        <v>62.739697968599785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>
        <v>69.0</v>
      </c>
      <c r="B85" s="27">
        <f t="shared" si="1"/>
        <v>290.1412364</v>
      </c>
      <c r="C85" s="27">
        <f t="shared" si="2"/>
        <v>320.1325892</v>
      </c>
      <c r="D85" s="9">
        <v>29.991352756000936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>
        <v>70.0</v>
      </c>
      <c r="B86" s="27">
        <f t="shared" si="1"/>
        <v>253.8120877</v>
      </c>
      <c r="C86" s="27">
        <f t="shared" si="2"/>
        <v>337.2802145</v>
      </c>
      <c r="D86" s="9">
        <v>83.4681267271911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>
        <v>71.0</v>
      </c>
      <c r="B87" s="27">
        <f t="shared" si="1"/>
        <v>288.4262622</v>
      </c>
      <c r="C87" s="27">
        <f t="shared" si="2"/>
        <v>301.3943846</v>
      </c>
      <c r="D87" s="9">
        <v>12.968122478790065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>
        <v>72.0</v>
      </c>
      <c r="B88" s="27">
        <f t="shared" si="1"/>
        <v>260.5669665</v>
      </c>
      <c r="C88" s="27">
        <f t="shared" si="2"/>
        <v>339.3181179</v>
      </c>
      <c r="D88" s="9">
        <v>78.75115144333444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>
        <v>73.0</v>
      </c>
      <c r="B89" s="27">
        <f t="shared" si="1"/>
        <v>292.3491744</v>
      </c>
      <c r="C89" s="27">
        <f t="shared" si="2"/>
        <v>329.8478909</v>
      </c>
      <c r="D89" s="9">
        <v>37.49871647558899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>
        <v>74.0</v>
      </c>
      <c r="B90" s="27">
        <f t="shared" si="1"/>
        <v>280.425527</v>
      </c>
      <c r="C90" s="27">
        <f t="shared" si="2"/>
        <v>332.2615011</v>
      </c>
      <c r="D90" s="9">
        <v>51.83597407153644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>
        <v>75.0</v>
      </c>
      <c r="B91" s="27">
        <f t="shared" si="1"/>
        <v>266.5614095</v>
      </c>
      <c r="C91" s="27">
        <f t="shared" si="2"/>
        <v>276.8346859</v>
      </c>
      <c r="D91" s="9">
        <v>10.273276399356575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>
        <v>76.0</v>
      </c>
      <c r="B92" s="27">
        <f t="shared" si="1"/>
        <v>239.6418294</v>
      </c>
      <c r="C92" s="27">
        <f t="shared" si="2"/>
        <v>349.5686586</v>
      </c>
      <c r="D92" s="9">
        <v>109.92682913139589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>
        <v>77.0</v>
      </c>
      <c r="B93" s="27">
        <f t="shared" si="1"/>
        <v>294.5124428</v>
      </c>
      <c r="C93" s="27">
        <f t="shared" si="2"/>
        <v>324.7837023</v>
      </c>
      <c r="D93" s="9">
        <v>30.271259568894493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>
        <v>78.0</v>
      </c>
      <c r="B94" s="27">
        <f t="shared" si="1"/>
        <v>264.2454274</v>
      </c>
      <c r="C94" s="27">
        <f t="shared" si="2"/>
        <v>306.6600869</v>
      </c>
      <c r="D94" s="9">
        <v>42.414659519803536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>
        <v>79.0</v>
      </c>
      <c r="B95" s="27">
        <f t="shared" si="1"/>
        <v>249.8192433</v>
      </c>
      <c r="C95" s="27">
        <f t="shared" si="2"/>
        <v>348.4806118</v>
      </c>
      <c r="D95" s="9">
        <v>98.66136854769306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>
        <v>80.0</v>
      </c>
      <c r="B96" s="27">
        <f t="shared" si="1"/>
        <v>297.9728198</v>
      </c>
      <c r="C96" s="27">
        <f t="shared" si="2"/>
        <v>366.8747734</v>
      </c>
      <c r="D96" s="9">
        <v>68.90195356950068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>
        <v>81.0</v>
      </c>
      <c r="B97" s="27">
        <f t="shared" si="1"/>
        <v>262.983759</v>
      </c>
      <c r="C97" s="27">
        <f t="shared" si="2"/>
        <v>330.0672201</v>
      </c>
      <c r="D97" s="9">
        <v>67.0834611477926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>
        <v>82.0</v>
      </c>
      <c r="B98" s="27">
        <f t="shared" si="1"/>
        <v>300.5955795</v>
      </c>
      <c r="C98" s="27">
        <f t="shared" si="2"/>
        <v>364.3915288</v>
      </c>
      <c r="D98" s="9">
        <v>63.795949295721925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>
        <v>83.0</v>
      </c>
      <c r="B99" s="27">
        <f t="shared" si="1"/>
        <v>297.7414663</v>
      </c>
      <c r="C99" s="27">
        <f t="shared" si="2"/>
        <v>334.9762165</v>
      </c>
      <c r="D99" s="9">
        <v>37.23475016320231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>
        <v>84.0</v>
      </c>
      <c r="B100" s="27">
        <f t="shared" si="1"/>
        <v>273.7616049</v>
      </c>
      <c r="C100" s="27">
        <f t="shared" si="2"/>
        <v>272.6103102</v>
      </c>
      <c r="D100" s="9">
        <v>-1.1512947157010558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>
        <v>85.0</v>
      </c>
      <c r="B101" s="27">
        <f t="shared" si="1"/>
        <v>284.131241</v>
      </c>
      <c r="C101" s="27">
        <f t="shared" si="2"/>
        <v>326.5663326</v>
      </c>
      <c r="D101" s="9">
        <v>42.43509165675306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>
        <v>86.0</v>
      </c>
      <c r="B102" s="27">
        <f t="shared" si="1"/>
        <v>295.4078723</v>
      </c>
      <c r="C102" s="27">
        <f t="shared" si="2"/>
        <v>345.1936991</v>
      </c>
      <c r="D102" s="9">
        <v>49.785826852498474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>
        <v>87.0</v>
      </c>
      <c r="B103" s="27">
        <f t="shared" si="1"/>
        <v>260.7114247</v>
      </c>
      <c r="C103" s="27">
        <f t="shared" si="2"/>
        <v>322.5625401</v>
      </c>
      <c r="D103" s="9">
        <v>61.85111537109009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>
        <v>88.0</v>
      </c>
      <c r="B104" s="27">
        <f t="shared" si="1"/>
        <v>298.7330431</v>
      </c>
      <c r="C104" s="27">
        <f t="shared" si="2"/>
        <v>319.6981579</v>
      </c>
      <c r="D104" s="9">
        <v>20.96511481763895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>
        <v>89.0</v>
      </c>
      <c r="B105" s="27">
        <f t="shared" si="1"/>
        <v>257.465697</v>
      </c>
      <c r="C105" s="27">
        <f t="shared" si="2"/>
        <v>359.0513692</v>
      </c>
      <c r="D105" s="9">
        <v>101.58567227298994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>
        <v>90.0</v>
      </c>
      <c r="B106" s="27">
        <f t="shared" si="1"/>
        <v>270.9993456</v>
      </c>
      <c r="C106" s="27">
        <f t="shared" si="2"/>
        <v>400.3876461</v>
      </c>
      <c r="D106" s="9">
        <v>129.38830047445515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1">
    <mergeCell ref="B15:C15"/>
  </mergeCells>
  <conditionalFormatting sqref="D17:D106">
    <cfRule type="cellIs" dxfId="0" priority="1" operator="lessThan">
      <formula>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4.25"/>
    <col customWidth="1" min="5" max="5" width="15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6" t="s">
        <v>46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7" t="s">
        <v>47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" t="s">
        <v>48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9" t="s">
        <v>49</v>
      </c>
      <c r="C8" s="2"/>
      <c r="D8" s="2"/>
      <c r="E8" s="29" t="s">
        <v>50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8</v>
      </c>
      <c r="B9" s="30">
        <v>65.0</v>
      </c>
      <c r="C9" s="2"/>
      <c r="D9" s="3" t="s">
        <v>8</v>
      </c>
      <c r="E9" s="30">
        <v>72.0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1" t="s">
        <v>9</v>
      </c>
      <c r="B10" s="32">
        <v>5.0</v>
      </c>
      <c r="D10" s="3" t="s">
        <v>9</v>
      </c>
      <c r="E10" s="30">
        <v>3.0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51</v>
      </c>
      <c r="B12" s="1" t="s">
        <v>49</v>
      </c>
      <c r="C12" s="1" t="s">
        <v>50</v>
      </c>
      <c r="D12" s="6" t="s">
        <v>34</v>
      </c>
      <c r="E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>
        <v>1.0</v>
      </c>
      <c r="B13" s="9">
        <f t="shared" ref="B13:B62" si="1">NORMINV(RAND(),$B$9,$B$10)</f>
        <v>58.26507862</v>
      </c>
      <c r="C13" s="9">
        <f t="shared" ref="C13:C62" si="2">NORMINV(RAND(),$E$9,$E$10)</f>
        <v>75.7508898</v>
      </c>
      <c r="D13" s="13">
        <f t="array" ref="D13:D62">C13:C62-B13:B62</f>
        <v>17.48581118</v>
      </c>
      <c r="F13" s="6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f t="shared" ref="A14:A62" si="3">A13+1</f>
        <v>2</v>
      </c>
      <c r="B14" s="9">
        <f t="shared" si="1"/>
        <v>62.67111723</v>
      </c>
      <c r="C14" s="9">
        <f t="shared" si="2"/>
        <v>72.39768175</v>
      </c>
      <c r="D14" s="13">
        <v>9.726564517506588</v>
      </c>
      <c r="F14" s="6" t="s">
        <v>5</v>
      </c>
      <c r="G14" s="33" t="s">
        <v>52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>
        <f t="shared" si="3"/>
        <v>3</v>
      </c>
      <c r="B15" s="9">
        <f t="shared" si="1"/>
        <v>68.68879217</v>
      </c>
      <c r="C15" s="9">
        <f t="shared" si="2"/>
        <v>70.08688046</v>
      </c>
      <c r="D15" s="13">
        <v>1.3980882866221407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f t="shared" si="3"/>
        <v>4</v>
      </c>
      <c r="B16" s="9">
        <f t="shared" si="1"/>
        <v>54.71573268</v>
      </c>
      <c r="C16" s="9">
        <f t="shared" si="2"/>
        <v>72.66439173</v>
      </c>
      <c r="D16" s="13">
        <v>17.948659053017536</v>
      </c>
      <c r="F16" s="6" t="s">
        <v>41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f t="shared" si="3"/>
        <v>5</v>
      </c>
      <c r="B17" s="9">
        <f t="shared" si="1"/>
        <v>66.37357678</v>
      </c>
      <c r="C17" s="9">
        <f t="shared" si="2"/>
        <v>72.78933012</v>
      </c>
      <c r="D17" s="13">
        <v>6.41575334062378</v>
      </c>
      <c r="F17" s="7" t="s">
        <v>53</v>
      </c>
      <c r="G17" s="17" t="str">
        <f>IF(_xlfn.T.TEST(B13:B62, C13:C62, 2, 1) &lt;= 0.05, "Reject H0", "Do not reject H0") </f>
        <v>Reject H0</v>
      </c>
      <c r="H17" s="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f t="shared" si="3"/>
        <v>6</v>
      </c>
      <c r="B18" s="9">
        <f t="shared" si="1"/>
        <v>66.64520371</v>
      </c>
      <c r="C18" s="9">
        <f t="shared" si="2"/>
        <v>68.32786035</v>
      </c>
      <c r="D18" s="13">
        <v>1.6826566438832202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>
        <f t="shared" si="3"/>
        <v>7</v>
      </c>
      <c r="B19" s="9">
        <f t="shared" si="1"/>
        <v>63.35752008</v>
      </c>
      <c r="C19" s="9">
        <f t="shared" si="2"/>
        <v>71.53000743</v>
      </c>
      <c r="D19" s="13">
        <v>8.17248735142595</v>
      </c>
      <c r="E19" s="2"/>
      <c r="F19" s="6" t="s">
        <v>54</v>
      </c>
      <c r="G19" s="34">
        <f>AVERAGE(D13:D62)</f>
        <v>7.334315852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>
        <f t="shared" si="3"/>
        <v>8</v>
      </c>
      <c r="B20" s="9">
        <f t="shared" si="1"/>
        <v>56.31815177</v>
      </c>
      <c r="C20" s="9">
        <f t="shared" si="2"/>
        <v>65.53424851</v>
      </c>
      <c r="D20" s="13">
        <v>9.216096736301601</v>
      </c>
      <c r="E20" s="2"/>
      <c r="F20" s="7" t="b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>
        <f t="shared" si="3"/>
        <v>9</v>
      </c>
      <c r="B21" s="9">
        <f t="shared" si="1"/>
        <v>66.7170985</v>
      </c>
      <c r="C21" s="9">
        <f t="shared" si="2"/>
        <v>70.39193505</v>
      </c>
      <c r="D21" s="13">
        <v>3.6748365509972842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>
        <f t="shared" si="3"/>
        <v>10</v>
      </c>
      <c r="B22" s="9">
        <f t="shared" si="1"/>
        <v>69.78839101</v>
      </c>
      <c r="C22" s="9">
        <f t="shared" si="2"/>
        <v>73.03298022</v>
      </c>
      <c r="D22" s="13">
        <v>3.2445892093262074</v>
      </c>
      <c r="E22" s="2"/>
      <c r="F22" s="7" t="s">
        <v>55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>
        <f t="shared" si="3"/>
        <v>11</v>
      </c>
      <c r="B23" s="9">
        <f t="shared" si="1"/>
        <v>65.33534667</v>
      </c>
      <c r="C23" s="9">
        <f t="shared" si="2"/>
        <v>70.84755279</v>
      </c>
      <c r="D23" s="13">
        <v>5.512206124513739</v>
      </c>
      <c r="E23" s="2"/>
      <c r="F23" s="28" t="s">
        <v>56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>
        <f t="shared" si="3"/>
        <v>12</v>
      </c>
      <c r="B24" s="9">
        <f t="shared" si="1"/>
        <v>75.87207811</v>
      </c>
      <c r="C24" s="9">
        <f t="shared" si="2"/>
        <v>71.904448</v>
      </c>
      <c r="D24" s="13">
        <v>-3.9676301110822436</v>
      </c>
      <c r="E24" s="2"/>
      <c r="F24" s="7" t="s">
        <v>57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>
        <f t="shared" si="3"/>
        <v>13</v>
      </c>
      <c r="B25" s="9">
        <f t="shared" si="1"/>
        <v>60.36380327</v>
      </c>
      <c r="C25" s="9">
        <f t="shared" si="2"/>
        <v>72.602818</v>
      </c>
      <c r="D25" s="13">
        <v>12.239014735905585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>
        <f t="shared" si="3"/>
        <v>14</v>
      </c>
      <c r="B26" s="9">
        <f t="shared" si="1"/>
        <v>68.91628062</v>
      </c>
      <c r="C26" s="9">
        <f t="shared" si="2"/>
        <v>72.09972326</v>
      </c>
      <c r="D26" s="13">
        <v>3.183442637623287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>
        <f t="shared" si="3"/>
        <v>15</v>
      </c>
      <c r="B27" s="9">
        <f t="shared" si="1"/>
        <v>68.96195073</v>
      </c>
      <c r="C27" s="9">
        <f t="shared" si="2"/>
        <v>68.47067713</v>
      </c>
      <c r="D27" s="13">
        <v>-0.49127359519964386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>
        <f t="shared" si="3"/>
        <v>16</v>
      </c>
      <c r="B28" s="9">
        <f t="shared" si="1"/>
        <v>58.61717068</v>
      </c>
      <c r="C28" s="9">
        <f t="shared" si="2"/>
        <v>70.29117775</v>
      </c>
      <c r="D28" s="13">
        <v>11.674007074040084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>
        <f t="shared" si="3"/>
        <v>17</v>
      </c>
      <c r="B29" s="9">
        <f t="shared" si="1"/>
        <v>61.59903184</v>
      </c>
      <c r="C29" s="9">
        <f t="shared" si="2"/>
        <v>75.02260431</v>
      </c>
      <c r="D29" s="13">
        <v>13.42357246153147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>
        <f t="shared" si="3"/>
        <v>18</v>
      </c>
      <c r="B30" s="9">
        <f t="shared" si="1"/>
        <v>65.78377896</v>
      </c>
      <c r="C30" s="9">
        <f t="shared" si="2"/>
        <v>77.03257895</v>
      </c>
      <c r="D30" s="13">
        <v>11.24879998809402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>
        <f t="shared" si="3"/>
        <v>19</v>
      </c>
      <c r="B31" s="9">
        <f t="shared" si="1"/>
        <v>55.11509795</v>
      </c>
      <c r="C31" s="9">
        <f t="shared" si="2"/>
        <v>70.14057748</v>
      </c>
      <c r="D31" s="13">
        <v>15.025479525299424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>
        <f t="shared" si="3"/>
        <v>20</v>
      </c>
      <c r="B32" s="9">
        <f t="shared" si="1"/>
        <v>72.19336339</v>
      </c>
      <c r="C32" s="9">
        <f t="shared" si="2"/>
        <v>71.52523617</v>
      </c>
      <c r="D32" s="13">
        <v>-0.668127213161199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>
        <f t="shared" si="3"/>
        <v>21</v>
      </c>
      <c r="B33" s="9">
        <f t="shared" si="1"/>
        <v>73.39408281</v>
      </c>
      <c r="C33" s="9">
        <f t="shared" si="2"/>
        <v>73.28861829</v>
      </c>
      <c r="D33" s="13">
        <v>-0.10546452117937122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>
        <f t="shared" si="3"/>
        <v>22</v>
      </c>
      <c r="B34" s="9">
        <f t="shared" si="1"/>
        <v>59.26162598</v>
      </c>
      <c r="C34" s="9">
        <f t="shared" si="2"/>
        <v>67.84516259</v>
      </c>
      <c r="D34" s="13">
        <v>8.583536614349057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>
        <f t="shared" si="3"/>
        <v>23</v>
      </c>
      <c r="B35" s="9">
        <f t="shared" si="1"/>
        <v>65.70182137</v>
      </c>
      <c r="C35" s="9">
        <f t="shared" si="2"/>
        <v>70.32574963</v>
      </c>
      <c r="D35" s="13">
        <v>4.623928257418484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>
        <f t="shared" si="3"/>
        <v>24</v>
      </c>
      <c r="B36" s="9">
        <f t="shared" si="1"/>
        <v>67.51233245</v>
      </c>
      <c r="C36" s="9">
        <f t="shared" si="2"/>
        <v>71.76351313</v>
      </c>
      <c r="D36" s="13">
        <v>4.251180671148944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>
        <f t="shared" si="3"/>
        <v>25</v>
      </c>
      <c r="B37" s="9">
        <f t="shared" si="1"/>
        <v>62.06455502</v>
      </c>
      <c r="C37" s="9">
        <f t="shared" si="2"/>
        <v>69.91895505</v>
      </c>
      <c r="D37" s="13">
        <v>7.8544000241250345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>
        <f t="shared" si="3"/>
        <v>26</v>
      </c>
      <c r="B38" s="9">
        <f t="shared" si="1"/>
        <v>54.65667796</v>
      </c>
      <c r="C38" s="9">
        <f t="shared" si="2"/>
        <v>68.66718039</v>
      </c>
      <c r="D38" s="13">
        <v>14.010502433450583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>
        <f t="shared" si="3"/>
        <v>27</v>
      </c>
      <c r="B39" s="9">
        <f t="shared" si="1"/>
        <v>58.22562287</v>
      </c>
      <c r="C39" s="9">
        <f t="shared" si="2"/>
        <v>69.30496193</v>
      </c>
      <c r="D39" s="13">
        <v>11.079339059769644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>
        <f t="shared" si="3"/>
        <v>28</v>
      </c>
      <c r="B40" s="9">
        <f t="shared" si="1"/>
        <v>79.13824779</v>
      </c>
      <c r="C40" s="9">
        <f t="shared" si="2"/>
        <v>72.69718313</v>
      </c>
      <c r="D40" s="13">
        <v>-6.4410646604418815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>
        <f t="shared" si="3"/>
        <v>29</v>
      </c>
      <c r="B41" s="9">
        <f t="shared" si="1"/>
        <v>67.78965805</v>
      </c>
      <c r="C41" s="9">
        <f t="shared" si="2"/>
        <v>67.35783999</v>
      </c>
      <c r="D41" s="13">
        <v>-0.43181805953297214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>
        <f t="shared" si="3"/>
        <v>30</v>
      </c>
      <c r="B42" s="9">
        <f t="shared" si="1"/>
        <v>53.90574547</v>
      </c>
      <c r="C42" s="9">
        <f t="shared" si="2"/>
        <v>72.34624082</v>
      </c>
      <c r="D42" s="13">
        <v>18.440495353532782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>
        <f t="shared" si="3"/>
        <v>31</v>
      </c>
      <c r="B43" s="9">
        <f t="shared" si="1"/>
        <v>75.56998646</v>
      </c>
      <c r="C43" s="9">
        <f t="shared" si="2"/>
        <v>67.24640471</v>
      </c>
      <c r="D43" s="13">
        <v>-8.323581752010554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>
        <f t="shared" si="3"/>
        <v>32</v>
      </c>
      <c r="B44" s="9">
        <f t="shared" si="1"/>
        <v>65.89993163</v>
      </c>
      <c r="C44" s="9">
        <f t="shared" si="2"/>
        <v>72.07962724</v>
      </c>
      <c r="D44" s="13">
        <v>6.179695610106535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>
        <f t="shared" si="3"/>
        <v>33</v>
      </c>
      <c r="B45" s="9">
        <f t="shared" si="1"/>
        <v>69.81176436</v>
      </c>
      <c r="C45" s="9">
        <f t="shared" si="2"/>
        <v>69.40844247</v>
      </c>
      <c r="D45" s="13">
        <v>-0.40332189132308827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>
        <f t="shared" si="3"/>
        <v>34</v>
      </c>
      <c r="B46" s="9">
        <f t="shared" si="1"/>
        <v>59.77994517</v>
      </c>
      <c r="C46" s="9">
        <f t="shared" si="2"/>
        <v>69.73982343</v>
      </c>
      <c r="D46" s="13">
        <v>9.959878260118238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>
        <f t="shared" si="3"/>
        <v>35</v>
      </c>
      <c r="B47" s="9">
        <f t="shared" si="1"/>
        <v>57.98471857</v>
      </c>
      <c r="C47" s="9">
        <f t="shared" si="2"/>
        <v>78.66691327</v>
      </c>
      <c r="D47" s="13">
        <v>20.682194700050445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>
        <f t="shared" si="3"/>
        <v>36</v>
      </c>
      <c r="B48" s="9">
        <f t="shared" si="1"/>
        <v>55.86872567</v>
      </c>
      <c r="C48" s="9">
        <f t="shared" si="2"/>
        <v>78.55703184</v>
      </c>
      <c r="D48" s="13">
        <v>22.688306166250584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>
        <f t="shared" si="3"/>
        <v>37</v>
      </c>
      <c r="B49" s="9">
        <f t="shared" si="1"/>
        <v>69.01326172</v>
      </c>
      <c r="C49" s="9">
        <f t="shared" si="2"/>
        <v>66.89745661</v>
      </c>
      <c r="D49" s="13">
        <v>-2.115805111718373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>
        <f t="shared" si="3"/>
        <v>38</v>
      </c>
      <c r="B50" s="9">
        <f t="shared" si="1"/>
        <v>62.59023103</v>
      </c>
      <c r="C50" s="9">
        <f t="shared" si="2"/>
        <v>67.05696404</v>
      </c>
      <c r="D50" s="13">
        <v>4.466733013909732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>
        <f t="shared" si="3"/>
        <v>39</v>
      </c>
      <c r="B51" s="9">
        <f t="shared" si="1"/>
        <v>63.22129191</v>
      </c>
      <c r="C51" s="9">
        <f t="shared" si="2"/>
        <v>71.23608436</v>
      </c>
      <c r="D51" s="13">
        <v>8.014792451330102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>
        <f t="shared" si="3"/>
        <v>40</v>
      </c>
      <c r="B52" s="9">
        <f t="shared" si="1"/>
        <v>53.40480274</v>
      </c>
      <c r="C52" s="9">
        <f t="shared" si="2"/>
        <v>71.00116365</v>
      </c>
      <c r="D52" s="13">
        <v>17.596360909990906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>
        <f t="shared" si="3"/>
        <v>41</v>
      </c>
      <c r="B53" s="9">
        <f t="shared" si="1"/>
        <v>59.7366198</v>
      </c>
      <c r="C53" s="9">
        <f t="shared" si="2"/>
        <v>64.77221136</v>
      </c>
      <c r="D53" s="13">
        <v>5.035591568052553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>
        <f t="shared" si="3"/>
        <v>42</v>
      </c>
      <c r="B54" s="9">
        <f t="shared" si="1"/>
        <v>59.76551497</v>
      </c>
      <c r="C54" s="9">
        <f t="shared" si="2"/>
        <v>69.2847977</v>
      </c>
      <c r="D54" s="13">
        <v>9.51928273477435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>
        <f t="shared" si="3"/>
        <v>43</v>
      </c>
      <c r="B55" s="9">
        <f t="shared" si="1"/>
        <v>57.805682</v>
      </c>
      <c r="C55" s="9">
        <f t="shared" si="2"/>
        <v>74.48561524</v>
      </c>
      <c r="D55" s="13">
        <v>16.67993323648203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>
        <f t="shared" si="3"/>
        <v>44</v>
      </c>
      <c r="B56" s="9">
        <f t="shared" si="1"/>
        <v>56.63572235</v>
      </c>
      <c r="C56" s="9">
        <f t="shared" si="2"/>
        <v>71.10225126</v>
      </c>
      <c r="D56" s="13">
        <v>14.4665289064001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>
        <f t="shared" si="3"/>
        <v>45</v>
      </c>
      <c r="B57" s="9">
        <f t="shared" si="1"/>
        <v>72.20442724</v>
      </c>
      <c r="C57" s="9">
        <f t="shared" si="2"/>
        <v>72.51576991</v>
      </c>
      <c r="D57" s="13">
        <v>0.31134266769612395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>
        <f t="shared" si="3"/>
        <v>46</v>
      </c>
      <c r="B58" s="9">
        <f t="shared" si="1"/>
        <v>67.80960797</v>
      </c>
      <c r="C58" s="9">
        <f t="shared" si="2"/>
        <v>73.59508893</v>
      </c>
      <c r="D58" s="13">
        <v>5.7854809543923835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>
        <f t="shared" si="3"/>
        <v>47</v>
      </c>
      <c r="B59" s="9">
        <f t="shared" si="1"/>
        <v>65.80217283</v>
      </c>
      <c r="C59" s="9">
        <f t="shared" si="2"/>
        <v>70.17438136</v>
      </c>
      <c r="D59" s="13">
        <v>4.3722085330163765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>
        <f t="shared" si="3"/>
        <v>48</v>
      </c>
      <c r="B60" s="9">
        <f t="shared" si="1"/>
        <v>63.20623798</v>
      </c>
      <c r="C60" s="9">
        <f t="shared" si="2"/>
        <v>72.01617373</v>
      </c>
      <c r="D60" s="13">
        <v>8.80993574887637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>
        <f t="shared" si="3"/>
        <v>49</v>
      </c>
      <c r="B61" s="9">
        <f t="shared" si="1"/>
        <v>69.09070645</v>
      </c>
      <c r="C61" s="9">
        <f t="shared" si="2"/>
        <v>72.58686187</v>
      </c>
      <c r="D61" s="13">
        <v>3.4961554268444246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>
        <f t="shared" si="3"/>
        <v>50</v>
      </c>
      <c r="B62" s="9">
        <f t="shared" si="1"/>
        <v>60.81742334</v>
      </c>
      <c r="C62" s="9">
        <f t="shared" si="2"/>
        <v>72.30143414</v>
      </c>
      <c r="D62" s="13">
        <v>11.484010808254311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4:D4"/>
  </mergeCells>
  <conditionalFormatting sqref="D13:D62">
    <cfRule type="cellIs" dxfId="0" priority="1" operator="lessThan">
      <formula>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7" max="7" width="4.75"/>
  </cols>
  <sheetData>
    <row r="1">
      <c r="A1" s="5"/>
      <c r="B1" s="1" t="s">
        <v>58</v>
      </c>
      <c r="C1" s="1" t="s">
        <v>59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35"/>
      <c r="B5" s="35" t="s">
        <v>32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35" t="s">
        <v>33</v>
      </c>
      <c r="B6" s="35" t="s">
        <v>26</v>
      </c>
      <c r="C6" s="35" t="s">
        <v>30</v>
      </c>
      <c r="E6" s="36" t="s">
        <v>60</v>
      </c>
      <c r="F6" s="36" t="s">
        <v>61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37">
        <v>1.0</v>
      </c>
      <c r="B7" s="9">
        <v>255.02572331508478</v>
      </c>
      <c r="C7" s="9">
        <v>286.93133858536135</v>
      </c>
      <c r="E7" s="3">
        <v>0.0</v>
      </c>
      <c r="F7" s="9">
        <v>255.02572331508478</v>
      </c>
      <c r="G7" s="5"/>
      <c r="H7" s="38" t="s">
        <v>62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37">
        <v>2.0</v>
      </c>
      <c r="B8" s="9">
        <v>303.64350095417547</v>
      </c>
      <c r="C8" s="9">
        <v>316.473004980878</v>
      </c>
      <c r="E8" s="3">
        <v>0.0</v>
      </c>
      <c r="F8" s="9">
        <v>303.64350095417547</v>
      </c>
      <c r="G8" s="5"/>
      <c r="H8" s="38" t="s">
        <v>63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37">
        <v>3.0</v>
      </c>
      <c r="B9" s="9">
        <v>271.9285674391698</v>
      </c>
      <c r="C9" s="9">
        <v>351.77650668529293</v>
      </c>
      <c r="E9" s="3">
        <v>0.0</v>
      </c>
      <c r="F9" s="9">
        <v>271.9285674391698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37">
        <v>4.0</v>
      </c>
      <c r="B10" s="9">
        <v>266.02771773641007</v>
      </c>
      <c r="C10" s="9">
        <v>292.52194059416894</v>
      </c>
      <c r="E10" s="3">
        <v>0.0</v>
      </c>
      <c r="F10" s="9">
        <v>266.02771773641007</v>
      </c>
      <c r="G10" s="5"/>
      <c r="H10" s="38" t="s">
        <v>64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37">
        <v>5.0</v>
      </c>
      <c r="B11" s="9">
        <v>298.22661918876065</v>
      </c>
      <c r="C11" s="9">
        <v>315.17992099814614</v>
      </c>
      <c r="E11" s="3">
        <v>0.0</v>
      </c>
      <c r="F11" s="9">
        <v>298.22661918876065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37">
        <v>6.0</v>
      </c>
      <c r="B12" s="9">
        <v>269.29282274517436</v>
      </c>
      <c r="C12" s="9">
        <v>322.6564801802915</v>
      </c>
      <c r="E12" s="3">
        <v>0.0</v>
      </c>
      <c r="F12" s="9">
        <v>269.29282274517436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37">
        <v>7.0</v>
      </c>
      <c r="B13" s="9">
        <v>290.32876170077475</v>
      </c>
      <c r="C13" s="9">
        <v>374.8211460483747</v>
      </c>
      <c r="E13" s="3">
        <v>0.0</v>
      </c>
      <c r="F13" s="9">
        <v>290.32876170077475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37">
        <v>8.0</v>
      </c>
      <c r="B14" s="9">
        <v>301.1867399007261</v>
      </c>
      <c r="C14" s="9">
        <v>325.94674950146646</v>
      </c>
      <c r="E14" s="3">
        <v>0.0</v>
      </c>
      <c r="F14" s="9">
        <v>301.1867399007261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37">
        <v>9.0</v>
      </c>
      <c r="B15" s="9">
        <v>244.70468021211857</v>
      </c>
      <c r="C15" s="9">
        <v>295.6701654393609</v>
      </c>
      <c r="E15" s="3">
        <v>0.0</v>
      </c>
      <c r="F15" s="9">
        <v>244.70468021211857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37">
        <v>10.0</v>
      </c>
      <c r="B16" s="9">
        <v>269.5887745241417</v>
      </c>
      <c r="C16" s="9">
        <v>320.5518110122171</v>
      </c>
      <c r="E16" s="3">
        <v>0.0</v>
      </c>
      <c r="F16" s="9">
        <v>269.5887745241417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37">
        <v>11.0</v>
      </c>
      <c r="B17" s="9">
        <v>269.64929198678595</v>
      </c>
      <c r="C17" s="9">
        <v>294.9937225874879</v>
      </c>
      <c r="E17" s="3">
        <v>0.0</v>
      </c>
      <c r="F17" s="9">
        <v>269.64929198678595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37">
        <v>12.0</v>
      </c>
      <c r="B18" s="9">
        <v>254.23773666125527</v>
      </c>
      <c r="C18" s="9">
        <v>336.08512334788315</v>
      </c>
      <c r="E18" s="3">
        <v>0.0</v>
      </c>
      <c r="F18" s="9">
        <v>254.23773666125527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37">
        <v>13.0</v>
      </c>
      <c r="B19" s="9">
        <v>270.30335604416</v>
      </c>
      <c r="C19" s="9">
        <v>317.18319037597945</v>
      </c>
      <c r="E19" s="3">
        <v>0.0</v>
      </c>
      <c r="F19" s="9">
        <v>270.30335604416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37">
        <v>14.0</v>
      </c>
      <c r="B20" s="9">
        <v>262.6068111451037</v>
      </c>
      <c r="C20" s="9">
        <v>347.81433660210223</v>
      </c>
      <c r="E20" s="3">
        <v>0.0</v>
      </c>
      <c r="F20" s="9">
        <v>262.6068111451037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37">
        <v>15.0</v>
      </c>
      <c r="B21" s="9">
        <v>282.50400017306265</v>
      </c>
      <c r="C21" s="9">
        <v>325.9449124455656</v>
      </c>
      <c r="E21" s="3">
        <v>0.0</v>
      </c>
      <c r="F21" s="9">
        <v>282.50400017306265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37">
        <v>16.0</v>
      </c>
      <c r="B22" s="9">
        <v>310.0200602276596</v>
      </c>
      <c r="C22" s="9">
        <v>319.5701451802436</v>
      </c>
      <c r="E22" s="3">
        <v>0.0</v>
      </c>
      <c r="F22" s="9">
        <v>310.0200602276596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37">
        <v>17.0</v>
      </c>
      <c r="B23" s="9">
        <v>293.3912425500537</v>
      </c>
      <c r="C23" s="9">
        <v>333.8945785941736</v>
      </c>
      <c r="E23" s="3">
        <v>0.0</v>
      </c>
      <c r="F23" s="9">
        <v>293.3912425500537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37">
        <v>18.0</v>
      </c>
      <c r="B24" s="9">
        <v>278.83602952878005</v>
      </c>
      <c r="C24" s="9">
        <v>352.6445792932926</v>
      </c>
      <c r="E24" s="3">
        <v>0.0</v>
      </c>
      <c r="F24" s="9">
        <v>278.83602952878005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37">
        <v>19.0</v>
      </c>
      <c r="B25" s="9">
        <v>280.8732782716355</v>
      </c>
      <c r="C25" s="9">
        <v>287.6428905736339</v>
      </c>
      <c r="E25" s="3">
        <v>0.0</v>
      </c>
      <c r="F25" s="9">
        <v>280.8732782716355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37">
        <v>20.0</v>
      </c>
      <c r="B26" s="9">
        <v>295.1832082862211</v>
      </c>
      <c r="C26" s="9">
        <v>306.9381323305583</v>
      </c>
      <c r="E26" s="3">
        <v>0.0</v>
      </c>
      <c r="F26" s="9">
        <v>295.1832082862211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37">
        <v>21.0</v>
      </c>
      <c r="B27" s="9">
        <v>274.26994204421237</v>
      </c>
      <c r="C27" s="9">
        <v>297.2434154291294</v>
      </c>
      <c r="E27" s="3">
        <v>0.0</v>
      </c>
      <c r="F27" s="9">
        <v>274.26994204421237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37">
        <v>22.0</v>
      </c>
      <c r="B28" s="9">
        <v>264.38505252004995</v>
      </c>
      <c r="C28" s="9">
        <v>285.48743225166106</v>
      </c>
      <c r="E28" s="3">
        <v>0.0</v>
      </c>
      <c r="F28" s="9">
        <v>264.38505252004995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37">
        <v>23.0</v>
      </c>
      <c r="B29" s="9">
        <v>266.52186072674283</v>
      </c>
      <c r="C29" s="9">
        <v>295.12785852915664</v>
      </c>
      <c r="E29" s="3">
        <v>0.0</v>
      </c>
      <c r="F29" s="9">
        <v>266.52186072674283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37">
        <v>24.0</v>
      </c>
      <c r="B30" s="9">
        <v>273.12394757723524</v>
      </c>
      <c r="C30" s="9">
        <v>279.9568135748347</v>
      </c>
      <c r="E30" s="3">
        <v>0.0</v>
      </c>
      <c r="F30" s="9">
        <v>273.12394757723524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37">
        <v>25.0</v>
      </c>
      <c r="B31" s="9">
        <v>249.13174499124437</v>
      </c>
      <c r="C31" s="9">
        <v>272.54593680997294</v>
      </c>
      <c r="E31" s="3">
        <v>0.0</v>
      </c>
      <c r="F31" s="9">
        <v>249.13174499124437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37">
        <v>26.0</v>
      </c>
      <c r="B32" s="9">
        <v>282.8140615652537</v>
      </c>
      <c r="C32" s="9">
        <v>290.6504460448979</v>
      </c>
      <c r="E32" s="3">
        <v>0.0</v>
      </c>
      <c r="F32" s="9">
        <v>282.8140615652537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37">
        <v>27.0</v>
      </c>
      <c r="B33" s="9">
        <v>278.38426601798216</v>
      </c>
      <c r="C33" s="9">
        <v>318.05066243301303</v>
      </c>
      <c r="E33" s="3">
        <v>0.0</v>
      </c>
      <c r="F33" s="9">
        <v>278.38426601798216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37">
        <v>28.0</v>
      </c>
      <c r="B34" s="9">
        <v>298.0161023859812</v>
      </c>
      <c r="C34" s="9">
        <v>282.44120931853416</v>
      </c>
      <c r="E34" s="3">
        <v>0.0</v>
      </c>
      <c r="F34" s="9">
        <v>298.0161023859812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37">
        <v>29.0</v>
      </c>
      <c r="B35" s="9">
        <v>265.07347625144246</v>
      </c>
      <c r="C35" s="9">
        <v>340.82902351872724</v>
      </c>
      <c r="E35" s="3">
        <v>0.0</v>
      </c>
      <c r="F35" s="9">
        <v>265.07347625144246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37">
        <v>30.0</v>
      </c>
      <c r="B36" s="9">
        <v>297.92810748452945</v>
      </c>
      <c r="C36" s="9">
        <v>297.63470544281506</v>
      </c>
      <c r="E36" s="3">
        <v>0.0</v>
      </c>
      <c r="F36" s="9">
        <v>297.92810748452945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37">
        <v>31.0</v>
      </c>
      <c r="B37" s="9">
        <v>272.8857299761342</v>
      </c>
      <c r="C37" s="9">
        <v>284.92630632451693</v>
      </c>
      <c r="E37" s="3">
        <v>0.0</v>
      </c>
      <c r="F37" s="9">
        <v>272.8857299761342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37">
        <v>32.0</v>
      </c>
      <c r="B38" s="9">
        <v>283.4175403466446</v>
      </c>
      <c r="C38" s="9">
        <v>267.26755635395466</v>
      </c>
      <c r="E38" s="3">
        <v>0.0</v>
      </c>
      <c r="F38" s="9">
        <v>283.4175403466446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37">
        <v>33.0</v>
      </c>
      <c r="B39" s="9">
        <v>287.6958048978896</v>
      </c>
      <c r="C39" s="9">
        <v>296.7955829639168</v>
      </c>
      <c r="E39" s="3">
        <v>0.0</v>
      </c>
      <c r="F39" s="9">
        <v>287.6958048978896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37">
        <v>34.0</v>
      </c>
      <c r="B40" s="9">
        <v>279.3405574902236</v>
      </c>
      <c r="C40" s="9">
        <v>363.4464462418487</v>
      </c>
      <c r="E40" s="3">
        <v>0.0</v>
      </c>
      <c r="F40" s="9">
        <v>279.3405574902236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37">
        <v>35.0</v>
      </c>
      <c r="B41" s="9">
        <v>281.413669276642</v>
      </c>
      <c r="C41" s="9">
        <v>309.7999179330104</v>
      </c>
      <c r="E41" s="3">
        <v>0.0</v>
      </c>
      <c r="F41" s="9">
        <v>281.413669276642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37">
        <v>36.0</v>
      </c>
      <c r="B42" s="9">
        <v>290.92798790687027</v>
      </c>
      <c r="C42" s="9">
        <v>376.59303001282325</v>
      </c>
      <c r="E42" s="3">
        <v>0.0</v>
      </c>
      <c r="F42" s="9">
        <v>290.92798790687027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37">
        <v>37.0</v>
      </c>
      <c r="B43" s="9">
        <v>276.2431000559332</v>
      </c>
      <c r="C43" s="9">
        <v>288.5741722738307</v>
      </c>
      <c r="E43" s="3">
        <v>0.0</v>
      </c>
      <c r="F43" s="9">
        <v>276.2431000559332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37">
        <v>38.0</v>
      </c>
      <c r="B44" s="9">
        <v>297.31119292549033</v>
      </c>
      <c r="C44" s="9">
        <v>317.1716125348855</v>
      </c>
      <c r="E44" s="3">
        <v>0.0</v>
      </c>
      <c r="F44" s="9">
        <v>297.31119292549033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37">
        <v>39.0</v>
      </c>
      <c r="B45" s="9">
        <v>250.66814887885764</v>
      </c>
      <c r="C45" s="9">
        <v>277.7704710872635</v>
      </c>
      <c r="E45" s="3">
        <v>0.0</v>
      </c>
      <c r="F45" s="9">
        <v>250.66814887885764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37">
        <v>40.0</v>
      </c>
      <c r="B46" s="9">
        <v>248.30419143316465</v>
      </c>
      <c r="C46" s="9">
        <v>302.13002692227207</v>
      </c>
      <c r="E46" s="3">
        <v>0.0</v>
      </c>
      <c r="F46" s="9">
        <v>248.30419143316465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37">
        <v>41.0</v>
      </c>
      <c r="B47" s="9">
        <v>291.18835546914045</v>
      </c>
      <c r="C47" s="9">
        <v>313.4821756901869</v>
      </c>
      <c r="E47" s="3">
        <v>0.0</v>
      </c>
      <c r="F47" s="9">
        <v>291.18835546914045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37">
        <v>42.0</v>
      </c>
      <c r="B48" s="9">
        <v>290.81051951213095</v>
      </c>
      <c r="C48" s="9">
        <v>316.5544833561211</v>
      </c>
      <c r="E48" s="3">
        <v>0.0</v>
      </c>
      <c r="F48" s="9">
        <v>290.81051951213095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37">
        <v>43.0</v>
      </c>
      <c r="B49" s="9">
        <v>308.06711760375475</v>
      </c>
      <c r="C49" s="9">
        <v>338.4854959208255</v>
      </c>
      <c r="E49" s="3">
        <v>0.0</v>
      </c>
      <c r="F49" s="9">
        <v>308.06711760375475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37">
        <v>44.0</v>
      </c>
      <c r="B50" s="9">
        <v>265.1056519809065</v>
      </c>
      <c r="C50" s="9">
        <v>260.60026548071806</v>
      </c>
      <c r="E50" s="3">
        <v>0.0</v>
      </c>
      <c r="F50" s="9">
        <v>265.1056519809065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37">
        <v>45.0</v>
      </c>
      <c r="B51" s="9">
        <v>260.049561790977</v>
      </c>
      <c r="C51" s="9">
        <v>315.4734621581037</v>
      </c>
      <c r="E51" s="3">
        <v>0.0</v>
      </c>
      <c r="F51" s="9">
        <v>260.049561790977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37">
        <v>46.0</v>
      </c>
      <c r="B52" s="9">
        <v>300.50240595361595</v>
      </c>
      <c r="C52" s="9">
        <v>338.995978217459</v>
      </c>
      <c r="E52" s="3">
        <v>0.0</v>
      </c>
      <c r="F52" s="9">
        <v>300.50240595361595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37">
        <v>47.0</v>
      </c>
      <c r="B53" s="9">
        <v>293.28319356711313</v>
      </c>
      <c r="C53" s="9">
        <v>343.0935421785852</v>
      </c>
      <c r="E53" s="3">
        <v>0.0</v>
      </c>
      <c r="F53" s="9">
        <v>293.28319356711313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37">
        <v>48.0</v>
      </c>
      <c r="B54" s="9">
        <v>301.31236758081343</v>
      </c>
      <c r="C54" s="9">
        <v>322.3578631230592</v>
      </c>
      <c r="E54" s="3">
        <v>0.0</v>
      </c>
      <c r="F54" s="9">
        <v>301.31236758081343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37">
        <v>49.0</v>
      </c>
      <c r="B55" s="9">
        <v>274.4933355373879</v>
      </c>
      <c r="C55" s="9">
        <v>315.27680894214035</v>
      </c>
      <c r="E55" s="3">
        <v>0.0</v>
      </c>
      <c r="F55" s="9">
        <v>274.4933355373879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37">
        <v>50.0</v>
      </c>
      <c r="B56" s="9">
        <v>276.53286833692084</v>
      </c>
      <c r="C56" s="9">
        <v>342.53889766263796</v>
      </c>
      <c r="E56" s="3">
        <v>0.0</v>
      </c>
      <c r="F56" s="9">
        <v>276.53286833692084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37">
        <v>51.0</v>
      </c>
      <c r="B57" s="9">
        <v>288.2793394988995</v>
      </c>
      <c r="C57" s="9">
        <v>263.1288771647395</v>
      </c>
      <c r="E57" s="3">
        <v>0.0</v>
      </c>
      <c r="F57" s="9">
        <v>288.2793394988995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37">
        <v>52.0</v>
      </c>
      <c r="B58" s="9">
        <v>276.56421744500057</v>
      </c>
      <c r="C58" s="9">
        <v>269.99503574115494</v>
      </c>
      <c r="E58" s="3">
        <v>0.0</v>
      </c>
      <c r="F58" s="9">
        <v>276.56421744500057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37">
        <v>53.0</v>
      </c>
      <c r="B59" s="9">
        <v>264.3210965588501</v>
      </c>
      <c r="C59" s="9">
        <v>326.94918140350615</v>
      </c>
      <c r="E59" s="3">
        <v>0.0</v>
      </c>
      <c r="F59" s="9">
        <v>264.3210965588501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37">
        <v>54.0</v>
      </c>
      <c r="B60" s="9">
        <v>280.3308233959602</v>
      </c>
      <c r="C60" s="9">
        <v>304.5556299197819</v>
      </c>
      <c r="E60" s="3">
        <v>0.0</v>
      </c>
      <c r="F60" s="9">
        <v>280.3308233959602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37">
        <v>55.0</v>
      </c>
      <c r="B61" s="9">
        <v>281.5220076991385</v>
      </c>
      <c r="C61" s="9">
        <v>294.4067952497747</v>
      </c>
      <c r="E61" s="3">
        <v>0.0</v>
      </c>
      <c r="F61" s="9">
        <v>281.5220076991385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37">
        <v>56.0</v>
      </c>
      <c r="B62" s="9">
        <v>286.08122062167365</v>
      </c>
      <c r="C62" s="9">
        <v>288.86557709709774</v>
      </c>
      <c r="E62" s="3">
        <v>0.0</v>
      </c>
      <c r="F62" s="9">
        <v>286.08122062167365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37">
        <v>57.0</v>
      </c>
      <c r="B63" s="9">
        <v>266.72615478750305</v>
      </c>
      <c r="C63" s="9">
        <v>298.81777290344195</v>
      </c>
      <c r="E63" s="3">
        <v>0.0</v>
      </c>
      <c r="F63" s="9">
        <v>266.72615478750305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37">
        <v>58.0</v>
      </c>
      <c r="B64" s="9">
        <v>279.6832687706285</v>
      </c>
      <c r="C64" s="9">
        <v>300.48775113891276</v>
      </c>
      <c r="E64" s="3">
        <v>0.0</v>
      </c>
      <c r="F64" s="9">
        <v>279.6832687706285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37">
        <v>59.0</v>
      </c>
      <c r="B65" s="9">
        <v>288.53904090715855</v>
      </c>
      <c r="C65" s="9">
        <v>311.28364926726493</v>
      </c>
      <c r="E65" s="3">
        <v>0.0</v>
      </c>
      <c r="F65" s="9">
        <v>288.53904090715855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37">
        <v>60.0</v>
      </c>
      <c r="B66" s="9">
        <v>295.0624146263121</v>
      </c>
      <c r="C66" s="9">
        <v>264.9791677500923</v>
      </c>
      <c r="E66" s="3">
        <v>0.0</v>
      </c>
      <c r="F66" s="9">
        <v>295.0624146263121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37">
        <v>61.0</v>
      </c>
      <c r="B67" s="9">
        <v>271.66351845846094</v>
      </c>
      <c r="C67" s="9">
        <v>320.13572806995006</v>
      </c>
      <c r="E67" s="3">
        <v>0.0</v>
      </c>
      <c r="F67" s="9">
        <v>271.66351845846094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37">
        <v>62.0</v>
      </c>
      <c r="B68" s="9">
        <v>280.79427108868083</v>
      </c>
      <c r="C68" s="9">
        <v>311.8190930433971</v>
      </c>
      <c r="E68" s="3">
        <v>0.0</v>
      </c>
      <c r="F68" s="9">
        <v>280.79427108868083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37">
        <v>63.0</v>
      </c>
      <c r="B69" s="9">
        <v>243.50894780595917</v>
      </c>
      <c r="C69" s="9">
        <v>288.1650440223967</v>
      </c>
      <c r="E69" s="3">
        <v>0.0</v>
      </c>
      <c r="F69" s="9">
        <v>243.50894780595917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37">
        <v>64.0</v>
      </c>
      <c r="B70" s="9">
        <v>256.478735358109</v>
      </c>
      <c r="C70" s="9">
        <v>308.6242140887228</v>
      </c>
      <c r="E70" s="3">
        <v>0.0</v>
      </c>
      <c r="F70" s="9">
        <v>256.478735358109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37">
        <v>65.0</v>
      </c>
      <c r="B71" s="9">
        <v>284.7782423962636</v>
      </c>
      <c r="C71" s="9">
        <v>319.2771025157683</v>
      </c>
      <c r="E71" s="3">
        <v>0.0</v>
      </c>
      <c r="F71" s="9">
        <v>284.7782423962636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37">
        <v>66.0</v>
      </c>
      <c r="B72" s="9">
        <v>293.68217603496174</v>
      </c>
      <c r="C72" s="9">
        <v>335.15762236942265</v>
      </c>
      <c r="E72" s="3">
        <v>0.0</v>
      </c>
      <c r="F72" s="9">
        <v>293.68217603496174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37">
        <v>67.0</v>
      </c>
      <c r="B73" s="9">
        <v>275.24235507988914</v>
      </c>
      <c r="C73" s="9">
        <v>327.16177546417043</v>
      </c>
      <c r="E73" s="3">
        <v>0.0</v>
      </c>
      <c r="F73" s="9">
        <v>275.24235507988914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37">
        <v>68.0</v>
      </c>
      <c r="B74" s="9">
        <v>301.2148410812593</v>
      </c>
      <c r="C74" s="9">
        <v>313.45982571227546</v>
      </c>
      <c r="E74" s="3">
        <v>0.0</v>
      </c>
      <c r="F74" s="9">
        <v>301.2148410812593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37">
        <v>69.0</v>
      </c>
      <c r="B75" s="9">
        <v>291.6808589425109</v>
      </c>
      <c r="C75" s="9">
        <v>351.7252888857842</v>
      </c>
      <c r="E75" s="3">
        <v>0.0</v>
      </c>
      <c r="F75" s="9">
        <v>291.6808589425109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37">
        <v>70.0</v>
      </c>
      <c r="B76" s="9">
        <v>263.9777540248727</v>
      </c>
      <c r="C76" s="9">
        <v>287.2666248212877</v>
      </c>
      <c r="E76" s="3">
        <v>0.0</v>
      </c>
      <c r="F76" s="9">
        <v>263.9777540248727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37">
        <v>71.0</v>
      </c>
      <c r="B77" s="9">
        <v>271.4973903818662</v>
      </c>
      <c r="C77" s="9">
        <v>302.41601804480376</v>
      </c>
      <c r="E77" s="3">
        <v>0.0</v>
      </c>
      <c r="F77" s="9">
        <v>271.4973903818662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37">
        <v>72.0</v>
      </c>
      <c r="B78" s="9">
        <v>285.3466063698511</v>
      </c>
      <c r="C78" s="9">
        <v>292.3783235516824</v>
      </c>
      <c r="E78" s="3">
        <v>0.0</v>
      </c>
      <c r="F78" s="9">
        <v>285.3466063698511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37">
        <v>73.0</v>
      </c>
      <c r="B79" s="9">
        <v>294.8777629824875</v>
      </c>
      <c r="C79" s="9">
        <v>365.06125287514834</v>
      </c>
      <c r="E79" s="3">
        <v>0.0</v>
      </c>
      <c r="F79" s="9">
        <v>294.8777629824875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37">
        <v>74.0</v>
      </c>
      <c r="B80" s="9">
        <v>295.71578633177836</v>
      </c>
      <c r="C80" s="9">
        <v>294.0849620508406</v>
      </c>
      <c r="E80" s="3">
        <v>0.0</v>
      </c>
      <c r="F80" s="9">
        <v>295.71578633177836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37">
        <v>75.0</v>
      </c>
      <c r="B81" s="9">
        <v>274.0482849086041</v>
      </c>
      <c r="C81" s="9">
        <v>326.2013050742833</v>
      </c>
      <c r="E81" s="3">
        <v>0.0</v>
      </c>
      <c r="F81" s="9">
        <v>274.0482849086041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37">
        <v>76.0</v>
      </c>
      <c r="B82" s="9">
        <v>284.11649243053716</v>
      </c>
      <c r="C82" s="9">
        <v>304.3700335401704</v>
      </c>
      <c r="E82" s="3">
        <v>0.0</v>
      </c>
      <c r="F82" s="9">
        <v>284.11649243053716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37">
        <v>77.0</v>
      </c>
      <c r="B83" s="9">
        <v>293.0809730395492</v>
      </c>
      <c r="C83" s="9">
        <v>312.3943139751053</v>
      </c>
      <c r="E83" s="3">
        <v>0.0</v>
      </c>
      <c r="F83" s="9">
        <v>293.0809730395492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37">
        <v>78.0</v>
      </c>
      <c r="B84" s="9">
        <v>286.2464605928963</v>
      </c>
      <c r="C84" s="9">
        <v>349.0033314905026</v>
      </c>
      <c r="E84" s="3">
        <v>0.0</v>
      </c>
      <c r="F84" s="9">
        <v>286.2464605928963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37">
        <v>79.0</v>
      </c>
      <c r="B85" s="9">
        <v>265.78209147482823</v>
      </c>
      <c r="C85" s="9">
        <v>319.33321229224293</v>
      </c>
      <c r="E85" s="3">
        <v>0.0</v>
      </c>
      <c r="F85" s="9">
        <v>265.78209147482823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37">
        <v>80.0</v>
      </c>
      <c r="B86" s="9">
        <v>252.9726147163605</v>
      </c>
      <c r="C86" s="9">
        <v>284.1683117517048</v>
      </c>
      <c r="E86" s="3">
        <v>0.0</v>
      </c>
      <c r="F86" s="9">
        <v>252.9726147163605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37">
        <v>81.0</v>
      </c>
      <c r="B87" s="9">
        <v>262.3980788230582</v>
      </c>
      <c r="C87" s="9">
        <v>277.57680523589056</v>
      </c>
      <c r="E87" s="3">
        <v>0.0</v>
      </c>
      <c r="F87" s="9">
        <v>262.3980788230582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37">
        <v>82.0</v>
      </c>
      <c r="B88" s="9">
        <v>279.52076571528977</v>
      </c>
      <c r="C88" s="9">
        <v>254.90161240043523</v>
      </c>
      <c r="E88" s="3">
        <v>0.0</v>
      </c>
      <c r="F88" s="9">
        <v>279.52076571528977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37">
        <v>83.0</v>
      </c>
      <c r="B89" s="9">
        <v>270.50380156694825</v>
      </c>
      <c r="C89" s="9">
        <v>321.7980919213514</v>
      </c>
      <c r="E89" s="3">
        <v>0.0</v>
      </c>
      <c r="F89" s="9">
        <v>270.50380156694825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37">
        <v>84.0</v>
      </c>
      <c r="B90" s="9">
        <v>282.82292680715375</v>
      </c>
      <c r="C90" s="9">
        <v>308.89217469117835</v>
      </c>
      <c r="E90" s="3">
        <v>0.0</v>
      </c>
      <c r="F90" s="9">
        <v>282.82292680715375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37">
        <v>85.0</v>
      </c>
      <c r="B91" s="9">
        <v>279.83523408022586</v>
      </c>
      <c r="C91" s="9">
        <v>369.1878971669501</v>
      </c>
      <c r="E91" s="3">
        <v>0.0</v>
      </c>
      <c r="F91" s="9">
        <v>279.83523408022586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37">
        <v>86.0</v>
      </c>
      <c r="B92" s="9">
        <v>288.14359819179185</v>
      </c>
      <c r="C92" s="9">
        <v>326.6028904509828</v>
      </c>
      <c r="E92" s="3">
        <v>0.0</v>
      </c>
      <c r="F92" s="9">
        <v>288.14359819179185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37">
        <v>87.0</v>
      </c>
      <c r="B93" s="9">
        <v>274.1127045113594</v>
      </c>
      <c r="C93" s="9">
        <v>305.58869188388843</v>
      </c>
      <c r="E93" s="3">
        <v>0.0</v>
      </c>
      <c r="F93" s="9">
        <v>274.1127045113594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37">
        <v>88.0</v>
      </c>
      <c r="B94" s="9">
        <v>278.2490262303598</v>
      </c>
      <c r="C94" s="9">
        <v>287.2202151014506</v>
      </c>
      <c r="E94" s="3">
        <v>0.0</v>
      </c>
      <c r="F94" s="9">
        <v>278.2490262303598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37">
        <v>89.0</v>
      </c>
      <c r="B95" s="9">
        <v>278.08523210806527</v>
      </c>
      <c r="C95" s="9">
        <v>316.1202087989017</v>
      </c>
      <c r="E95" s="3">
        <v>0.0</v>
      </c>
      <c r="F95" s="9">
        <v>278.08523210806527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37">
        <v>90.0</v>
      </c>
      <c r="B96" s="9">
        <v>279.977477965292</v>
      </c>
      <c r="C96" s="9">
        <v>307.6934395165188</v>
      </c>
      <c r="E96" s="3">
        <v>0.0</v>
      </c>
      <c r="F96" s="9">
        <v>279.977477965292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E97" s="3">
        <v>1.0</v>
      </c>
      <c r="F97" s="9">
        <v>286.93133858536135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E98" s="3">
        <v>1.0</v>
      </c>
      <c r="F98" s="9">
        <v>316.473004980878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E99" s="3">
        <v>1.0</v>
      </c>
      <c r="F99" s="9">
        <v>351.77650668529293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E100" s="3">
        <v>1.0</v>
      </c>
      <c r="F100" s="9">
        <v>292.52194059416894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E101" s="3">
        <v>1.0</v>
      </c>
      <c r="F101" s="9">
        <v>315.17992099814614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E102" s="3">
        <v>1.0</v>
      </c>
      <c r="F102" s="9">
        <v>322.6564801802915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E103" s="3">
        <v>1.0</v>
      </c>
      <c r="F103" s="9">
        <v>374.8211460483747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E104" s="3">
        <v>1.0</v>
      </c>
      <c r="F104" s="9">
        <v>325.94674950146646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E105" s="3">
        <v>1.0</v>
      </c>
      <c r="F105" s="9">
        <v>295.6701654393609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E106" s="3">
        <v>1.0</v>
      </c>
      <c r="F106" s="9">
        <v>320.5518110122171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E107" s="3">
        <v>1.0</v>
      </c>
      <c r="F107" s="9">
        <v>294.9937225874879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E108" s="3">
        <v>1.0</v>
      </c>
      <c r="F108" s="9">
        <v>336.08512334788315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E109" s="3">
        <v>1.0</v>
      </c>
      <c r="F109" s="9">
        <v>317.18319037597945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E110" s="3">
        <v>1.0</v>
      </c>
      <c r="F110" s="9">
        <v>347.81433660210223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E111" s="3">
        <v>1.0</v>
      </c>
      <c r="F111" s="9">
        <v>325.9449124455656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E112" s="3">
        <v>1.0</v>
      </c>
      <c r="F112" s="9">
        <v>319.5701451802436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E113" s="3">
        <v>1.0</v>
      </c>
      <c r="F113" s="9">
        <v>333.8945785941736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E114" s="3">
        <v>1.0</v>
      </c>
      <c r="F114" s="9">
        <v>352.6445792932926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E115" s="3">
        <v>1.0</v>
      </c>
      <c r="F115" s="9">
        <v>287.6428905736339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E116" s="3">
        <v>1.0</v>
      </c>
      <c r="F116" s="9">
        <v>306.9381323305583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E117" s="3">
        <v>1.0</v>
      </c>
      <c r="F117" s="9">
        <v>297.2434154291294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E118" s="3">
        <v>1.0</v>
      </c>
      <c r="F118" s="9">
        <v>285.48743225166106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E119" s="3">
        <v>1.0</v>
      </c>
      <c r="F119" s="9">
        <v>295.12785852915664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E120" s="3">
        <v>1.0</v>
      </c>
      <c r="F120" s="9">
        <v>279.9568135748347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E121" s="3">
        <v>1.0</v>
      </c>
      <c r="F121" s="9">
        <v>272.54593680997294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E122" s="3">
        <v>1.0</v>
      </c>
      <c r="F122" s="9">
        <v>290.6504460448979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E123" s="3">
        <v>1.0</v>
      </c>
      <c r="F123" s="9">
        <v>318.05066243301303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E124" s="3">
        <v>1.0</v>
      </c>
      <c r="F124" s="9">
        <v>282.44120931853416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E125" s="3">
        <v>1.0</v>
      </c>
      <c r="F125" s="9">
        <v>340.82902351872724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E126" s="3">
        <v>1.0</v>
      </c>
      <c r="F126" s="9">
        <v>297.63470544281506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E127" s="3">
        <v>1.0</v>
      </c>
      <c r="F127" s="9">
        <v>284.92630632451693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E128" s="3">
        <v>1.0</v>
      </c>
      <c r="F128" s="9">
        <v>267.26755635395466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E129" s="3">
        <v>1.0</v>
      </c>
      <c r="F129" s="9">
        <v>296.7955829639168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E130" s="3">
        <v>1.0</v>
      </c>
      <c r="F130" s="9">
        <v>363.4464462418487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E131" s="3">
        <v>1.0</v>
      </c>
      <c r="F131" s="9">
        <v>309.7999179330104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E132" s="3">
        <v>1.0</v>
      </c>
      <c r="F132" s="9">
        <v>376.59303001282325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E133" s="3">
        <v>1.0</v>
      </c>
      <c r="F133" s="9">
        <v>288.5741722738307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E134" s="3">
        <v>1.0</v>
      </c>
      <c r="F134" s="9">
        <v>317.1716125348855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E135" s="3">
        <v>1.0</v>
      </c>
      <c r="F135" s="9">
        <v>277.7704710872635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E136" s="3">
        <v>1.0</v>
      </c>
      <c r="F136" s="9">
        <v>302.13002692227207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E137" s="3">
        <v>1.0</v>
      </c>
      <c r="F137" s="9">
        <v>313.4821756901869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E138" s="3">
        <v>1.0</v>
      </c>
      <c r="F138" s="9">
        <v>316.5544833561211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E139" s="3">
        <v>1.0</v>
      </c>
      <c r="F139" s="9">
        <v>338.4854959208255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E140" s="3">
        <v>1.0</v>
      </c>
      <c r="F140" s="9">
        <v>260.60026548071806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E141" s="3">
        <v>1.0</v>
      </c>
      <c r="F141" s="9">
        <v>315.4734621581037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E142" s="3">
        <v>1.0</v>
      </c>
      <c r="F142" s="9">
        <v>338.995978217459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E143" s="3">
        <v>1.0</v>
      </c>
      <c r="F143" s="9">
        <v>343.0935421785852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E144" s="3">
        <v>1.0</v>
      </c>
      <c r="F144" s="9">
        <v>322.3578631230592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E145" s="3">
        <v>1.0</v>
      </c>
      <c r="F145" s="9">
        <v>315.27680894214035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E146" s="3">
        <v>1.0</v>
      </c>
      <c r="F146" s="9">
        <v>342.53889766263796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E147" s="3">
        <v>1.0</v>
      </c>
      <c r="F147" s="9">
        <v>263.1288771647395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E148" s="3">
        <v>1.0</v>
      </c>
      <c r="F148" s="9">
        <v>269.99503574115494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E149" s="3">
        <v>1.0</v>
      </c>
      <c r="F149" s="9">
        <v>326.94918140350615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E150" s="3">
        <v>1.0</v>
      </c>
      <c r="F150" s="9">
        <v>304.5556299197819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E151" s="3">
        <v>1.0</v>
      </c>
      <c r="F151" s="9">
        <v>294.4067952497747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E152" s="3">
        <v>1.0</v>
      </c>
      <c r="F152" s="9">
        <v>288.86557709709774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E153" s="3">
        <v>1.0</v>
      </c>
      <c r="F153" s="9">
        <v>298.81777290344195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E154" s="3">
        <v>1.0</v>
      </c>
      <c r="F154" s="9">
        <v>300.48775113891276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E155" s="3">
        <v>1.0</v>
      </c>
      <c r="F155" s="9">
        <v>311.28364926726493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E156" s="3">
        <v>1.0</v>
      </c>
      <c r="F156" s="9">
        <v>264.9791677500923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E157" s="3">
        <v>1.0</v>
      </c>
      <c r="F157" s="9">
        <v>320.13572806995006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E158" s="3">
        <v>1.0</v>
      </c>
      <c r="F158" s="9">
        <v>311.8190930433971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E159" s="3">
        <v>1.0</v>
      </c>
      <c r="F159" s="9">
        <v>288.1650440223967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E160" s="3">
        <v>1.0</v>
      </c>
      <c r="F160" s="9">
        <v>308.6242140887228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E161" s="3">
        <v>1.0</v>
      </c>
      <c r="F161" s="9">
        <v>319.2771025157683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E162" s="3">
        <v>1.0</v>
      </c>
      <c r="F162" s="9">
        <v>335.15762236942265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E163" s="3">
        <v>1.0</v>
      </c>
      <c r="F163" s="9">
        <v>327.16177546417043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E164" s="3">
        <v>1.0</v>
      </c>
      <c r="F164" s="9">
        <v>313.45982571227546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E165" s="3">
        <v>1.0</v>
      </c>
      <c r="F165" s="9">
        <v>351.7252888857842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E166" s="3">
        <v>1.0</v>
      </c>
      <c r="F166" s="9">
        <v>287.2666248212877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E167" s="3">
        <v>1.0</v>
      </c>
      <c r="F167" s="9">
        <v>302.41601804480376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E168" s="3">
        <v>1.0</v>
      </c>
      <c r="F168" s="9">
        <v>292.3783235516824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E169" s="3">
        <v>1.0</v>
      </c>
      <c r="F169" s="9">
        <v>365.06125287514834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E170" s="3">
        <v>1.0</v>
      </c>
      <c r="F170" s="9">
        <v>294.0849620508406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E171" s="3">
        <v>1.0</v>
      </c>
      <c r="F171" s="9">
        <v>326.2013050742833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E172" s="3">
        <v>1.0</v>
      </c>
      <c r="F172" s="9">
        <v>304.3700335401704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E173" s="3">
        <v>1.0</v>
      </c>
      <c r="F173" s="9">
        <v>312.3943139751053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E174" s="3">
        <v>1.0</v>
      </c>
      <c r="F174" s="9">
        <v>349.0033314905026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E175" s="3">
        <v>1.0</v>
      </c>
      <c r="F175" s="9">
        <v>319.33321229224293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E176" s="3">
        <v>1.0</v>
      </c>
      <c r="F176" s="9">
        <v>284.1683117517048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E177" s="3">
        <v>1.0</v>
      </c>
      <c r="F177" s="9">
        <v>277.57680523589056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E178" s="3">
        <v>1.0</v>
      </c>
      <c r="F178" s="9">
        <v>254.90161240043523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E179" s="3">
        <v>1.0</v>
      </c>
      <c r="F179" s="9">
        <v>321.7980919213514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E180" s="3">
        <v>1.0</v>
      </c>
      <c r="F180" s="9">
        <v>308.89217469117835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E181" s="3">
        <v>1.0</v>
      </c>
      <c r="F181" s="9">
        <v>369.1878971669501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E182" s="3">
        <v>1.0</v>
      </c>
      <c r="F182" s="9">
        <v>326.6028904509828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E183" s="3">
        <v>1.0</v>
      </c>
      <c r="F183" s="9">
        <v>305.58869188388843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E184" s="3">
        <v>1.0</v>
      </c>
      <c r="F184" s="9">
        <v>287.2202151014506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E185" s="3">
        <v>1.0</v>
      </c>
      <c r="F185" s="9">
        <v>316.1202087989017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E186" s="3">
        <v>1.0</v>
      </c>
      <c r="F186" s="9">
        <v>307.6934395165188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B5:C5"/>
  </mergeCells>
  <drawing r:id="rId1"/>
</worksheet>
</file>