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340" activeTab="7"/>
  </bookViews>
  <sheets>
    <sheet name="汇总分析" sheetId="8" r:id="rId1"/>
    <sheet name="10925汇总" sheetId="9" r:id="rId2"/>
    <sheet name="10928汇总" sheetId="10" r:id="rId3"/>
    <sheet name="10923汇总" sheetId="11" r:id="rId4"/>
    <sheet name="10924汇总" sheetId="12" r:id="rId5"/>
    <sheet name="10927汇总" sheetId="13" r:id="rId6"/>
    <sheet name="10926汇总" sheetId="14" r:id="rId7"/>
    <sheet name="10922汇总" sheetId="15" r:id="rId8"/>
  </sheets>
  <definedNames>
    <definedName name="_GoBack" localSheetId="7">'10922汇总'!#REF!</definedName>
    <definedName name="_xlnm.Print_Area" localSheetId="7">'10922汇总'!$A$1:$W$23</definedName>
    <definedName name="_xlnm.Print_Titles" localSheetId="7">'10922汇总'!$1:$4</definedName>
  </definedNames>
  <calcPr calcId="144525"/>
</workbook>
</file>

<file path=xl/sharedStrings.xml><?xml version="1.0" encoding="utf-8"?>
<sst xmlns="http://schemas.openxmlformats.org/spreadsheetml/2006/main" count="578" uniqueCount="220">
  <si>
    <t>2023年3月钢轨探伤车检测质量评定汇总表</t>
  </si>
  <si>
    <t>工班及车号</t>
  </si>
  <si>
    <t>项目</t>
  </si>
  <si>
    <t>得分及天数</t>
  </si>
  <si>
    <t>具体扣分情况</t>
  </si>
  <si>
    <t>检测天数</t>
  </si>
  <si>
    <t>接头不合格共扣10分；探轮对中不佳共扣2分，合计共扣12分</t>
  </si>
  <si>
    <t>一工班</t>
  </si>
  <si>
    <t>分值划分</t>
  </si>
  <si>
    <t>90分以上</t>
  </si>
  <si>
    <t>75至89分</t>
  </si>
  <si>
    <t>60至74分</t>
  </si>
  <si>
    <t>60分一下</t>
  </si>
  <si>
    <t>接头不合格共扣18分；日报错误共扣4分；检测灵敏度调节不及时共扣12分；探轮对中不佳共扣6分，合计共扣40分。</t>
  </si>
  <si>
    <t>二工班</t>
  </si>
  <si>
    <t>日报错误共扣6分；探轮对中不佳共扣6分，合计共扣12分。</t>
  </si>
  <si>
    <t>三工班</t>
  </si>
  <si>
    <t>接头不合格共扣32分；日报错误共扣6分；检测灵敏度调节不及时共扣2分；探轮对中不佳共扣6分，合计共扣46分</t>
  </si>
  <si>
    <t>四工班</t>
  </si>
  <si>
    <t>接头不合格共扣22分；日报错误共扣8分；检测灵敏度调节不及时共扣36分；探轮对中不佳共扣24分，合计共扣90分</t>
  </si>
  <si>
    <t>五工班</t>
  </si>
  <si>
    <t>接头不合格共扣58分；检测灵敏度调节不及时共扣10分，合计共扣68分。</t>
  </si>
  <si>
    <t>六工班</t>
  </si>
  <si>
    <t>接头不合格共扣20分；检测灵敏度调节不及时共扣16分；探轮对中不佳共扣2分；探轮调零不佳共扣6分，合计共扣54分。</t>
  </si>
  <si>
    <t>七工班</t>
  </si>
  <si>
    <t>合计</t>
  </si>
  <si>
    <t>4个车高速标定合格各加1天
共计93+4=97天</t>
  </si>
  <si>
    <t>钢轨探伤车检测质量评定表</t>
  </si>
  <si>
    <t>工班及车号：一工班 10925</t>
  </si>
  <si>
    <t>日期：2023.3.6</t>
  </si>
  <si>
    <t>序号</t>
  </si>
  <si>
    <t>考核内容</t>
  </si>
  <si>
    <t>评分细则</t>
  </si>
  <si>
    <t>发生触碰红线及以上问题。</t>
  </si>
  <si>
    <t>发生此项考核内容中的任意一项，当日检测质量评定为0分</t>
  </si>
  <si>
    <t>三级伤损及以上长大伤损未及时发现。</t>
  </si>
  <si>
    <t>检测设备故障造成检测任务未完成。</t>
  </si>
  <si>
    <t>检测速度超过规定速度，道岔区域检测速度不超过55km/h，曲线半径1000米及以下地段检测速度不超过60km/h，超7亿吨地段不超过50km/h。</t>
  </si>
  <si>
    <t>延迟、闸门、阈值、抑制与标准参数一致。</t>
  </si>
  <si>
    <t>输入线路、区间、上下行、检测方向、操作人员是否输入正确。</t>
  </si>
  <si>
    <t>输入错误每处扣3分</t>
  </si>
  <si>
    <t>高灵敏度检测，开始检测检测灵敏度是否由高到低的过程，检测B型图中有零星杂波图形。</t>
  </si>
  <si>
    <t>不符合要求每次扣5分</t>
  </si>
  <si>
    <t>40、60、80km/h以下三种速度的同通道灵敏度值相差≤12dB</t>
  </si>
  <si>
    <t>不符合要求每处扣1分</t>
  </si>
  <si>
    <t>各通道出波是否完整，接头出波点数符合标准 ，检查每位操作员检测的高铁连续5对接头，5对满足标准为合格。普铁连续10对接头，8对满足标准为合格。</t>
  </si>
  <si>
    <t>每少一对接头扣2分</t>
  </si>
  <si>
    <t>2对接头不合格扣李晓月4分，王新凯3处接头不合格扣6分</t>
  </si>
  <si>
    <t>检查空间参数拼图，测距小于等于10mm。</t>
  </si>
  <si>
    <t>不符合要求每人扣5分</t>
  </si>
  <si>
    <t>检测中对中不良，出现连续0度监视杂波且0度失底波长度超过200米未及时干预（道岔区除外）。</t>
  </si>
  <si>
    <t>不符合要求每处扣2分</t>
  </si>
  <si>
    <t>005文件K35+590-K35+930右股连续失底波扣王新凯2分</t>
  </si>
  <si>
    <t>探轮调零不佳和晶片性能状态不佳等问题造成出波不良。70度轨头出现连续杂波超过500米未及时干预。</t>
  </si>
  <si>
    <t>探轮状态不佳扣2分，处置不及时扣4分</t>
  </si>
  <si>
    <t>日报中填报信息错误，</t>
  </si>
  <si>
    <t>工务段管辖范围，未检里程、线别、股别、通过股道信息填报错误每处扣4分，其他填写错误每处扣2分</t>
  </si>
  <si>
    <r>
      <rPr>
        <sz val="18"/>
        <rFont val="宋体"/>
        <charset val="134"/>
      </rPr>
      <t>1、李晓月张超 日报文件名命名时间有误 （命名为2023年2月5日-6日）计</t>
    </r>
    <r>
      <rPr>
        <sz val="18"/>
        <color rgb="FFFF0000"/>
        <rFont val="宋体"/>
        <charset val="134"/>
      </rPr>
      <t>-4</t>
    </r>
  </si>
  <si>
    <t>日报中人员信息栏，添乘人员信息填写不全，黄渡站通过时间错误，扣李晓月2分、张超2分</t>
  </si>
  <si>
    <t>普速线路未检控制在3%以下。</t>
  </si>
  <si>
    <t>未检每超过1%扣1分</t>
  </si>
  <si>
    <t>高速线路单次未检控制在1.5公里以下</t>
  </si>
  <si>
    <t>超过1次扣2分</t>
  </si>
  <si>
    <t>高速动态标定质量评定：40、60和75速度各有一次100%检出率、误报率15%以下，且75速度10遍检出率85%，误报率小于15%。</t>
  </si>
  <si>
    <t>满足要求，评定为优良；未达到则为失格</t>
  </si>
  <si>
    <t>评分及认定标准：90分及以上为优良；75分至89分为一般；60分至74分为合格。</t>
  </si>
  <si>
    <t>考核结果：优良</t>
  </si>
  <si>
    <t>检查：</t>
  </si>
  <si>
    <t>刘文消</t>
  </si>
  <si>
    <t>审核：毛永胜</t>
  </si>
  <si>
    <t>红色字体不扣分</t>
  </si>
  <si>
    <t>接头不合格</t>
  </si>
  <si>
    <t>日报错误</t>
  </si>
  <si>
    <t>检测日期错误4次，站内未检未填写</t>
  </si>
  <si>
    <t>检测灵敏度调节不及时</t>
  </si>
  <si>
    <t>探轮对中不佳</t>
  </si>
  <si>
    <t>接头</t>
  </si>
  <si>
    <t>杂波</t>
  </si>
  <si>
    <t>日报</t>
  </si>
  <si>
    <t>底波</t>
  </si>
  <si>
    <t>李晓月</t>
  </si>
  <si>
    <t>王新凯</t>
  </si>
  <si>
    <t>张超</t>
  </si>
  <si>
    <t>张跃</t>
  </si>
  <si>
    <t>工班及车号：二工班 10928</t>
  </si>
  <si>
    <t>日期：2023.3.5</t>
  </si>
  <si>
    <t>数据006、007参数设置错误扣张邦琼6分</t>
  </si>
  <si>
    <t>袁家乐提供接头不合格多一处，扣2分</t>
  </si>
  <si>
    <t>张跃提供接头不合格超一处扣2分</t>
  </si>
  <si>
    <t>张跃提供接头不合格超1处扣2分</t>
  </si>
  <si>
    <t>袁家乐提供接头不合格超2处扣4分</t>
  </si>
  <si>
    <t>袁家乐提供接头不合格一处扣2分</t>
  </si>
  <si>
    <t>袁家乐接头一处不合格扣2分</t>
  </si>
  <si>
    <t>张跃一处接头不合格扣2分</t>
  </si>
  <si>
    <r>
      <rPr>
        <sz val="12"/>
        <rFont val="宋体"/>
        <charset val="134"/>
      </rPr>
      <t xml:space="preserve">1、袁家乐 沪宁城际 上行 K235+848-K236+123右股0°监视轨腰连续杂波 </t>
    </r>
    <r>
      <rPr>
        <sz val="12"/>
        <color rgb="FFFF0000"/>
        <rFont val="宋体"/>
        <charset val="134"/>
      </rPr>
      <t>-2</t>
    </r>
    <r>
      <rPr>
        <sz val="12"/>
        <rFont val="宋体"/>
        <charset val="134"/>
      </rPr>
      <t xml:space="preserve">            2、张跃 沪宁城际 下行 K300+101-K299+841 右股0度连续失波</t>
    </r>
    <r>
      <rPr>
        <sz val="12"/>
        <color rgb="FFFF0000"/>
        <rFont val="宋体"/>
        <charset val="134"/>
      </rPr>
      <t xml:space="preserve"> -2 </t>
    </r>
    <r>
      <rPr>
        <sz val="12"/>
        <rFont val="宋体"/>
        <charset val="134"/>
      </rPr>
      <t xml:space="preserve">        3、冯超 沪溶线 下行 K339+716-K341+562 左股轨头下颚前外70°杂波</t>
    </r>
    <r>
      <rPr>
        <sz val="12"/>
        <color rgb="FFFF0000"/>
        <rFont val="宋体"/>
        <charset val="134"/>
      </rPr>
      <t xml:space="preserve"> -2</t>
    </r>
  </si>
  <si>
    <t>009文件K109+853-K110+123左股0度连续失底波扣张邦琼2分</t>
  </si>
  <si>
    <t>002文件K117+927-K117+713右股0度监视连续杂波扣袁家乐2分</t>
  </si>
  <si>
    <t>005文件K726+284-K726+507右股0度监视连续杂波扣张跃2分</t>
  </si>
  <si>
    <t>004文件K178+319-K178+527右股0度连续失底波扣袁家乐2分</t>
  </si>
  <si>
    <t>005文件K142+928-K143+164右股连续监视杂波扣袁家乐2分 006文件K168+273-K168+484右股0度连续失底波扣张跃2分</t>
  </si>
  <si>
    <t>日报沪宁城际检测区段里程填写错误扣张跃张邦琼各2分</t>
  </si>
  <si>
    <t>日报站内未检信息填写错误1处，扣袁家乐2分</t>
  </si>
  <si>
    <t>合西联络线未在日报中填写扣袁家乐张邦琼各2分</t>
  </si>
  <si>
    <t>桐城通过时间填写错误扣袁家乐张邦琼各2分</t>
  </si>
  <si>
    <t>未检14KM未检率7%扣4分</t>
  </si>
  <si>
    <t>冯超</t>
  </si>
  <si>
    <t>袁家乐</t>
  </si>
  <si>
    <t>张邦琼</t>
  </si>
  <si>
    <t>工班及车号：三工班 10923</t>
  </si>
  <si>
    <t>日期：2023.3.4</t>
  </si>
  <si>
    <r>
      <rPr>
        <sz val="12"/>
        <rFont val="宋体"/>
        <charset val="134"/>
      </rPr>
      <t xml:space="preserve">1、郭旭 沪溶线 下行 K466+797-K467+161 左股 轨头前后xf70°杂波0°失波  </t>
    </r>
    <r>
      <rPr>
        <sz val="12"/>
        <color rgb="FFFF0000"/>
        <rFont val="宋体"/>
        <charset val="134"/>
      </rPr>
      <t xml:space="preserve">-2 </t>
    </r>
    <r>
      <rPr>
        <sz val="12"/>
        <rFont val="宋体"/>
        <charset val="134"/>
      </rPr>
      <t xml:space="preserve">                                     2、何正东 合武绕行线 上行 K8+208-K7+834 右股 轨头前后xf70°杂波0°失波  </t>
    </r>
    <r>
      <rPr>
        <sz val="12"/>
        <color rgb="FFFF0000"/>
        <rFont val="宋体"/>
        <charset val="134"/>
      </rPr>
      <t xml:space="preserve">-2 </t>
    </r>
    <r>
      <rPr>
        <sz val="12"/>
        <rFont val="宋体"/>
        <charset val="134"/>
      </rPr>
      <t xml:space="preserve">                                    3、何正东 下行 K10+364 -K10+583 右股 0°失波 -</t>
    </r>
    <r>
      <rPr>
        <sz val="12"/>
        <color rgb="FFFF0000"/>
        <rFont val="宋体"/>
        <charset val="134"/>
      </rPr>
      <t xml:space="preserve">2 </t>
    </r>
  </si>
  <si>
    <t>站内未检统计少金华南联络线上行金华南站扣郭旭2分</t>
  </si>
  <si>
    <t>日报编号错误扣何正东2分</t>
  </si>
  <si>
    <t>日报编号错误扣郭旭2分</t>
  </si>
  <si>
    <t>通过车站名错误扣何正东2分（苏州园区）</t>
  </si>
  <si>
    <t>站内未检少沪蓉线下行南京南站扣何正东2分，日报编号错误扣何正东2分</t>
  </si>
  <si>
    <t>日报中运行方向错误扣何正东2分</t>
  </si>
  <si>
    <t>日报信息填报错误 郭旭-2分（10923误填为10928）</t>
  </si>
  <si>
    <t>日报编号错误扣何正东2分，文件夹线路名错误扣何正东2分</t>
  </si>
  <si>
    <t>日报合蚌客专分界点信息错误，线路行别错误扣郭旭4分</t>
  </si>
  <si>
    <t>黄华</t>
  </si>
  <si>
    <t>郭旭</t>
  </si>
  <si>
    <t>何正东</t>
  </si>
  <si>
    <t>工班及车号：四工班 10924</t>
  </si>
  <si>
    <t>闫冬冬一处接头不合格扣2分</t>
  </si>
  <si>
    <t>李志强 王之威 接头出波点数不符合标准。</t>
  </si>
  <si>
    <t>王之威 接头出波点数不符合标准。</t>
  </si>
  <si>
    <t>孙悦-4.2对接头出波点数不够. 王新凯-2.一对接头出波点数不够</t>
  </si>
  <si>
    <t xml:space="preserve">1、闫冬冬提供接头5对不符合要求 -10；2、王之威提供接头3对不符合要求 -6             </t>
  </si>
  <si>
    <t>李存强 接头出波点数不符合标准。</t>
  </si>
  <si>
    <t>003文件K1268+736-K1268+323左右股连续0度监视杂波扣王之威2分</t>
  </si>
  <si>
    <r>
      <rPr>
        <sz val="14"/>
        <rFont val="宋体"/>
        <charset val="134"/>
      </rPr>
      <t xml:space="preserve">1、闫冬冬 杭绍台 下行K129+854-K130+062 左股0°失波  </t>
    </r>
    <r>
      <rPr>
        <sz val="14"/>
        <color rgb="FFFF0000"/>
        <rFont val="宋体"/>
        <charset val="134"/>
      </rPr>
      <t>-2</t>
    </r>
    <r>
      <rPr>
        <sz val="14"/>
        <rFont val="宋体"/>
        <charset val="134"/>
      </rPr>
      <t xml:space="preserve"> </t>
    </r>
    <r>
      <rPr>
        <sz val="14"/>
        <color rgb="FFFF0000"/>
        <rFont val="宋体"/>
        <charset val="134"/>
      </rPr>
      <t xml:space="preserve">  </t>
    </r>
    <r>
      <rPr>
        <sz val="14"/>
        <rFont val="宋体"/>
        <charset val="134"/>
      </rPr>
      <t xml:space="preserve">                                                              2、王新凯 萧杭绍台下行K211+072-K211+395 右股0°失波 </t>
    </r>
    <r>
      <rPr>
        <sz val="14"/>
        <color rgb="FFFF0000"/>
        <rFont val="宋体"/>
        <charset val="134"/>
      </rPr>
      <t>-2；</t>
    </r>
    <r>
      <rPr>
        <sz val="14"/>
        <rFont val="宋体"/>
        <charset val="134"/>
      </rPr>
      <t xml:space="preserve"> 3、王之威杭深高速下行K162+520-K163+197左股0度连失</t>
    </r>
    <r>
      <rPr>
        <sz val="14"/>
        <color rgb="FFFF0000"/>
        <rFont val="宋体"/>
        <charset val="134"/>
      </rPr>
      <t>-2</t>
    </r>
  </si>
  <si>
    <r>
      <rPr>
        <sz val="14"/>
        <rFont val="宋体"/>
        <charset val="134"/>
      </rPr>
      <t>1、王新凯 杭台高铁 上 右 前外70°下颚杂波K318+526-</t>
    </r>
    <r>
      <rPr>
        <sz val="14"/>
        <color rgb="FFFF0000"/>
        <rFont val="宋体"/>
        <charset val="134"/>
      </rPr>
      <t xml:space="preserve"> </t>
    </r>
    <r>
      <rPr>
        <sz val="14"/>
        <rFont val="宋体"/>
        <charset val="134"/>
      </rPr>
      <t xml:space="preserve">K316+756 </t>
    </r>
    <r>
      <rPr>
        <sz val="14"/>
        <color rgb="FFFF0000"/>
        <rFont val="宋体"/>
        <charset val="134"/>
      </rPr>
      <t>-2</t>
    </r>
    <r>
      <rPr>
        <sz val="14"/>
        <rFont val="宋体"/>
        <charset val="134"/>
      </rPr>
      <t xml:space="preserve">、K272+538-K272+112右 前外0°监视轨腰杂波 </t>
    </r>
    <r>
      <rPr>
        <sz val="14"/>
        <color rgb="FFFF0000"/>
        <rFont val="宋体"/>
        <charset val="134"/>
      </rPr>
      <t>-2</t>
    </r>
    <r>
      <rPr>
        <sz val="14"/>
        <rFont val="宋体"/>
        <charset val="134"/>
      </rPr>
      <t xml:space="preserve"> </t>
    </r>
    <r>
      <rPr>
        <sz val="14"/>
        <color rgb="FFFF0000"/>
        <rFont val="宋体"/>
        <charset val="134"/>
      </rPr>
      <t xml:space="preserve">  </t>
    </r>
    <r>
      <rPr>
        <sz val="14"/>
        <rFont val="宋体"/>
        <charset val="134"/>
      </rPr>
      <t xml:space="preserve">          </t>
    </r>
  </si>
  <si>
    <r>
      <rPr>
        <sz val="14"/>
        <rFont val="宋体"/>
        <charset val="134"/>
      </rPr>
      <t xml:space="preserve">1、王之威 杭台高速上行K181+371-K181+057 右股0°失波 </t>
    </r>
    <r>
      <rPr>
        <sz val="14"/>
        <color rgb="FFFF0000"/>
        <rFont val="宋体"/>
        <charset val="134"/>
      </rPr>
      <t>-2</t>
    </r>
    <r>
      <rPr>
        <sz val="14"/>
        <rFont val="宋体"/>
        <charset val="134"/>
      </rPr>
      <t xml:space="preserve">      </t>
    </r>
  </si>
  <si>
    <t>日报第一页检测日期错误扣王之威2分</t>
  </si>
  <si>
    <t xml:space="preserve">孙悦 三、未检情况及有效检测里程1.未检情况统计：（公里）中无字未写
</t>
  </si>
  <si>
    <t>闫冬冬</t>
  </si>
  <si>
    <t>李存强</t>
  </si>
  <si>
    <t>王之威</t>
  </si>
  <si>
    <t>孙悦</t>
  </si>
  <si>
    <t>工班及车号：五工班 10927</t>
  </si>
  <si>
    <t>日期：2023.3.3</t>
  </si>
  <si>
    <r>
      <rPr>
        <sz val="12"/>
        <rFont val="宋体"/>
        <charset val="134"/>
      </rPr>
      <t xml:space="preserve">1、徐军 沪昆线下行 速度38以上，接头不够没有提供剪切数据；2、田曙光沪昆线下行提供4对接头不符合要求 </t>
    </r>
    <r>
      <rPr>
        <sz val="12"/>
        <color rgb="FFFF0000"/>
        <rFont val="宋体"/>
        <charset val="134"/>
      </rPr>
      <t>-8</t>
    </r>
    <r>
      <rPr>
        <sz val="12"/>
        <rFont val="宋体"/>
        <charset val="134"/>
      </rPr>
      <t xml:space="preserve"> </t>
    </r>
  </si>
  <si>
    <r>
      <rPr>
        <sz val="12"/>
        <rFont val="宋体"/>
        <charset val="134"/>
      </rPr>
      <t xml:space="preserve">1、吴飞跃 萧甬线 下行 K100+045 K100+118 接头出波不符合要求 </t>
    </r>
    <r>
      <rPr>
        <sz val="12"/>
        <color rgb="FFFF0000"/>
        <rFont val="宋体"/>
        <charset val="134"/>
      </rPr>
      <t>-4</t>
    </r>
    <r>
      <rPr>
        <sz val="12"/>
        <rFont val="宋体"/>
        <charset val="134"/>
      </rPr>
      <t xml:space="preserve"> </t>
    </r>
    <r>
      <rPr>
        <sz val="12"/>
        <color rgb="FFFF0000"/>
        <rFont val="宋体"/>
        <charset val="134"/>
      </rPr>
      <t xml:space="preserve">  </t>
    </r>
    <r>
      <rPr>
        <sz val="12"/>
        <rFont val="宋体"/>
        <charset val="134"/>
      </rPr>
      <t xml:space="preserve">            </t>
    </r>
  </si>
  <si>
    <r>
      <rPr>
        <sz val="12"/>
        <rFont val="宋体"/>
        <charset val="134"/>
      </rPr>
      <t xml:space="preserve">1、田曙光提供5个接头0度监视不符合要求 </t>
    </r>
    <r>
      <rPr>
        <sz val="12"/>
        <color rgb="FFFF0000"/>
        <rFont val="宋体"/>
        <charset val="134"/>
      </rPr>
      <t>-10</t>
    </r>
  </si>
  <si>
    <r>
      <rPr>
        <sz val="12"/>
        <rFont val="宋体"/>
        <charset val="134"/>
      </rPr>
      <t xml:space="preserve">1、吴飞跃 沪昆线下行左股K14+475-K14+767轨底0度连续换底波 </t>
    </r>
    <r>
      <rPr>
        <sz val="12"/>
        <color rgb="FFFF0000"/>
        <rFont val="宋体"/>
        <charset val="134"/>
      </rPr>
      <t>-2</t>
    </r>
  </si>
  <si>
    <r>
      <rPr>
        <sz val="12"/>
        <rFont val="宋体"/>
        <charset val="134"/>
      </rPr>
      <t xml:space="preserve">1、徐军 沪昆线 下行 K352+151-K352+359 右股0°监视轨腰杂波                                       </t>
    </r>
    <r>
      <rPr>
        <sz val="12"/>
        <color rgb="FFFF0000"/>
        <rFont val="宋体"/>
        <charset val="134"/>
      </rPr>
      <t>-2</t>
    </r>
    <r>
      <rPr>
        <sz val="12"/>
        <rFont val="宋体"/>
        <charset val="134"/>
      </rPr>
      <t xml:space="preserve">  </t>
    </r>
    <r>
      <rPr>
        <sz val="12"/>
        <color rgb="FFFF0000"/>
        <rFont val="宋体"/>
        <charset val="134"/>
      </rPr>
      <t xml:space="preserve"> </t>
    </r>
    <r>
      <rPr>
        <sz val="12"/>
        <rFont val="宋体"/>
        <charset val="134"/>
      </rPr>
      <t xml:space="preserve">              </t>
    </r>
  </si>
  <si>
    <r>
      <rPr>
        <sz val="12"/>
        <rFont val="宋体"/>
        <charset val="134"/>
      </rPr>
      <t xml:space="preserve">1、田曙光沪昆线下行 K367+650-K367+979 左股0°轨底连续失底波  </t>
    </r>
    <r>
      <rPr>
        <sz val="12"/>
        <color rgb="FFFF0000"/>
        <rFont val="宋体"/>
        <charset val="134"/>
      </rPr>
      <t>-2</t>
    </r>
    <r>
      <rPr>
        <sz val="12"/>
        <rFont val="宋体"/>
        <charset val="134"/>
      </rPr>
      <t xml:space="preserve">  </t>
    </r>
    <r>
      <rPr>
        <sz val="12"/>
        <color rgb="FFFF0000"/>
        <rFont val="宋体"/>
        <charset val="134"/>
      </rPr>
      <t xml:space="preserve"> </t>
    </r>
    <r>
      <rPr>
        <sz val="12"/>
        <rFont val="宋体"/>
        <charset val="134"/>
      </rPr>
      <t xml:space="preserve"> 2、徐军 沪昆线 上行 K463+500-K462+800 左股0°监视轨头杂波                                       </t>
    </r>
    <r>
      <rPr>
        <sz val="12"/>
        <color rgb="FFFF0000"/>
        <rFont val="宋体"/>
        <charset val="134"/>
      </rPr>
      <t>-2</t>
    </r>
    <r>
      <rPr>
        <sz val="12"/>
        <rFont val="宋体"/>
        <charset val="134"/>
      </rPr>
      <t xml:space="preserve">             </t>
    </r>
  </si>
  <si>
    <r>
      <rPr>
        <sz val="12"/>
        <rFont val="宋体"/>
        <charset val="134"/>
      </rPr>
      <t xml:space="preserve">1、 吴飞跃 衢宁线 单线 K105+016-K105+421 右股 0°失波 </t>
    </r>
    <r>
      <rPr>
        <sz val="12"/>
        <color rgb="FFFF0000"/>
        <rFont val="宋体"/>
        <charset val="134"/>
      </rPr>
      <t>-2</t>
    </r>
    <r>
      <rPr>
        <sz val="12"/>
        <rFont val="宋体"/>
        <charset val="134"/>
      </rPr>
      <t xml:space="preserve"> </t>
    </r>
  </si>
  <si>
    <r>
      <rPr>
        <sz val="12"/>
        <rFont val="宋体"/>
        <charset val="134"/>
      </rPr>
      <t>1、田曙光沪昆线上行K357+209-K356+780左股0轨底连续失底波</t>
    </r>
    <r>
      <rPr>
        <sz val="12"/>
        <color rgb="FFFF0000"/>
        <rFont val="宋体"/>
        <charset val="134"/>
      </rPr>
      <t xml:space="preserve"> -2；</t>
    </r>
    <r>
      <rPr>
        <sz val="12"/>
        <rFont val="宋体"/>
        <charset val="134"/>
      </rPr>
      <t>2、 徐  军 沪昆线 上行 K220+520-K219+632 右股轨腰 0°监视杂波   沪昆线 上行 K193+122-K192+627 右股轨腰 0°监视杂波</t>
    </r>
    <r>
      <rPr>
        <sz val="12"/>
        <color rgb="FFFF0000"/>
        <rFont val="宋体"/>
        <charset val="134"/>
      </rPr>
      <t xml:space="preserve"> -4</t>
    </r>
  </si>
  <si>
    <r>
      <rPr>
        <sz val="12"/>
        <rFont val="宋体"/>
        <charset val="134"/>
      </rPr>
      <t xml:space="preserve">1、吴飞跃 萧甬线下行K95+597-K96+020 右股0°失波 </t>
    </r>
    <r>
      <rPr>
        <sz val="12"/>
        <color rgb="FFFF0000"/>
        <rFont val="宋体"/>
        <charset val="134"/>
      </rPr>
      <t>-2</t>
    </r>
    <r>
      <rPr>
        <sz val="12"/>
        <rFont val="宋体"/>
        <charset val="134"/>
      </rPr>
      <t xml:space="preserve"> </t>
    </r>
    <r>
      <rPr>
        <sz val="12"/>
        <color rgb="FFFF0000"/>
        <rFont val="宋体"/>
        <charset val="134"/>
      </rPr>
      <t xml:space="preserve">  </t>
    </r>
    <r>
      <rPr>
        <sz val="12"/>
        <rFont val="宋体"/>
        <charset val="134"/>
      </rPr>
      <t xml:space="preserve">            ；2、王文博 萧甬线下行K49+687-K50+358 ；K50+576-K50+800右股0°失波 </t>
    </r>
    <r>
      <rPr>
        <sz val="12"/>
        <color rgb="FFFF0000"/>
        <rFont val="宋体"/>
        <charset val="134"/>
      </rPr>
      <t>-4</t>
    </r>
  </si>
  <si>
    <t xml:space="preserve">1、吴飞跃 北环线 上行K23+792-K23+374 左股0°失波 -2 北环线 上行K8+174-K7+719 右股0°失波 -2   2、田曙光北环线 下行K3+245-K3+712 左股0°失波  -2          </t>
  </si>
  <si>
    <r>
      <rPr>
        <sz val="12"/>
        <rFont val="宋体"/>
        <charset val="134"/>
      </rPr>
      <t xml:space="preserve">1、王文博 萧甬线上行K19+571-K19+148 右股0°轨腰监视连续杂波 </t>
    </r>
    <r>
      <rPr>
        <sz val="12"/>
        <color rgb="FFFF0000"/>
        <rFont val="宋体"/>
        <charset val="134"/>
      </rPr>
      <t>-2</t>
    </r>
    <r>
      <rPr>
        <sz val="12"/>
        <rFont val="宋体"/>
        <charset val="134"/>
      </rPr>
      <t xml:space="preserve"> ；  2、王文博 宣杭线上行K166+491-K165+838 左股前外、中70°轨头杂波 </t>
    </r>
    <r>
      <rPr>
        <sz val="12"/>
        <color rgb="FFFF0000"/>
        <rFont val="宋体"/>
        <charset val="134"/>
      </rPr>
      <t>-2</t>
    </r>
    <r>
      <rPr>
        <sz val="12"/>
        <rFont val="宋体"/>
        <charset val="134"/>
      </rPr>
      <t xml:space="preserve">                                        3、徐  军 宣杭线 上行K160+647-K160+351 左股0°失波 </t>
    </r>
    <r>
      <rPr>
        <sz val="12"/>
        <color rgb="FFFF0000"/>
        <rFont val="宋体"/>
        <charset val="134"/>
      </rPr>
      <t>-2</t>
    </r>
    <r>
      <rPr>
        <sz val="12"/>
        <rFont val="宋体"/>
        <charset val="134"/>
      </rPr>
      <t xml:space="preserve">     </t>
    </r>
  </si>
  <si>
    <r>
      <rPr>
        <sz val="18"/>
        <rFont val="宋体"/>
        <charset val="134"/>
      </rPr>
      <t>1、田曙光、皖赣线上行54+366-53+978左股0度失波，45+020-44+560右股失波-</t>
    </r>
    <r>
      <rPr>
        <sz val="18"/>
        <color rgb="FFFF0000"/>
        <rFont val="宋体"/>
        <charset val="134"/>
      </rPr>
      <t>4</t>
    </r>
    <r>
      <rPr>
        <sz val="18"/>
        <rFont val="宋体"/>
        <charset val="134"/>
      </rPr>
      <t>分，
2、王文博，宁芜线下行113+119-113+671右股失波-</t>
    </r>
    <r>
      <rPr>
        <sz val="18"/>
        <color rgb="FFFF0000"/>
        <rFont val="宋体"/>
        <charset val="134"/>
      </rPr>
      <t>2</t>
    </r>
    <r>
      <rPr>
        <sz val="18"/>
        <rFont val="宋体"/>
        <charset val="134"/>
      </rPr>
      <t xml:space="preserve">分       3、王文博 芜铜线 单线 K2+371-K2+756左股0°失波 </t>
    </r>
    <r>
      <rPr>
        <sz val="18"/>
        <color rgb="FFFF0000"/>
        <rFont val="宋体"/>
        <charset val="134"/>
      </rPr>
      <t>-2</t>
    </r>
    <r>
      <rPr>
        <sz val="18"/>
        <color theme="1"/>
        <rFont val="宋体"/>
        <charset val="134"/>
      </rPr>
      <t>分</t>
    </r>
  </si>
  <si>
    <r>
      <rPr>
        <sz val="12"/>
        <rFont val="宋体"/>
        <charset val="134"/>
      </rPr>
      <t xml:space="preserve">1、吴飞跃  沪昆线上行K72+943-K72+660 左股0度监视轨腰杂波、K53+755-K53+523左股0度监视轨腰杂波 </t>
    </r>
    <r>
      <rPr>
        <sz val="12"/>
        <color rgb="FFFF0000"/>
        <rFont val="宋体"/>
        <charset val="134"/>
      </rPr>
      <t xml:space="preserve">-4；        </t>
    </r>
    <r>
      <rPr>
        <sz val="12"/>
        <rFont val="宋体"/>
        <charset val="134"/>
      </rPr>
      <t xml:space="preserve">2、王文博  南何立交线 下行 K1+673-K1+941 左股 0°失波 </t>
    </r>
    <r>
      <rPr>
        <sz val="12"/>
        <color rgb="FFFF0000"/>
        <rFont val="宋体"/>
        <charset val="134"/>
      </rPr>
      <t>-2</t>
    </r>
  </si>
  <si>
    <r>
      <rPr>
        <sz val="12"/>
        <rFont val="宋体"/>
        <charset val="134"/>
      </rPr>
      <t xml:space="preserve">1、田曙光 宣杭线下行 K74+335-K74+960 ；K75+820-K76+740左股轨腰后向45度及中70度连续杂波 </t>
    </r>
    <r>
      <rPr>
        <sz val="12"/>
        <color rgb="FFFF0000"/>
        <rFont val="宋体"/>
        <charset val="134"/>
      </rPr>
      <t>-4</t>
    </r>
    <r>
      <rPr>
        <sz val="12"/>
        <rFont val="宋体"/>
        <charset val="134"/>
      </rPr>
      <t>；2、徐军  宣杭线下行 K154+292-K154+941 右股轨腰0°监视杂波</t>
    </r>
    <r>
      <rPr>
        <sz val="12"/>
        <color rgb="FFFF0000"/>
        <rFont val="宋体"/>
        <charset val="134"/>
      </rPr>
      <t xml:space="preserve"> -2                                                 </t>
    </r>
    <r>
      <rPr>
        <sz val="12"/>
        <rFont val="宋体"/>
        <charset val="134"/>
      </rPr>
      <t>3、王文博 宣杭线下行 K177+642-K178+270 左股轨腰后45°轨腰杂波</t>
    </r>
    <r>
      <rPr>
        <sz val="12"/>
        <color rgb="FFFF0000"/>
        <rFont val="宋体"/>
        <charset val="134"/>
      </rPr>
      <t xml:space="preserve"> -2；  </t>
    </r>
    <r>
      <rPr>
        <sz val="12"/>
        <rFont val="宋体"/>
        <charset val="134"/>
      </rPr>
      <t>笕杭线上行 K193+289-K193+082  左股轨腰后45°轨腰杂波</t>
    </r>
    <r>
      <rPr>
        <sz val="12"/>
        <color rgb="FFFF0000"/>
        <rFont val="宋体"/>
        <charset val="134"/>
      </rPr>
      <t xml:space="preserve"> -2</t>
    </r>
  </si>
  <si>
    <r>
      <rPr>
        <sz val="18"/>
        <rFont val="宋体"/>
        <charset val="134"/>
      </rPr>
      <t xml:space="preserve">1、吴飞跃  沪昆线上行K72+943-K72+660 左股0度监视轨腰杂波、K53+755-K53+523左股0度监视轨腰杂波 </t>
    </r>
    <r>
      <rPr>
        <sz val="18"/>
        <color rgb="FFFF0000"/>
        <rFont val="宋体"/>
        <charset val="134"/>
      </rPr>
      <t xml:space="preserve">-4；        </t>
    </r>
    <r>
      <rPr>
        <sz val="18"/>
        <rFont val="宋体"/>
        <charset val="134"/>
      </rPr>
      <t xml:space="preserve">2、王文博  南何立交线 下行 K1+673-K1+941 左股 0°失波 </t>
    </r>
    <r>
      <rPr>
        <sz val="18"/>
        <color rgb="FFFF0000"/>
        <rFont val="宋体"/>
        <charset val="134"/>
      </rPr>
      <t>-2</t>
    </r>
  </si>
  <si>
    <r>
      <rPr>
        <sz val="12"/>
        <rFont val="宋体"/>
        <charset val="134"/>
      </rPr>
      <t xml:space="preserve">1、吴飞跃沪昆线下行左股K14+900-K16+570探轮状态不佳 </t>
    </r>
    <r>
      <rPr>
        <sz val="12"/>
        <color rgb="FFFF0000"/>
        <rFont val="宋体"/>
        <charset val="134"/>
      </rPr>
      <t xml:space="preserve">-2； </t>
    </r>
    <r>
      <rPr>
        <sz val="12"/>
        <rFont val="宋体"/>
        <charset val="134"/>
      </rPr>
      <t>2、王文博田曙光探轮状态不佳扣 计</t>
    </r>
    <r>
      <rPr>
        <sz val="12"/>
        <color rgb="FFFF0000"/>
        <rFont val="宋体"/>
        <charset val="134"/>
      </rPr>
      <t>-4</t>
    </r>
  </si>
  <si>
    <r>
      <rPr>
        <sz val="12"/>
        <rFont val="宋体"/>
        <charset val="134"/>
      </rPr>
      <t xml:space="preserve">1、田曙光衢宁线K14+590-K17+090右股轨底间失、轨头连续70度杂波 </t>
    </r>
    <r>
      <rPr>
        <sz val="12"/>
        <color rgb="FFFF0000"/>
        <rFont val="宋体"/>
        <charset val="134"/>
      </rPr>
      <t>-4</t>
    </r>
  </si>
  <si>
    <r>
      <rPr>
        <sz val="12"/>
        <rFont val="宋体"/>
        <charset val="134"/>
      </rPr>
      <t xml:space="preserve">1、田曙光沪昆线上行K427+733-K426+950右股轨腰70度连续杂波 </t>
    </r>
    <r>
      <rPr>
        <sz val="12"/>
        <color rgb="FFFF0000"/>
        <rFont val="宋体"/>
        <charset val="134"/>
      </rPr>
      <t>-4</t>
    </r>
  </si>
  <si>
    <t>运行长度统计与有效检测里程统计里程不一致，且衢九线上行有效检测里程计算减去破轮里程有误 王文博 田曙光    共计-4</t>
  </si>
  <si>
    <t>1、吴飞跃 田曙光 通过股道信息填报错误每处 -4分（北仑实际2道停车写成3道停车）； 2、吴飞跃 田曙光 北环线下行镇海西1道通过写成2道通过 -4</t>
  </si>
  <si>
    <t>4.8/200=2.4%</t>
  </si>
  <si>
    <t>8.5/248=3.4%</t>
  </si>
  <si>
    <t>13/190=4.55</t>
  </si>
  <si>
    <t>股道错误</t>
  </si>
  <si>
    <t>徐军</t>
  </si>
  <si>
    <t>吴飞跃</t>
  </si>
  <si>
    <t>王文博</t>
  </si>
  <si>
    <t>田曙光</t>
  </si>
  <si>
    <t>工班及车号：六工班 10926</t>
  </si>
  <si>
    <t>2对接头不合格，扣王旭4分、王翔1对接头0度监视回波不全扣2分</t>
  </si>
  <si>
    <t xml:space="preserve">刘新新提供接头（k1269+932）不合格1处，扣2分  王翔提供接头（k1211+301/k1210+197）不合格2处，扣4分 </t>
  </si>
  <si>
    <t xml:space="preserve">刘新新提供接头（k966+102）不合格1处，扣2分  满托提供接头（k1089+423）不合格1处，扣2分 </t>
  </si>
  <si>
    <t>1、 刘新新 4处接头不合格 -8  2、满托 3处接头不合格 -6</t>
  </si>
  <si>
    <t xml:space="preserve">1、刘新新 提供接头2对不符合要求 -4； 2、王旭 提供接头3对不符合要求 -6 ；          </t>
  </si>
  <si>
    <t>3对接头不合格扣刘新新6分</t>
  </si>
  <si>
    <t>满托 接头出波点数不符合标准。</t>
  </si>
  <si>
    <t>刘新新2处接头不合格-4，满托2处接头不合格-4，王旭1处接头不合格-2</t>
  </si>
  <si>
    <t>刘新新1处接头不合格-2，王旭1处接头不合格-2</t>
  </si>
  <si>
    <t>一对接头不合格扣满托王翔各2分，2对接头不合格扣刘新新4分</t>
  </si>
  <si>
    <r>
      <rPr>
        <sz val="12"/>
        <rFont val="宋体"/>
        <charset val="134"/>
      </rPr>
      <t>1、满托杭昌高速上行提供4对接头0度轨底不符合要求</t>
    </r>
    <r>
      <rPr>
        <sz val="12"/>
        <color rgb="FFFF0000"/>
        <rFont val="宋体"/>
        <charset val="134"/>
      </rPr>
      <t xml:space="preserve"> -8</t>
    </r>
  </si>
  <si>
    <t>2对接头不合格扣刘新新4分（0度监视点数不够），2对接头不合格扣满托4分（0度监视点数不够）</t>
  </si>
  <si>
    <t>1对接头不合格扣刘新新2分（0度监视点数不够），2对接头不合格扣满托4分（0度监视点数不够）,2对接头不合格扣王旭4分(0度监视点数不够）</t>
  </si>
  <si>
    <t>1对接头不合格扣刘新新2分（0度监视点数不够）,1对接头不合格扣王旭2分(0度监视点数不够）</t>
  </si>
  <si>
    <t>2对接头不合格扣王翔4分（0度监视点数不够）,</t>
  </si>
  <si>
    <t>刘新新提供接头2处不合格扣4分，王翔提供接头不合格1处扣2分（0度监视及螺孔失低波不够）</t>
  </si>
  <si>
    <t>空间参数拼图测距大于10MM，扣满托刘新新王翔王旭各5分</t>
  </si>
  <si>
    <r>
      <rPr>
        <sz val="12"/>
        <rFont val="宋体"/>
        <charset val="134"/>
      </rPr>
      <t>1、刘新新 杭昌高速 下行 K2+547-K2+778 右股 0°监视轨腰杂波 -</t>
    </r>
    <r>
      <rPr>
        <sz val="12"/>
        <color rgb="FFFF0000"/>
        <rFont val="宋体"/>
        <charset val="134"/>
      </rPr>
      <t>2</t>
    </r>
  </si>
  <si>
    <t>金山线上行54+300-53+700轨底杂波较多，王翔扣2分</t>
  </si>
  <si>
    <t xml:space="preserve">1、徐兰高铁 下行 K214+985-K215+710 左股 前45°轨腰杂波 -4 </t>
  </si>
  <si>
    <t>王旭杭昌高速上行K94+900-K93+700右股轨腰45度连续杂波-2</t>
  </si>
  <si>
    <t>站内未捡徐州东场名错误 -2 （徐州东徐兰场写成徐州东徐连场）</t>
  </si>
  <si>
    <t>日报中有效检测里程统计合肥高铁基础设施段与合肥工务段公里数错误扣王翔2分</t>
  </si>
  <si>
    <t>王旭</t>
  </si>
  <si>
    <t>刘新新</t>
  </si>
  <si>
    <t>满托</t>
  </si>
  <si>
    <t>王翔</t>
  </si>
  <si>
    <t>工班及车号：七工班 10922</t>
  </si>
  <si>
    <t>日期：2023.3.9</t>
  </si>
  <si>
    <t>王飞 马腾 胡贝贝 接头螺孔B型图拼图不符合标准。</t>
  </si>
  <si>
    <t>马腾 胡贝贝 王飞 接头出波点数不符合标准。</t>
  </si>
  <si>
    <t>胡贝贝 接头出波点数不符合标准.</t>
  </si>
  <si>
    <t>李晓月 接头出波点数不符合标准。</t>
  </si>
  <si>
    <t>1对接头不合格扣马腾2分（0度监视点数不够）</t>
  </si>
  <si>
    <t>海洋线下行K11+900-K12+200右股失底波扣王飞2分</t>
  </si>
  <si>
    <t>王飞 马腾 京沪线上行右股 K1395+200-K1394+500、K1364+700-K1363+800 轨头连续杂波。</t>
  </si>
  <si>
    <t>马腾 京沪线 上行 左股 K804+514-K804+103 70度45度连续杂波。</t>
  </si>
  <si>
    <t xml:space="preserve">王飞 陇海线 下行 左股 K8+600-K8+000 轨头连续杂波。  </t>
  </si>
  <si>
    <t>胡贝贝 王飞 日报中检测日期错误。</t>
  </si>
  <si>
    <t>站内未检统计序号错误扣马腾2分</t>
  </si>
  <si>
    <t>张伟 日报中一、检查情况9.未检区段2处 填报信息错误</t>
  </si>
  <si>
    <t>胡贝贝 日报中青龙山站通过时间错误。</t>
  </si>
  <si>
    <t>日报中
三、未检情况及有效检测里程
1.未检情况统计：无字未写
五、检测、添乘、回放人员表中序号错误</t>
  </si>
  <si>
    <t>探轮调零不佳</t>
  </si>
  <si>
    <t>调零</t>
  </si>
  <si>
    <t>王飞</t>
  </si>
  <si>
    <t>马腾</t>
  </si>
  <si>
    <t>胡贝贝</t>
  </si>
  <si>
    <t>王培军</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</si>
</sst>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 numFmtId="177" formatCode="0_ "/>
  </numFmts>
  <fonts count="43">
    <font>
      <sz val="11"/>
      <color theme="1"/>
      <name val="宋体"/>
      <charset val="134"/>
      <scheme val="minor"/>
    </font>
    <font>
      <sz val="12"/>
      <color theme="1"/>
      <name val="宋体"/>
      <charset val="134"/>
      <scheme val="minor"/>
    </font>
    <font>
      <b/>
      <sz val="12"/>
      <color theme="1"/>
      <name val="黑体"/>
      <charset val="134"/>
    </font>
    <font>
      <b/>
      <sz val="12"/>
      <name val="宋体"/>
      <charset val="134"/>
    </font>
    <font>
      <sz val="12"/>
      <name val="宋体"/>
      <charset val="134"/>
    </font>
    <font>
      <b/>
      <sz val="12"/>
      <color rgb="FFFF0000"/>
      <name val="宋体"/>
      <charset val="134"/>
      <scheme val="minor"/>
    </font>
    <font>
      <b/>
      <sz val="12"/>
      <color rgb="FFFF0000"/>
      <name val="宋体"/>
      <charset val="134"/>
    </font>
    <font>
      <sz val="12"/>
      <color rgb="FFFF0000"/>
      <name val="宋体"/>
      <charset val="134"/>
    </font>
    <font>
      <sz val="12"/>
      <color rgb="FFFF0000"/>
      <name val="宋体"/>
      <charset val="134"/>
      <scheme val="minor"/>
    </font>
    <font>
      <sz val="14"/>
      <name val="宋体"/>
      <charset val="134"/>
    </font>
    <font>
      <sz val="12"/>
      <color theme="1"/>
      <name val="楷体"/>
      <charset val="134"/>
    </font>
    <font>
      <sz val="12"/>
      <color theme="1"/>
      <name val="宋体"/>
      <charset val="134"/>
    </font>
    <font>
      <sz val="10.5"/>
      <color theme="1"/>
      <name val="楷体"/>
      <charset val="134"/>
    </font>
    <font>
      <sz val="18"/>
      <name val="宋体"/>
      <charset val="134"/>
    </font>
    <font>
      <b/>
      <sz val="16"/>
      <name val="宋体"/>
      <charset val="134"/>
    </font>
    <font>
      <b/>
      <sz val="18"/>
      <color theme="1"/>
      <name val="黑体"/>
      <charset val="134"/>
    </font>
    <font>
      <b/>
      <sz val="14"/>
      <name val="宋体"/>
      <charset val="134"/>
    </font>
    <font>
      <sz val="11"/>
      <name val="宋体"/>
      <charset val="134"/>
    </font>
    <font>
      <sz val="14"/>
      <color theme="1"/>
      <name val="宋体"/>
      <charset val="134"/>
      <scheme val="minor"/>
    </font>
    <font>
      <b/>
      <sz val="11"/>
      <color rgb="FFFF0000"/>
      <name val="宋体"/>
      <charset val="134"/>
      <scheme val="minor"/>
    </font>
    <font>
      <b/>
      <sz val="18"/>
      <name val="宋体"/>
      <charset val="134"/>
    </font>
    <font>
      <sz val="18"/>
      <color rgb="FFFF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8"/>
      <color theme="1"/>
      <name val="宋体"/>
      <charset val="134"/>
    </font>
    <font>
      <sz val="14"/>
      <color rgb="FFFF000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pplyBorder="0">
      <alignment vertical="center"/>
    </xf>
    <xf numFmtId="42" fontId="0" fillId="0" borderId="0" applyFont="0" applyFill="0" applyBorder="0" applyAlignment="0" applyProtection="0">
      <alignment vertical="center"/>
    </xf>
    <xf numFmtId="0" fontId="22" fillId="2" borderId="0" applyNumberFormat="0" applyBorder="0" applyAlignment="0" applyProtection="0">
      <alignment vertical="center"/>
    </xf>
    <xf numFmtId="0" fontId="23" fillId="3"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4" borderId="0" applyNumberFormat="0" applyBorder="0" applyAlignment="0" applyProtection="0">
      <alignment vertical="center"/>
    </xf>
    <xf numFmtId="0" fontId="24" fillId="5" borderId="0" applyNumberFormat="0" applyBorder="0" applyAlignment="0" applyProtection="0">
      <alignment vertical="center"/>
    </xf>
    <xf numFmtId="43" fontId="0" fillId="0" borderId="0" applyFont="0" applyFill="0" applyBorder="0" applyAlignment="0" applyProtection="0">
      <alignment vertical="center"/>
    </xf>
    <xf numFmtId="0" fontId="25" fillId="6"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7" borderId="9" applyNumberFormat="0" applyFont="0" applyAlignment="0" applyProtection="0">
      <alignment vertical="center"/>
    </xf>
    <xf numFmtId="0" fontId="25" fillId="8" borderId="0" applyNumberFormat="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10" applyNumberFormat="0" applyFill="0" applyAlignment="0" applyProtection="0">
      <alignment vertical="center"/>
    </xf>
    <xf numFmtId="0" fontId="33" fillId="0" borderId="10" applyNumberFormat="0" applyFill="0" applyAlignment="0" applyProtection="0">
      <alignment vertical="center"/>
    </xf>
    <xf numFmtId="0" fontId="25" fillId="9" borderId="0" applyNumberFormat="0" applyBorder="0" applyAlignment="0" applyProtection="0">
      <alignment vertical="center"/>
    </xf>
    <xf numFmtId="0" fontId="28" fillId="0" borderId="11" applyNumberFormat="0" applyFill="0" applyAlignment="0" applyProtection="0">
      <alignment vertical="center"/>
    </xf>
    <xf numFmtId="0" fontId="25" fillId="10" borderId="0" applyNumberFormat="0" applyBorder="0" applyAlignment="0" applyProtection="0">
      <alignment vertical="center"/>
    </xf>
    <xf numFmtId="0" fontId="34" fillId="11" borderId="12" applyNumberFormat="0" applyAlignment="0" applyProtection="0">
      <alignment vertical="center"/>
    </xf>
    <xf numFmtId="0" fontId="35" fillId="11" borderId="8" applyNumberFormat="0" applyAlignment="0" applyProtection="0">
      <alignment vertical="center"/>
    </xf>
    <xf numFmtId="0" fontId="36" fillId="12" borderId="13" applyNumberFormat="0" applyAlignment="0" applyProtection="0">
      <alignment vertical="center"/>
    </xf>
    <xf numFmtId="0" fontId="22" fillId="13" borderId="0" applyNumberFormat="0" applyBorder="0" applyAlignment="0" applyProtection="0">
      <alignment vertical="center"/>
    </xf>
    <xf numFmtId="0" fontId="25" fillId="14" borderId="0" applyNumberFormat="0" applyBorder="0" applyAlignment="0" applyProtection="0">
      <alignment vertical="center"/>
    </xf>
    <xf numFmtId="0" fontId="37" fillId="0" borderId="14" applyNumberFormat="0" applyFill="0" applyAlignment="0" applyProtection="0">
      <alignment vertical="center"/>
    </xf>
    <xf numFmtId="0" fontId="38" fillId="0" borderId="15" applyNumberFormat="0" applyFill="0" applyAlignment="0" applyProtection="0">
      <alignment vertical="center"/>
    </xf>
    <xf numFmtId="0" fontId="39" fillId="15" borderId="0" applyNumberFormat="0" applyBorder="0" applyAlignment="0" applyProtection="0">
      <alignment vertical="center"/>
    </xf>
    <xf numFmtId="0" fontId="40" fillId="16" borderId="0" applyNumberFormat="0" applyBorder="0" applyAlignment="0" applyProtection="0">
      <alignment vertical="center"/>
    </xf>
    <xf numFmtId="0" fontId="22" fillId="17" borderId="0" applyNumberFormat="0" applyBorder="0" applyAlignment="0" applyProtection="0">
      <alignment vertical="center"/>
    </xf>
    <xf numFmtId="0" fontId="25"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5" fillId="27" borderId="0" applyNumberFormat="0" applyBorder="0" applyAlignment="0" applyProtection="0">
      <alignment vertical="center"/>
    </xf>
    <xf numFmtId="0" fontId="0" fillId="0" borderId="0" applyBorder="0">
      <alignment vertical="center"/>
    </xf>
    <xf numFmtId="0" fontId="22"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2" fillId="31" borderId="0" applyNumberFormat="0" applyBorder="0" applyAlignment="0" applyProtection="0">
      <alignment vertical="center"/>
    </xf>
    <xf numFmtId="0" fontId="25" fillId="32" borderId="0" applyNumberFormat="0" applyBorder="0" applyAlignment="0" applyProtection="0">
      <alignment vertical="center"/>
    </xf>
    <xf numFmtId="0" fontId="0" fillId="0" borderId="0" applyBorder="0">
      <alignment vertical="center"/>
    </xf>
  </cellStyleXfs>
  <cellXfs count="135">
    <xf numFmtId="0" fontId="0" fillId="0" borderId="0" xfId="0">
      <alignment vertical="center"/>
    </xf>
    <xf numFmtId="0" fontId="1" fillId="0" borderId="0" xfId="0" applyFont="1">
      <alignment vertical="center"/>
    </xf>
    <xf numFmtId="0" fontId="1" fillId="0" borderId="0" xfId="0" applyFont="1" applyAlignment="1">
      <alignment horizontal="left" vertical="center"/>
    </xf>
    <xf numFmtId="0" fontId="2"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2" xfId="0" applyFont="1" applyBorder="1" applyAlignment="1">
      <alignment horizontal="center"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1" xfId="0" applyFont="1" applyBorder="1" applyAlignment="1">
      <alignment vertical="center" wrapText="1"/>
    </xf>
    <xf numFmtId="0" fontId="1" fillId="0" borderId="0" xfId="0" applyFont="1" applyAlignment="1">
      <alignment horizontal="center" vertical="center"/>
    </xf>
    <xf numFmtId="0" fontId="5" fillId="0" borderId="0" xfId="0" applyFont="1">
      <alignment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vertical="center" wrapText="1"/>
    </xf>
    <xf numFmtId="0" fontId="8" fillId="0" borderId="0" xfId="0" applyFont="1">
      <alignment vertical="center"/>
    </xf>
    <xf numFmtId="0" fontId="3" fillId="0" borderId="3"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5" xfId="0" applyFont="1" applyBorder="1" applyAlignment="1">
      <alignment horizontal="center" vertical="center" wrapText="1"/>
    </xf>
    <xf numFmtId="0" fontId="9" fillId="0" borderId="3"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vertical="center" wrapText="1"/>
    </xf>
    <xf numFmtId="0" fontId="0" fillId="0" borderId="0" xfId="0" applyFill="1" applyBorder="1" applyAlignment="1">
      <alignment vertical="center"/>
    </xf>
    <xf numFmtId="0" fontId="0" fillId="0" borderId="0" xfId="0" applyFill="1" applyBorder="1" applyAlignment="1">
      <alignment horizontal="left" vertical="center"/>
    </xf>
    <xf numFmtId="0" fontId="2"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1" xfId="50" applyFont="1" applyBorder="1" applyAlignment="1">
      <alignment horizontal="center" vertical="center" wrapText="1"/>
    </xf>
    <xf numFmtId="0" fontId="4" fillId="0" borderId="2" xfId="50" applyFont="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4" fillId="0" borderId="4" xfId="0" applyFont="1" applyFill="1" applyBorder="1" applyAlignment="1">
      <alignment horizontal="center" vertical="center" wrapText="1"/>
    </xf>
    <xf numFmtId="0" fontId="1" fillId="0" borderId="1" xfId="50" applyFont="1" applyBorder="1" applyAlignment="1">
      <alignment horizontal="center" vertical="center" wrapText="1"/>
    </xf>
    <xf numFmtId="0" fontId="4" fillId="0" borderId="5" xfId="50" applyFont="1" applyBorder="1" applyAlignment="1">
      <alignment horizontal="center" vertical="center" wrapText="1"/>
    </xf>
    <xf numFmtId="0" fontId="11" fillId="0" borderId="5" xfId="50" applyFont="1" applyBorder="1" applyAlignment="1">
      <alignment horizontal="center" vertical="center" wrapText="1"/>
    </xf>
    <xf numFmtId="0" fontId="4" fillId="0" borderId="3" xfId="50" applyFont="1" applyBorder="1" applyAlignment="1">
      <alignment horizontal="center" vertical="center" wrapText="1"/>
    </xf>
    <xf numFmtId="0" fontId="4" fillId="0" borderId="6"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 xfId="50" applyFont="1" applyBorder="1" applyAlignment="1">
      <alignment vertical="center" wrapText="1"/>
    </xf>
    <xf numFmtId="0" fontId="1" fillId="0" borderId="0" xfId="0" applyFont="1" applyFill="1" applyBorder="1" applyAlignment="1">
      <alignment horizontal="center" vertical="center"/>
    </xf>
    <xf numFmtId="0" fontId="1" fillId="0" borderId="0" xfId="0" applyFont="1" applyFill="1" applyBorder="1" applyAlignment="1">
      <alignment horizontal="left" vertical="center"/>
    </xf>
    <xf numFmtId="0" fontId="1" fillId="0" borderId="0" xfId="0" applyFont="1" applyFill="1" applyBorder="1" applyAlignment="1">
      <alignment vertical="center"/>
    </xf>
    <xf numFmtId="0" fontId="5" fillId="0" borderId="0" xfId="0" applyFont="1" applyFill="1" applyBorder="1" applyAlignment="1">
      <alignment vertical="center"/>
    </xf>
    <xf numFmtId="0" fontId="7" fillId="0" borderId="1" xfId="50" applyFont="1" applyBorder="1" applyAlignment="1">
      <alignment horizontal="center" vertical="center" wrapText="1"/>
    </xf>
    <xf numFmtId="0" fontId="7" fillId="0" borderId="1" xfId="50" applyFont="1" applyBorder="1" applyAlignment="1">
      <alignment vertical="center" wrapText="1"/>
    </xf>
    <xf numFmtId="0" fontId="4" fillId="0" borderId="5"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7" fillId="0" borderId="5" xfId="50" applyFont="1" applyBorder="1" applyAlignment="1">
      <alignment horizontal="center" vertical="center" wrapText="1"/>
    </xf>
    <xf numFmtId="0" fontId="13" fillId="0" borderId="1" xfId="50" applyFont="1" applyBorder="1" applyAlignment="1">
      <alignment horizontal="center" vertical="center" wrapText="1"/>
    </xf>
    <xf numFmtId="0" fontId="13" fillId="0" borderId="2" xfId="50" applyFont="1" applyBorder="1" applyAlignment="1">
      <alignment horizontal="center" vertical="center" wrapText="1"/>
    </xf>
    <xf numFmtId="0" fontId="13" fillId="0" borderId="5" xfId="50" applyFont="1" applyBorder="1" applyAlignment="1">
      <alignment horizontal="center" vertical="center" wrapText="1"/>
    </xf>
    <xf numFmtId="0" fontId="13" fillId="0" borderId="3" xfId="50" applyFont="1" applyBorder="1" applyAlignment="1">
      <alignment horizontal="center" vertical="center" wrapText="1"/>
    </xf>
    <xf numFmtId="0" fontId="13" fillId="0" borderId="1" xfId="50" applyFont="1" applyBorder="1" applyAlignment="1">
      <alignment vertical="center" wrapText="1"/>
    </xf>
    <xf numFmtId="0" fontId="14" fillId="0" borderId="2" xfId="50" applyFont="1" applyBorder="1" applyAlignment="1">
      <alignment horizontal="center" vertical="center" wrapText="1"/>
    </xf>
    <xf numFmtId="0" fontId="14" fillId="0" borderId="3" xfId="50" applyFont="1" applyBorder="1" applyAlignment="1">
      <alignment horizontal="center" vertical="center" wrapText="1"/>
    </xf>
    <xf numFmtId="0" fontId="0" fillId="0" borderId="0" xfId="0" applyFont="1" applyFill="1" applyBorder="1" applyAlignment="1">
      <alignment vertical="center"/>
    </xf>
    <xf numFmtId="0" fontId="15" fillId="0" borderId="0"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6" fillId="0" borderId="3"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9" fillId="0" borderId="1" xfId="50" applyFont="1" applyBorder="1" applyAlignment="1">
      <alignment horizontal="center" vertical="center" wrapText="1"/>
    </xf>
    <xf numFmtId="0" fontId="9" fillId="0" borderId="2" xfId="50" applyFont="1" applyBorder="1" applyAlignment="1">
      <alignment horizontal="center" vertical="center" wrapText="1"/>
    </xf>
    <xf numFmtId="0" fontId="17" fillId="0" borderId="4" xfId="0" applyFont="1" applyFill="1" applyBorder="1" applyAlignment="1">
      <alignment horizontal="center" vertical="center" wrapText="1"/>
    </xf>
    <xf numFmtId="0" fontId="9" fillId="0" borderId="5" xfId="50" applyFont="1" applyBorder="1" applyAlignment="1">
      <alignment horizontal="center" vertical="center" wrapText="1"/>
    </xf>
    <xf numFmtId="0" fontId="9" fillId="0" borderId="3" xfId="50" applyFont="1" applyBorder="1" applyAlignment="1">
      <alignment horizontal="center" vertical="center" wrapText="1"/>
    </xf>
    <xf numFmtId="0" fontId="9" fillId="0" borderId="1" xfId="50" applyFont="1" applyBorder="1" applyAlignment="1">
      <alignment vertical="center" wrapText="1"/>
    </xf>
    <xf numFmtId="0" fontId="0" fillId="0" borderId="0" xfId="0" applyFill="1" applyBorder="1" applyAlignment="1">
      <alignment horizontal="center" vertical="center"/>
    </xf>
    <xf numFmtId="0" fontId="18" fillId="0" borderId="0" xfId="0" applyFont="1" applyFill="1" applyBorder="1" applyAlignment="1">
      <alignment vertical="center"/>
    </xf>
    <xf numFmtId="0" fontId="19" fillId="0" borderId="0" xfId="0" applyFont="1" applyFill="1" applyBorder="1" applyAlignment="1">
      <alignment vertical="center"/>
    </xf>
    <xf numFmtId="0" fontId="18" fillId="0" borderId="0" xfId="0" applyFont="1" applyFill="1" applyBorder="1" applyAlignment="1">
      <alignment horizontal="left" vertical="center"/>
    </xf>
    <xf numFmtId="0" fontId="20" fillId="0" borderId="0"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13" fillId="0" borderId="1" xfId="0" applyFont="1" applyFill="1" applyBorder="1" applyAlignment="1">
      <alignment vertical="center" wrapText="1"/>
    </xf>
    <xf numFmtId="0" fontId="9" fillId="0" borderId="1" xfId="0" applyFont="1" applyFill="1" applyBorder="1" applyAlignment="1">
      <alignment vertical="center" wrapText="1"/>
    </xf>
    <xf numFmtId="0" fontId="4" fillId="0" borderId="1" xfId="44" applyFont="1" applyBorder="1" applyAlignment="1">
      <alignment horizontal="center" vertical="center" wrapText="1"/>
    </xf>
    <xf numFmtId="0" fontId="4" fillId="0" borderId="2" xfId="44" applyFont="1" applyBorder="1" applyAlignment="1">
      <alignment horizontal="center" vertical="center" wrapText="1"/>
    </xf>
    <xf numFmtId="0" fontId="7" fillId="0" borderId="5" xfId="44" applyFont="1" applyBorder="1" applyAlignment="1">
      <alignment horizontal="center" vertical="center" wrapText="1"/>
    </xf>
    <xf numFmtId="0" fontId="4" fillId="0" borderId="3" xfId="44" applyFont="1" applyBorder="1" applyAlignment="1">
      <alignment horizontal="center" vertical="center" wrapText="1"/>
    </xf>
    <xf numFmtId="0" fontId="4" fillId="0" borderId="1" xfId="44" applyFont="1" applyBorder="1" applyAlignment="1">
      <alignment vertical="center" wrapText="1"/>
    </xf>
    <xf numFmtId="0" fontId="13" fillId="0" borderId="1" xfId="44" applyFont="1" applyBorder="1" applyAlignment="1">
      <alignment horizontal="center" vertical="center" wrapText="1"/>
    </xf>
    <xf numFmtId="0" fontId="13" fillId="0" borderId="2" xfId="44" applyFont="1" applyBorder="1" applyAlignment="1">
      <alignment horizontal="center" vertical="center" wrapText="1"/>
    </xf>
    <xf numFmtId="0" fontId="21" fillId="0" borderId="5" xfId="44" applyFont="1" applyBorder="1" applyAlignment="1">
      <alignment horizontal="center" vertical="center" wrapText="1"/>
    </xf>
    <xf numFmtId="0" fontId="13" fillId="0" borderId="5" xfId="44" applyFont="1" applyBorder="1" applyAlignment="1">
      <alignment horizontal="center" vertical="center" wrapText="1"/>
    </xf>
    <xf numFmtId="0" fontId="13" fillId="0" borderId="3" xfId="44" applyFont="1" applyBorder="1" applyAlignment="1">
      <alignment horizontal="center" vertical="center" wrapText="1"/>
    </xf>
    <xf numFmtId="0" fontId="13" fillId="0" borderId="1" xfId="44" applyFont="1" applyBorder="1" applyAlignment="1">
      <alignment vertical="center" wrapText="1"/>
    </xf>
    <xf numFmtId="0" fontId="4" fillId="0" borderId="1" xfId="0" applyFont="1" applyFill="1" applyBorder="1" applyAlignment="1">
      <alignment vertical="center" wrapText="1"/>
    </xf>
    <xf numFmtId="0" fontId="21" fillId="0" borderId="5" xfId="0" applyFont="1" applyFill="1" applyBorder="1" applyAlignment="1">
      <alignment horizontal="center" vertical="center" wrapText="1"/>
    </xf>
    <xf numFmtId="0" fontId="4" fillId="0" borderId="1" xfId="50" applyFont="1" applyFill="1" applyBorder="1" applyAlignment="1">
      <alignment horizontal="center" vertical="center" wrapText="1"/>
    </xf>
    <xf numFmtId="0" fontId="4" fillId="0" borderId="2" xfId="50" applyFont="1" applyFill="1" applyBorder="1" applyAlignment="1">
      <alignment horizontal="center" vertical="center" wrapText="1"/>
    </xf>
    <xf numFmtId="0" fontId="4" fillId="0" borderId="5" xfId="50" applyFont="1" applyFill="1" applyBorder="1" applyAlignment="1">
      <alignment horizontal="center" vertical="center" wrapText="1"/>
    </xf>
    <xf numFmtId="0" fontId="4" fillId="0" borderId="3" xfId="50" applyFont="1" applyFill="1" applyBorder="1" applyAlignment="1">
      <alignment horizontal="center" vertical="center" wrapText="1"/>
    </xf>
    <xf numFmtId="0" fontId="4" fillId="0" borderId="1" xfId="50" applyFont="1" applyFill="1" applyBorder="1" applyAlignment="1">
      <alignment vertical="center" wrapText="1"/>
    </xf>
    <xf numFmtId="0" fontId="7" fillId="0" borderId="5" xfId="50" applyFont="1" applyFill="1" applyBorder="1" applyAlignment="1">
      <alignment horizontal="center" vertical="center" wrapText="1"/>
    </xf>
    <xf numFmtId="0" fontId="10" fillId="0" borderId="0"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0" fillId="0" borderId="0" xfId="0" applyFill="1" applyBorder="1" applyAlignment="1">
      <alignment vertical="center"/>
    </xf>
    <xf numFmtId="0" fontId="0" fillId="0" borderId="0" xfId="0" applyFill="1" applyBorder="1" applyAlignment="1">
      <alignment horizontal="center" vertical="center"/>
    </xf>
    <xf numFmtId="0" fontId="0" fillId="0" borderId="1" xfId="0" applyFill="1" applyBorder="1" applyAlignment="1">
      <alignment horizontal="center" vertical="center"/>
    </xf>
    <xf numFmtId="0" fontId="0" fillId="0" borderId="5" xfId="0" applyFill="1" applyBorder="1" applyAlignment="1">
      <alignment horizontal="center" vertical="center"/>
    </xf>
    <xf numFmtId="176"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177" fontId="0" fillId="0" borderId="1" xfId="0" applyNumberFormat="1" applyFill="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E38" sqref="E38:E42"/>
    </sheetView>
  </sheetViews>
  <sheetFormatPr defaultColWidth="9.025" defaultRowHeight="13.5" outlineLevelCol="4"/>
  <cols>
    <col min="1" max="2" width="13.55" style="125" customWidth="1"/>
    <col min="3" max="3" width="16.275" style="125" customWidth="1"/>
    <col min="4" max="4" width="15.675" style="125" customWidth="1"/>
    <col min="5" max="5" width="26.2333333333333" style="125" customWidth="1"/>
    <col min="6" max="16384" width="9.025" style="125"/>
  </cols>
  <sheetData>
    <row r="1" spans="1:5">
      <c r="A1" s="126" t="s">
        <v>0</v>
      </c>
      <c r="B1" s="126"/>
      <c r="C1" s="126"/>
      <c r="D1" s="126"/>
      <c r="E1" s="126"/>
    </row>
    <row r="2" spans="1:5">
      <c r="A2" s="127" t="s">
        <v>1</v>
      </c>
      <c r="B2" s="127" t="s">
        <v>2</v>
      </c>
      <c r="C2" s="127"/>
      <c r="D2" s="127" t="s">
        <v>3</v>
      </c>
      <c r="E2" s="127" t="s">
        <v>4</v>
      </c>
    </row>
    <row r="3" spans="1:5">
      <c r="A3" s="128">
        <v>10925</v>
      </c>
      <c r="B3" s="127" t="s">
        <v>5</v>
      </c>
      <c r="C3" s="127">
        <v>4</v>
      </c>
      <c r="D3" s="129">
        <v>95</v>
      </c>
      <c r="E3" s="130" t="s">
        <v>6</v>
      </c>
    </row>
    <row r="4" spans="1:5">
      <c r="A4" s="128" t="s">
        <v>7</v>
      </c>
      <c r="B4" s="127" t="s">
        <v>8</v>
      </c>
      <c r="C4" s="127" t="s">
        <v>9</v>
      </c>
      <c r="D4" s="127">
        <v>3</v>
      </c>
      <c r="E4" s="130"/>
    </row>
    <row r="5" spans="1:5">
      <c r="A5" s="128"/>
      <c r="B5" s="127"/>
      <c r="C5" s="127" t="s">
        <v>10</v>
      </c>
      <c r="D5" s="127">
        <v>1</v>
      </c>
      <c r="E5" s="130"/>
    </row>
    <row r="6" spans="1:5">
      <c r="A6" s="128"/>
      <c r="B6" s="127"/>
      <c r="C6" s="127" t="s">
        <v>11</v>
      </c>
      <c r="D6" s="127">
        <v>0</v>
      </c>
      <c r="E6" s="130"/>
    </row>
    <row r="7" spans="1:5">
      <c r="A7" s="131"/>
      <c r="B7" s="127"/>
      <c r="C7" s="127" t="s">
        <v>12</v>
      </c>
      <c r="D7" s="127">
        <v>0</v>
      </c>
      <c r="E7" s="130"/>
    </row>
    <row r="8" spans="1:5">
      <c r="A8" s="132">
        <v>10928</v>
      </c>
      <c r="B8" s="127" t="s">
        <v>5</v>
      </c>
      <c r="C8" s="127">
        <v>15</v>
      </c>
      <c r="D8" s="129">
        <v>96</v>
      </c>
      <c r="E8" s="130" t="s">
        <v>13</v>
      </c>
    </row>
    <row r="9" spans="1:5">
      <c r="A9" s="128" t="s">
        <v>14</v>
      </c>
      <c r="B9" s="127" t="s">
        <v>8</v>
      </c>
      <c r="C9" s="127" t="s">
        <v>9</v>
      </c>
      <c r="D9" s="127">
        <v>15</v>
      </c>
      <c r="E9" s="130"/>
    </row>
    <row r="10" spans="1:5">
      <c r="A10" s="128"/>
      <c r="B10" s="127"/>
      <c r="C10" s="127" t="s">
        <v>10</v>
      </c>
      <c r="D10" s="127">
        <v>0</v>
      </c>
      <c r="E10" s="130"/>
    </row>
    <row r="11" spans="1:5">
      <c r="A11" s="128"/>
      <c r="B11" s="127"/>
      <c r="C11" s="127" t="s">
        <v>11</v>
      </c>
      <c r="D11" s="127">
        <v>0</v>
      </c>
      <c r="E11" s="130"/>
    </row>
    <row r="12" spans="1:5">
      <c r="A12" s="131"/>
      <c r="B12" s="127"/>
      <c r="C12" s="127" t="s">
        <v>12</v>
      </c>
      <c r="D12" s="127">
        <v>0</v>
      </c>
      <c r="E12" s="130"/>
    </row>
    <row r="13" spans="1:5">
      <c r="A13" s="132">
        <v>10923</v>
      </c>
      <c r="B13" s="127" t="s">
        <v>5</v>
      </c>
      <c r="C13" s="127">
        <v>15</v>
      </c>
      <c r="D13" s="129">
        <v>97.6</v>
      </c>
      <c r="E13" s="130" t="s">
        <v>15</v>
      </c>
    </row>
    <row r="14" spans="1:5">
      <c r="A14" s="128" t="s">
        <v>16</v>
      </c>
      <c r="B14" s="127" t="s">
        <v>8</v>
      </c>
      <c r="C14" s="127" t="s">
        <v>9</v>
      </c>
      <c r="D14" s="127">
        <v>15</v>
      </c>
      <c r="E14" s="130"/>
    </row>
    <row r="15" spans="1:5">
      <c r="A15" s="128"/>
      <c r="B15" s="127"/>
      <c r="C15" s="127" t="s">
        <v>10</v>
      </c>
      <c r="D15" s="127">
        <v>0</v>
      </c>
      <c r="E15" s="130"/>
    </row>
    <row r="16" spans="1:5">
      <c r="A16" s="128"/>
      <c r="B16" s="127"/>
      <c r="C16" s="127" t="s">
        <v>11</v>
      </c>
      <c r="D16" s="127">
        <v>0</v>
      </c>
      <c r="E16" s="130"/>
    </row>
    <row r="17" spans="1:5">
      <c r="A17" s="131"/>
      <c r="B17" s="127"/>
      <c r="C17" s="127" t="s">
        <v>12</v>
      </c>
      <c r="D17" s="127">
        <v>0</v>
      </c>
      <c r="E17" s="130"/>
    </row>
    <row r="18" spans="1:5">
      <c r="A18" s="132">
        <v>10924</v>
      </c>
      <c r="B18" s="127" t="s">
        <v>5</v>
      </c>
      <c r="C18" s="127">
        <v>15</v>
      </c>
      <c r="D18" s="129">
        <v>96.6666666666667</v>
      </c>
      <c r="E18" s="130" t="s">
        <v>17</v>
      </c>
    </row>
    <row r="19" spans="1:5">
      <c r="A19" s="128" t="s">
        <v>18</v>
      </c>
      <c r="B19" s="127" t="s">
        <v>8</v>
      </c>
      <c r="C19" s="127" t="s">
        <v>9</v>
      </c>
      <c r="D19" s="127">
        <v>14</v>
      </c>
      <c r="E19" s="130"/>
    </row>
    <row r="20" spans="1:5">
      <c r="A20" s="128"/>
      <c r="B20" s="127"/>
      <c r="C20" s="127" t="s">
        <v>10</v>
      </c>
      <c r="D20" s="127">
        <v>1</v>
      </c>
      <c r="E20" s="130"/>
    </row>
    <row r="21" spans="1:5">
      <c r="A21" s="128"/>
      <c r="B21" s="127"/>
      <c r="C21" s="127" t="s">
        <v>11</v>
      </c>
      <c r="D21" s="127">
        <v>0</v>
      </c>
      <c r="E21" s="130"/>
    </row>
    <row r="22" spans="1:5">
      <c r="A22" s="131"/>
      <c r="B22" s="127"/>
      <c r="C22" s="127" t="s">
        <v>12</v>
      </c>
      <c r="D22" s="127">
        <v>0</v>
      </c>
      <c r="E22" s="130"/>
    </row>
    <row r="23" spans="1:5">
      <c r="A23" s="132">
        <v>10927</v>
      </c>
      <c r="B23" s="127" t="s">
        <v>5</v>
      </c>
      <c r="C23" s="127">
        <v>15</v>
      </c>
      <c r="D23" s="129">
        <v>92.4666666666667</v>
      </c>
      <c r="E23" s="130" t="s">
        <v>19</v>
      </c>
    </row>
    <row r="24" spans="1:5">
      <c r="A24" s="128" t="s">
        <v>20</v>
      </c>
      <c r="B24" s="127" t="s">
        <v>8</v>
      </c>
      <c r="C24" s="127" t="s">
        <v>9</v>
      </c>
      <c r="D24" s="127">
        <v>14</v>
      </c>
      <c r="E24" s="130"/>
    </row>
    <row r="25" spans="1:5">
      <c r="A25" s="128"/>
      <c r="B25" s="127"/>
      <c r="C25" s="127" t="s">
        <v>10</v>
      </c>
      <c r="D25" s="127">
        <v>1</v>
      </c>
      <c r="E25" s="130"/>
    </row>
    <row r="26" spans="1:5">
      <c r="A26" s="128"/>
      <c r="B26" s="127"/>
      <c r="C26" s="127" t="s">
        <v>11</v>
      </c>
      <c r="D26" s="127">
        <v>0</v>
      </c>
      <c r="E26" s="130"/>
    </row>
    <row r="27" spans="1:5">
      <c r="A27" s="131"/>
      <c r="B27" s="127"/>
      <c r="C27" s="127" t="s">
        <v>12</v>
      </c>
      <c r="D27" s="127">
        <v>0</v>
      </c>
      <c r="E27" s="130"/>
    </row>
    <row r="28" spans="1:5">
      <c r="A28" s="132">
        <v>10926</v>
      </c>
      <c r="B28" s="127" t="s">
        <v>5</v>
      </c>
      <c r="C28" s="127">
        <v>18</v>
      </c>
      <c r="D28" s="129">
        <v>92.5555555555556</v>
      </c>
      <c r="E28" s="130" t="s">
        <v>21</v>
      </c>
    </row>
    <row r="29" spans="1:5">
      <c r="A29" s="128" t="s">
        <v>22</v>
      </c>
      <c r="B29" s="127" t="s">
        <v>8</v>
      </c>
      <c r="C29" s="127" t="s">
        <v>9</v>
      </c>
      <c r="D29" s="127">
        <v>16</v>
      </c>
      <c r="E29" s="130"/>
    </row>
    <row r="30" spans="1:5">
      <c r="A30" s="128"/>
      <c r="B30" s="127"/>
      <c r="C30" s="127" t="s">
        <v>10</v>
      </c>
      <c r="D30" s="127">
        <v>2</v>
      </c>
      <c r="E30" s="130"/>
    </row>
    <row r="31" spans="1:5">
      <c r="A31" s="128"/>
      <c r="B31" s="127"/>
      <c r="C31" s="127" t="s">
        <v>11</v>
      </c>
      <c r="D31" s="127">
        <v>0</v>
      </c>
      <c r="E31" s="130"/>
    </row>
    <row r="32" spans="1:5">
      <c r="A32" s="131"/>
      <c r="B32" s="127"/>
      <c r="C32" s="127" t="s">
        <v>12</v>
      </c>
      <c r="D32" s="127">
        <v>0</v>
      </c>
      <c r="E32" s="130"/>
    </row>
    <row r="33" spans="1:5">
      <c r="A33" s="132">
        <v>10922</v>
      </c>
      <c r="B33" s="127" t="s">
        <v>5</v>
      </c>
      <c r="C33" s="127">
        <v>17</v>
      </c>
      <c r="D33" s="129">
        <v>96.3529411764706</v>
      </c>
      <c r="E33" s="130" t="s">
        <v>23</v>
      </c>
    </row>
    <row r="34" spans="1:5">
      <c r="A34" s="128" t="s">
        <v>24</v>
      </c>
      <c r="B34" s="127" t="s">
        <v>8</v>
      </c>
      <c r="C34" s="127" t="s">
        <v>9</v>
      </c>
      <c r="D34" s="127">
        <v>16</v>
      </c>
      <c r="E34" s="130"/>
    </row>
    <row r="35" spans="1:5">
      <c r="A35" s="128"/>
      <c r="B35" s="127"/>
      <c r="C35" s="127" t="s">
        <v>10</v>
      </c>
      <c r="D35" s="127">
        <v>1</v>
      </c>
      <c r="E35" s="130"/>
    </row>
    <row r="36" spans="1:5">
      <c r="A36" s="128"/>
      <c r="B36" s="127"/>
      <c r="C36" s="127" t="s">
        <v>11</v>
      </c>
      <c r="D36" s="127">
        <v>0</v>
      </c>
      <c r="E36" s="130"/>
    </row>
    <row r="37" spans="1:5">
      <c r="A37" s="131"/>
      <c r="B37" s="127"/>
      <c r="C37" s="127" t="s">
        <v>12</v>
      </c>
      <c r="D37" s="127">
        <v>0</v>
      </c>
      <c r="E37" s="130"/>
    </row>
    <row r="38" spans="1:5">
      <c r="A38" s="132" t="s">
        <v>25</v>
      </c>
      <c r="B38" s="127" t="s">
        <v>5</v>
      </c>
      <c r="C38" s="127">
        <f>C3+C8+C13+C18+C23+C28+C33</f>
        <v>99</v>
      </c>
      <c r="D38" s="129">
        <f>(D3+D8+D13+D18+D23+D28+D33)/7</f>
        <v>95.2345471521942</v>
      </c>
      <c r="E38" s="133" t="s">
        <v>26</v>
      </c>
    </row>
    <row r="39" spans="1:5">
      <c r="A39" s="128"/>
      <c r="B39" s="127" t="s">
        <v>8</v>
      </c>
      <c r="C39" s="127" t="s">
        <v>9</v>
      </c>
      <c r="D39" s="134">
        <f t="shared" ref="D39:D42" si="0">D4+D9+D14+D19+D24+D29+D34</f>
        <v>93</v>
      </c>
      <c r="E39" s="127"/>
    </row>
    <row r="40" spans="1:5">
      <c r="A40" s="128"/>
      <c r="B40" s="127"/>
      <c r="C40" s="127" t="s">
        <v>10</v>
      </c>
      <c r="D40" s="134">
        <f t="shared" si="0"/>
        <v>6</v>
      </c>
      <c r="E40" s="127"/>
    </row>
    <row r="41" spans="1:5">
      <c r="A41" s="128"/>
      <c r="B41" s="127"/>
      <c r="C41" s="127" t="s">
        <v>11</v>
      </c>
      <c r="D41" s="134">
        <f t="shared" si="0"/>
        <v>0</v>
      </c>
      <c r="E41" s="127"/>
    </row>
    <row r="42" spans="1:5">
      <c r="A42" s="131"/>
      <c r="B42" s="127"/>
      <c r="C42" s="127" t="s">
        <v>12</v>
      </c>
      <c r="D42" s="134">
        <f t="shared" si="0"/>
        <v>0</v>
      </c>
      <c r="E42" s="127"/>
    </row>
  </sheetData>
  <mergeCells count="19">
    <mergeCell ref="A1:E1"/>
    <mergeCell ref="B2:C2"/>
    <mergeCell ref="A38:A42"/>
    <mergeCell ref="B4:B7"/>
    <mergeCell ref="B9:B12"/>
    <mergeCell ref="B14:B17"/>
    <mergeCell ref="B19:B22"/>
    <mergeCell ref="B24:B27"/>
    <mergeCell ref="B29:B32"/>
    <mergeCell ref="B34:B37"/>
    <mergeCell ref="B39:B42"/>
    <mergeCell ref="E3:E7"/>
    <mergeCell ref="E8:E12"/>
    <mergeCell ref="E13:E17"/>
    <mergeCell ref="E18:E22"/>
    <mergeCell ref="E23:E27"/>
    <mergeCell ref="E28:E32"/>
    <mergeCell ref="E33:E37"/>
    <mergeCell ref="E38:E4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0"/>
  <sheetViews>
    <sheetView zoomScale="70" zoomScaleNormal="70" topLeftCell="A15" workbookViewId="0">
      <selection activeCell="B31" sqref="B31"/>
    </sheetView>
  </sheetViews>
  <sheetFormatPr defaultColWidth="8.90833333333333" defaultRowHeight="13.5"/>
  <cols>
    <col min="1" max="1" width="5.08333333333333" style="36" customWidth="1"/>
    <col min="2" max="2" width="44" style="37" customWidth="1"/>
    <col min="3" max="3" width="17.8333333333333" style="37" customWidth="1"/>
    <col min="4" max="12" width="17.6666666666667" style="36" customWidth="1"/>
    <col min="13" max="18" width="17.4166666666667" style="36" customWidth="1"/>
    <col min="19" max="19" width="22.1666666666667" style="36" customWidth="1"/>
    <col min="20" max="20" width="8.90833333333333" style="36"/>
    <col min="21" max="21" width="10.25" style="36" customWidth="1"/>
    <col min="22" max="16384" width="8.90833333333333" style="36"/>
  </cols>
  <sheetData>
    <row r="1" ht="28.5" customHeight="1" spans="1:19">
      <c r="A1" s="77" t="s">
        <v>27</v>
      </c>
      <c r="B1" s="77"/>
      <c r="C1" s="77"/>
      <c r="D1" s="77"/>
      <c r="E1" s="77"/>
      <c r="F1" s="77"/>
      <c r="G1" s="77"/>
      <c r="H1" s="77"/>
      <c r="I1" s="77"/>
      <c r="J1" s="77"/>
      <c r="K1" s="77"/>
      <c r="L1" s="77"/>
      <c r="M1" s="77"/>
      <c r="N1" s="77"/>
      <c r="O1" s="77"/>
      <c r="P1" s="77"/>
      <c r="Q1" s="77"/>
      <c r="R1" s="77"/>
      <c r="S1" s="77"/>
    </row>
    <row r="2" ht="14.25" customHeight="1" spans="1:19">
      <c r="A2" s="39" t="s">
        <v>28</v>
      </c>
      <c r="B2" s="39"/>
      <c r="C2" s="40" t="s">
        <v>29</v>
      </c>
      <c r="D2" s="40"/>
      <c r="E2" s="40"/>
      <c r="F2" s="40"/>
      <c r="G2" s="40"/>
      <c r="H2" s="40"/>
      <c r="I2" s="40"/>
      <c r="J2" s="40"/>
      <c r="K2" s="40"/>
      <c r="L2" s="40"/>
      <c r="M2" s="40"/>
      <c r="N2" s="40"/>
      <c r="O2" s="40"/>
      <c r="P2" s="40"/>
      <c r="Q2" s="40"/>
      <c r="R2" s="40"/>
      <c r="S2" s="40"/>
    </row>
    <row r="3" ht="14.25" customHeight="1" spans="1:19">
      <c r="A3" s="41" t="s">
        <v>30</v>
      </c>
      <c r="B3" s="41" t="s">
        <v>31</v>
      </c>
      <c r="C3" s="41" t="s">
        <v>32</v>
      </c>
      <c r="D3" s="42">
        <v>6</v>
      </c>
      <c r="E3" s="42">
        <v>7</v>
      </c>
      <c r="F3" s="42">
        <v>8</v>
      </c>
      <c r="G3" s="42">
        <v>9</v>
      </c>
      <c r="H3" s="42"/>
      <c r="I3" s="42"/>
      <c r="J3" s="42"/>
      <c r="K3" s="42"/>
      <c r="L3" s="42"/>
      <c r="M3" s="42"/>
      <c r="N3" s="42"/>
      <c r="O3" s="42"/>
      <c r="P3" s="42"/>
      <c r="Q3" s="42"/>
      <c r="R3" s="42"/>
      <c r="S3" s="42"/>
    </row>
    <row r="4" ht="23" customHeight="1" spans="1:19">
      <c r="A4" s="41"/>
      <c r="B4" s="41"/>
      <c r="C4" s="41"/>
      <c r="D4" s="43"/>
      <c r="E4" s="43"/>
      <c r="F4" s="43"/>
      <c r="G4" s="43"/>
      <c r="H4" s="43"/>
      <c r="I4" s="43"/>
      <c r="J4" s="43"/>
      <c r="K4" s="43"/>
      <c r="L4" s="43"/>
      <c r="M4" s="43"/>
      <c r="N4" s="43"/>
      <c r="O4" s="43"/>
      <c r="P4" s="43"/>
      <c r="Q4" s="43"/>
      <c r="R4" s="43"/>
      <c r="S4" s="43"/>
    </row>
    <row r="5" ht="24" customHeight="1" spans="1:19">
      <c r="A5" s="44">
        <v>1</v>
      </c>
      <c r="B5" s="45" t="s">
        <v>33</v>
      </c>
      <c r="C5" s="80" t="s">
        <v>34</v>
      </c>
      <c r="D5" s="69"/>
      <c r="E5" s="69"/>
      <c r="F5" s="69"/>
      <c r="G5" s="69"/>
      <c r="H5" s="44"/>
      <c r="I5" s="44"/>
      <c r="J5" s="44"/>
      <c r="K5" s="44"/>
      <c r="L5" s="44"/>
      <c r="M5" s="44"/>
      <c r="N5" s="44"/>
      <c r="O5" s="44"/>
      <c r="P5" s="44"/>
      <c r="Q5" s="44"/>
      <c r="R5" s="44"/>
      <c r="S5" s="44"/>
    </row>
    <row r="6" ht="24" customHeight="1" spans="1:19">
      <c r="A6" s="44">
        <v>2</v>
      </c>
      <c r="B6" s="45" t="s">
        <v>35</v>
      </c>
      <c r="C6" s="80"/>
      <c r="D6" s="69"/>
      <c r="E6" s="69"/>
      <c r="F6" s="69"/>
      <c r="G6" s="69"/>
      <c r="H6" s="44"/>
      <c r="I6" s="44"/>
      <c r="J6" s="44"/>
      <c r="K6" s="44"/>
      <c r="L6" s="44"/>
      <c r="M6" s="44"/>
      <c r="N6" s="44"/>
      <c r="O6" s="44"/>
      <c r="P6" s="44"/>
      <c r="Q6" s="44"/>
      <c r="R6" s="44"/>
      <c r="S6" s="44"/>
    </row>
    <row r="7" ht="24" customHeight="1" spans="1:19">
      <c r="A7" s="44">
        <v>3</v>
      </c>
      <c r="B7" s="45" t="s">
        <v>36</v>
      </c>
      <c r="C7" s="80"/>
      <c r="D7" s="69"/>
      <c r="E7" s="69"/>
      <c r="F7" s="69"/>
      <c r="G7" s="69"/>
      <c r="H7" s="44"/>
      <c r="I7" s="44"/>
      <c r="J7" s="44"/>
      <c r="K7" s="44"/>
      <c r="L7" s="44"/>
      <c r="M7" s="44"/>
      <c r="N7" s="44"/>
      <c r="O7" s="44"/>
      <c r="P7" s="44"/>
      <c r="Q7" s="44"/>
      <c r="R7" s="44"/>
      <c r="S7" s="44"/>
    </row>
    <row r="8" ht="59" customHeight="1" spans="1:19">
      <c r="A8" s="44">
        <v>4</v>
      </c>
      <c r="B8" s="45" t="s">
        <v>37</v>
      </c>
      <c r="C8" s="80"/>
      <c r="D8" s="69"/>
      <c r="E8" s="69"/>
      <c r="F8" s="69"/>
      <c r="G8" s="69"/>
      <c r="H8" s="44"/>
      <c r="I8" s="44"/>
      <c r="J8" s="44"/>
      <c r="K8" s="44"/>
      <c r="L8" s="44"/>
      <c r="M8" s="44"/>
      <c r="N8" s="44"/>
      <c r="O8" s="44"/>
      <c r="P8" s="44"/>
      <c r="Q8" s="44"/>
      <c r="R8" s="44"/>
      <c r="S8" s="44"/>
    </row>
    <row r="9" ht="30" customHeight="1" spans="1:19">
      <c r="A9" s="44">
        <v>5</v>
      </c>
      <c r="B9" s="45" t="s">
        <v>38</v>
      </c>
      <c r="C9" s="80"/>
      <c r="D9" s="70"/>
      <c r="E9" s="70"/>
      <c r="F9" s="70"/>
      <c r="G9" s="70"/>
      <c r="H9" s="48"/>
      <c r="I9" s="48"/>
      <c r="J9" s="48"/>
      <c r="K9" s="48"/>
      <c r="L9" s="48"/>
      <c r="M9" s="48"/>
      <c r="N9" s="48"/>
      <c r="O9" s="48"/>
      <c r="P9" s="48"/>
      <c r="Q9" s="48"/>
      <c r="R9" s="48"/>
      <c r="S9" s="48"/>
    </row>
    <row r="10" ht="37" customHeight="1" spans="1:19">
      <c r="A10" s="48">
        <v>6</v>
      </c>
      <c r="B10" s="49" t="s">
        <v>39</v>
      </c>
      <c r="C10" s="83" t="s">
        <v>40</v>
      </c>
      <c r="D10" s="69"/>
      <c r="E10" s="69"/>
      <c r="F10" s="69"/>
      <c r="G10" s="69"/>
      <c r="H10" s="44"/>
      <c r="I10" s="44"/>
      <c r="J10" s="44"/>
      <c r="K10" s="44"/>
      <c r="L10" s="44"/>
      <c r="M10" s="44"/>
      <c r="N10" s="44"/>
      <c r="O10" s="44"/>
      <c r="P10" s="44"/>
      <c r="Q10" s="44"/>
      <c r="R10" s="44"/>
      <c r="S10" s="44"/>
    </row>
    <row r="11" ht="44.4" customHeight="1" spans="1:19">
      <c r="A11" s="48">
        <v>7</v>
      </c>
      <c r="B11" s="49" t="s">
        <v>41</v>
      </c>
      <c r="C11" s="83" t="s">
        <v>42</v>
      </c>
      <c r="D11" s="69"/>
      <c r="E11" s="69"/>
      <c r="F11" s="69"/>
      <c r="G11" s="69"/>
      <c r="H11" s="44"/>
      <c r="I11" s="44"/>
      <c r="J11" s="44"/>
      <c r="K11" s="44"/>
      <c r="L11" s="44"/>
      <c r="M11" s="44"/>
      <c r="N11" s="44"/>
      <c r="O11" s="44"/>
      <c r="P11" s="44"/>
      <c r="Q11" s="44"/>
      <c r="R11" s="44"/>
      <c r="S11" s="44"/>
    </row>
    <row r="12" ht="45" customHeight="1" spans="1:19">
      <c r="A12" s="48">
        <v>8</v>
      </c>
      <c r="B12" s="45" t="s">
        <v>43</v>
      </c>
      <c r="C12" s="83" t="s">
        <v>44</v>
      </c>
      <c r="D12" s="69"/>
      <c r="E12" s="69"/>
      <c r="F12" s="69"/>
      <c r="G12" s="69"/>
      <c r="H12" s="44"/>
      <c r="I12" s="44"/>
      <c r="J12" s="44"/>
      <c r="K12" s="44"/>
      <c r="L12" s="44"/>
      <c r="M12" s="44"/>
      <c r="N12" s="44"/>
      <c r="O12" s="44"/>
      <c r="P12" s="44"/>
      <c r="Q12" s="44"/>
      <c r="R12" s="44"/>
      <c r="S12" s="44"/>
    </row>
    <row r="13" ht="74" customHeight="1" spans="1:19">
      <c r="A13" s="48">
        <v>9</v>
      </c>
      <c r="B13" s="45" t="s">
        <v>45</v>
      </c>
      <c r="C13" s="83" t="s">
        <v>46</v>
      </c>
      <c r="D13" s="69"/>
      <c r="E13" s="69" t="s">
        <v>47</v>
      </c>
      <c r="F13" s="69"/>
      <c r="G13" s="69"/>
      <c r="H13" s="44"/>
      <c r="I13" s="44"/>
      <c r="J13" s="44"/>
      <c r="K13" s="44"/>
      <c r="L13" s="44"/>
      <c r="M13" s="44"/>
      <c r="N13" s="44"/>
      <c r="O13" s="44"/>
      <c r="P13" s="44"/>
      <c r="Q13" s="44"/>
      <c r="R13" s="44"/>
      <c r="S13" s="44"/>
    </row>
    <row r="14" ht="36" customHeight="1" spans="1:19">
      <c r="A14" s="48">
        <v>10</v>
      </c>
      <c r="B14" s="45" t="s">
        <v>48</v>
      </c>
      <c r="C14" s="83" t="s">
        <v>49</v>
      </c>
      <c r="D14" s="69"/>
      <c r="E14" s="69"/>
      <c r="F14" s="69"/>
      <c r="G14" s="69"/>
      <c r="H14" s="44"/>
      <c r="I14" s="44"/>
      <c r="J14" s="44"/>
      <c r="K14" s="44"/>
      <c r="L14" s="44"/>
      <c r="M14" s="44"/>
      <c r="N14" s="44"/>
      <c r="O14" s="44"/>
      <c r="P14" s="44"/>
      <c r="Q14" s="44"/>
      <c r="R14" s="44"/>
      <c r="S14" s="44"/>
    </row>
    <row r="15" ht="45" customHeight="1" spans="1:19">
      <c r="A15" s="48">
        <v>11</v>
      </c>
      <c r="B15" s="45" t="s">
        <v>50</v>
      </c>
      <c r="C15" s="83" t="s">
        <v>51</v>
      </c>
      <c r="D15" s="69"/>
      <c r="E15" s="69" t="s">
        <v>52</v>
      </c>
      <c r="F15" s="69"/>
      <c r="G15" s="69"/>
      <c r="H15" s="44"/>
      <c r="I15" s="44"/>
      <c r="J15" s="44"/>
      <c r="K15" s="44"/>
      <c r="L15" s="44"/>
      <c r="M15" s="44"/>
      <c r="N15" s="44"/>
      <c r="O15" s="44"/>
      <c r="P15" s="44"/>
      <c r="Q15" s="44"/>
      <c r="R15" s="44"/>
      <c r="S15" s="44"/>
    </row>
    <row r="16" ht="57" customHeight="1" spans="1:19">
      <c r="A16" s="48">
        <v>12</v>
      </c>
      <c r="B16" s="45" t="s">
        <v>53</v>
      </c>
      <c r="C16" s="83" t="s">
        <v>54</v>
      </c>
      <c r="D16" s="69"/>
      <c r="E16" s="69"/>
      <c r="F16" s="69"/>
      <c r="G16" s="69"/>
      <c r="H16" s="44"/>
      <c r="I16" s="44"/>
      <c r="J16" s="44"/>
      <c r="K16" s="44"/>
      <c r="L16" s="44"/>
      <c r="M16" s="44"/>
      <c r="N16" s="44"/>
      <c r="O16" s="44"/>
      <c r="P16" s="44"/>
      <c r="Q16" s="44"/>
      <c r="R16" s="44"/>
      <c r="S16" s="44"/>
    </row>
    <row r="17" ht="94" customHeight="1" spans="1:19">
      <c r="A17" s="48">
        <v>14</v>
      </c>
      <c r="B17" s="45" t="s">
        <v>55</v>
      </c>
      <c r="C17" s="80" t="s">
        <v>56</v>
      </c>
      <c r="D17" s="71" t="s">
        <v>57</v>
      </c>
      <c r="E17" s="71"/>
      <c r="F17" s="71"/>
      <c r="G17" s="71" t="s">
        <v>58</v>
      </c>
      <c r="H17" s="64"/>
      <c r="I17" s="65"/>
      <c r="J17" s="64"/>
      <c r="K17" s="124"/>
      <c r="L17" s="44"/>
      <c r="M17" s="124"/>
      <c r="N17" s="44"/>
      <c r="O17" s="124"/>
      <c r="P17" s="44"/>
      <c r="Q17" s="64"/>
      <c r="R17" s="65"/>
      <c r="S17" s="64"/>
    </row>
    <row r="18" ht="35" customHeight="1" spans="1:19">
      <c r="A18" s="48">
        <v>15</v>
      </c>
      <c r="B18" s="45" t="s">
        <v>59</v>
      </c>
      <c r="C18" s="80" t="s">
        <v>60</v>
      </c>
      <c r="D18" s="70"/>
      <c r="E18" s="70"/>
      <c r="F18" s="70"/>
      <c r="G18" s="70"/>
      <c r="H18" s="48"/>
      <c r="I18" s="48"/>
      <c r="J18" s="48"/>
      <c r="K18" s="48"/>
      <c r="L18" s="48"/>
      <c r="M18" s="48"/>
      <c r="N18" s="48"/>
      <c r="O18" s="48"/>
      <c r="P18" s="48"/>
      <c r="Q18" s="48"/>
      <c r="R18" s="48"/>
      <c r="S18" s="48"/>
    </row>
    <row r="19" ht="35" customHeight="1" spans="1:19">
      <c r="A19" s="48">
        <v>16</v>
      </c>
      <c r="B19" s="45" t="s">
        <v>61</v>
      </c>
      <c r="C19" s="80" t="s">
        <v>62</v>
      </c>
      <c r="D19" s="72"/>
      <c r="E19" s="72"/>
      <c r="F19" s="72"/>
      <c r="G19" s="72"/>
      <c r="H19" s="66"/>
      <c r="I19" s="66"/>
      <c r="J19" s="66"/>
      <c r="K19" s="66"/>
      <c r="L19" s="66"/>
      <c r="M19" s="66"/>
      <c r="N19" s="66"/>
      <c r="O19" s="66"/>
      <c r="P19" s="66"/>
      <c r="Q19" s="66"/>
      <c r="R19" s="66"/>
      <c r="S19" s="66"/>
    </row>
    <row r="20" ht="61" customHeight="1" spans="1:19">
      <c r="A20" s="48">
        <v>17</v>
      </c>
      <c r="B20" s="45" t="s">
        <v>63</v>
      </c>
      <c r="C20" s="80" t="s">
        <v>64</v>
      </c>
      <c r="D20" s="69"/>
      <c r="E20" s="69"/>
      <c r="F20" s="69"/>
      <c r="G20" s="69"/>
      <c r="H20" s="44"/>
      <c r="I20" s="44"/>
      <c r="J20" s="44"/>
      <c r="K20" s="44"/>
      <c r="L20" s="44"/>
      <c r="M20" s="44"/>
      <c r="N20" s="44"/>
      <c r="O20" s="44"/>
      <c r="P20" s="44"/>
      <c r="Q20" s="44"/>
      <c r="R20" s="44"/>
      <c r="S20" s="44"/>
    </row>
    <row r="21" ht="37.75" customHeight="1" spans="1:21">
      <c r="A21" s="49" t="s">
        <v>65</v>
      </c>
      <c r="B21" s="55"/>
      <c r="C21" s="56"/>
      <c r="D21" s="69">
        <v>96</v>
      </c>
      <c r="E21" s="69">
        <v>88</v>
      </c>
      <c r="F21" s="69">
        <v>100</v>
      </c>
      <c r="G21" s="69">
        <v>96</v>
      </c>
      <c r="H21" s="44"/>
      <c r="I21" s="44"/>
      <c r="J21" s="44"/>
      <c r="K21" s="44"/>
      <c r="L21" s="44"/>
      <c r="M21" s="44"/>
      <c r="N21" s="44"/>
      <c r="O21" s="44"/>
      <c r="P21" s="44"/>
      <c r="Q21" s="44"/>
      <c r="R21" s="44"/>
      <c r="S21" s="44"/>
      <c r="U21" s="67"/>
    </row>
    <row r="22" ht="30" customHeight="1" spans="1:19">
      <c r="A22" s="49" t="s">
        <v>66</v>
      </c>
      <c r="B22" s="55"/>
      <c r="C22" s="56"/>
      <c r="D22" s="73"/>
      <c r="E22" s="73"/>
      <c r="F22" s="73"/>
      <c r="G22" s="73"/>
      <c r="H22" s="115"/>
      <c r="I22" s="44"/>
      <c r="J22" s="44"/>
      <c r="K22" s="44"/>
      <c r="L22" s="44"/>
      <c r="M22" s="44"/>
      <c r="N22" s="44"/>
      <c r="O22" s="44"/>
      <c r="P22" s="44"/>
      <c r="Q22" s="44"/>
      <c r="R22" s="44"/>
      <c r="S22" s="44"/>
    </row>
    <row r="23" ht="21" customHeight="1" spans="1:7">
      <c r="A23" s="87" t="s">
        <v>67</v>
      </c>
      <c r="B23" s="37" t="s">
        <v>68</v>
      </c>
      <c r="C23" s="37" t="s">
        <v>69</v>
      </c>
      <c r="D23" s="36">
        <f t="shared" ref="D23:G23" si="0">SUM(D21:D22)</f>
        <v>96</v>
      </c>
      <c r="E23" s="36">
        <f t="shared" si="0"/>
        <v>88</v>
      </c>
      <c r="F23" s="36">
        <f t="shared" si="0"/>
        <v>100</v>
      </c>
      <c r="G23" s="36">
        <f t="shared" si="0"/>
        <v>96</v>
      </c>
    </row>
    <row r="24" spans="3:6">
      <c r="C24" s="37">
        <f>COUNT(D23:AW23)</f>
        <v>4</v>
      </c>
      <c r="D24" s="36">
        <f>AVERAGE(D23:AW23)</f>
        <v>95</v>
      </c>
      <c r="F24" s="89" t="s">
        <v>70</v>
      </c>
    </row>
    <row r="25" spans="3:4">
      <c r="C25" s="37" t="s">
        <v>9</v>
      </c>
      <c r="D25" s="36">
        <f>COUNTIFS($D$23:$AW$23,"&gt;=90")</f>
        <v>3</v>
      </c>
    </row>
    <row r="26" spans="3:4">
      <c r="C26" s="37" t="s">
        <v>10</v>
      </c>
      <c r="D26" s="36">
        <f>COUNTIFS($D$23:$AW$23,"&gt;=75",$D$23:$AW$23,"&lt;90")</f>
        <v>1</v>
      </c>
    </row>
    <row r="27" spans="3:4">
      <c r="C27" s="37" t="s">
        <v>11</v>
      </c>
      <c r="D27" s="36">
        <f>COUNTIFS($D$23:$AV$23,"&gt;=60",$D$23:$AV$23,"&lt;75")</f>
        <v>0</v>
      </c>
    </row>
    <row r="28" spans="3:4">
      <c r="C28" s="37" t="s">
        <v>12</v>
      </c>
      <c r="D28" s="36">
        <f>COUNTIFS($D$23:$AV$23,"&lt;60")</f>
        <v>0</v>
      </c>
    </row>
    <row r="29" ht="18.75" spans="3:6">
      <c r="C29" s="88" t="s">
        <v>71</v>
      </c>
      <c r="D29" s="88">
        <v>10</v>
      </c>
      <c r="F29" s="36" t="str">
        <f t="shared" ref="F29:F32" si="1">C29&amp;"共扣"&amp;D29&amp;"分"</f>
        <v>接头不合格共扣10分</v>
      </c>
    </row>
    <row r="30" ht="18.75" spans="3:6">
      <c r="C30" s="88" t="s">
        <v>72</v>
      </c>
      <c r="D30" s="88"/>
      <c r="E30" s="36" t="s">
        <v>73</v>
      </c>
      <c r="F30" s="36" t="str">
        <f t="shared" si="1"/>
        <v>日报错误共扣分</v>
      </c>
    </row>
    <row r="31" ht="18.75" spans="2:6">
      <c r="B31" s="37" t="str">
        <f>F29&amp;F30&amp;F31&amp;F32&amp;S33</f>
        <v>接头不合格共扣10分日报错误共扣分检测灵敏度调节不及时共扣分探轮对中不佳共扣2分</v>
      </c>
      <c r="C31" s="88" t="s">
        <v>74</v>
      </c>
      <c r="D31" s="88"/>
      <c r="F31" s="36" t="str">
        <f t="shared" si="1"/>
        <v>检测灵敏度调节不及时共扣分</v>
      </c>
    </row>
    <row r="32" spans="3:6">
      <c r="C32" s="37" t="s">
        <v>75</v>
      </c>
      <c r="D32" s="36">
        <v>2</v>
      </c>
      <c r="F32" s="36" t="str">
        <f t="shared" si="1"/>
        <v>探轮对中不佳共扣2分</v>
      </c>
    </row>
    <row r="35" spans="5:8">
      <c r="E35" s="36" t="s">
        <v>76</v>
      </c>
      <c r="F35" s="36" t="s">
        <v>77</v>
      </c>
      <c r="G35" s="36" t="s">
        <v>78</v>
      </c>
      <c r="H35" s="36" t="s">
        <v>79</v>
      </c>
    </row>
    <row r="36" spans="4:5">
      <c r="D36" s="36" t="s">
        <v>80</v>
      </c>
      <c r="E36" s="36">
        <v>4</v>
      </c>
    </row>
    <row r="37" spans="4:8">
      <c r="D37" s="36" t="s">
        <v>81</v>
      </c>
      <c r="E37" s="36">
        <v>6</v>
      </c>
      <c r="H37" s="36">
        <v>2</v>
      </c>
    </row>
    <row r="38" spans="4:4">
      <c r="D38" s="36" t="s">
        <v>82</v>
      </c>
    </row>
    <row r="39" spans="4:4">
      <c r="D39" s="36" t="s">
        <v>83</v>
      </c>
    </row>
    <row r="40" spans="5:8">
      <c r="E40" s="36">
        <f t="shared" ref="E40:H40" si="2">SUM(E36:E39)</f>
        <v>10</v>
      </c>
      <c r="F40" s="36">
        <f t="shared" si="2"/>
        <v>0</v>
      </c>
      <c r="G40" s="36">
        <f t="shared" si="2"/>
        <v>0</v>
      </c>
      <c r="H40" s="36">
        <f t="shared" si="2"/>
        <v>2</v>
      </c>
    </row>
  </sheetData>
  <mergeCells count="55">
    <mergeCell ref="A1:S1"/>
    <mergeCell ref="A2:B2"/>
    <mergeCell ref="D2:S2"/>
    <mergeCell ref="A21:C21"/>
    <mergeCell ref="A22:C22"/>
    <mergeCell ref="A3:A4"/>
    <mergeCell ref="B3:B4"/>
    <mergeCell ref="C3:C4"/>
    <mergeCell ref="C5:C9"/>
    <mergeCell ref="D3:D4"/>
    <mergeCell ref="D5:D9"/>
    <mergeCell ref="D18:D19"/>
    <mergeCell ref="E3:E4"/>
    <mergeCell ref="E5:E9"/>
    <mergeCell ref="E18:E19"/>
    <mergeCell ref="F3:F4"/>
    <mergeCell ref="F5:F9"/>
    <mergeCell ref="F18:F19"/>
    <mergeCell ref="G3:G4"/>
    <mergeCell ref="G5:G9"/>
    <mergeCell ref="G18:G19"/>
    <mergeCell ref="H3:H4"/>
    <mergeCell ref="H5:H9"/>
    <mergeCell ref="H18:H19"/>
    <mergeCell ref="I3:I4"/>
    <mergeCell ref="I5:I9"/>
    <mergeCell ref="I18:I19"/>
    <mergeCell ref="J3:J4"/>
    <mergeCell ref="J5:J9"/>
    <mergeCell ref="J18:J19"/>
    <mergeCell ref="K3:K4"/>
    <mergeCell ref="K5:K9"/>
    <mergeCell ref="K18:K19"/>
    <mergeCell ref="L3:L4"/>
    <mergeCell ref="L5:L9"/>
    <mergeCell ref="L18:L19"/>
    <mergeCell ref="M3:M4"/>
    <mergeCell ref="M5:M9"/>
    <mergeCell ref="M18:M19"/>
    <mergeCell ref="N3:N4"/>
    <mergeCell ref="N5:N9"/>
    <mergeCell ref="N18:N19"/>
    <mergeCell ref="O3:O4"/>
    <mergeCell ref="O5:O9"/>
    <mergeCell ref="O18:O19"/>
    <mergeCell ref="P3:P4"/>
    <mergeCell ref="P5:P9"/>
    <mergeCell ref="P18:P19"/>
    <mergeCell ref="Q3:Q4"/>
    <mergeCell ref="Q5:Q9"/>
    <mergeCell ref="Q18:Q19"/>
    <mergeCell ref="R3:R4"/>
    <mergeCell ref="R5:R9"/>
    <mergeCell ref="R18:R19"/>
    <mergeCell ref="S3:S4"/>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0"/>
  <sheetViews>
    <sheetView zoomScale="70" zoomScaleNormal="70" topLeftCell="A13" workbookViewId="0">
      <selection activeCell="L10" sqref="L10"/>
    </sheetView>
  </sheetViews>
  <sheetFormatPr defaultColWidth="8.90833333333333" defaultRowHeight="14.25"/>
  <cols>
    <col min="1" max="1" width="5.08333333333333" style="60" customWidth="1"/>
    <col min="2" max="2" width="44" style="59" customWidth="1"/>
    <col min="3" max="3" width="17.8333333333333" style="59" customWidth="1"/>
    <col min="4" max="12" width="17.6666666666667" style="60" customWidth="1"/>
    <col min="13" max="18" width="17.4166666666667" style="60" customWidth="1"/>
    <col min="19" max="19" width="22.1666666666667" style="60" customWidth="1"/>
    <col min="20" max="20" width="8.90833333333333" style="60"/>
    <col min="21" max="21" width="10.25" style="60" customWidth="1"/>
    <col min="22" max="16384" width="8.90833333333333" style="60"/>
  </cols>
  <sheetData>
    <row r="1" ht="28.5" customHeight="1" spans="1:19">
      <c r="A1" s="38" t="s">
        <v>27</v>
      </c>
      <c r="B1" s="38"/>
      <c r="C1" s="38"/>
      <c r="D1" s="38"/>
      <c r="E1" s="38"/>
      <c r="F1" s="38"/>
      <c r="G1" s="38"/>
      <c r="H1" s="38"/>
      <c r="I1" s="38"/>
      <c r="J1" s="38"/>
      <c r="K1" s="38"/>
      <c r="L1" s="38"/>
      <c r="M1" s="38"/>
      <c r="N1" s="38"/>
      <c r="O1" s="38"/>
      <c r="P1" s="38"/>
      <c r="Q1" s="38"/>
      <c r="R1" s="38"/>
      <c r="S1" s="38"/>
    </row>
    <row r="2" customHeight="1" spans="1:19">
      <c r="A2" s="39" t="s">
        <v>84</v>
      </c>
      <c r="B2" s="39"/>
      <c r="C2" s="40" t="s">
        <v>85</v>
      </c>
      <c r="D2" s="40"/>
      <c r="E2" s="40"/>
      <c r="F2" s="40"/>
      <c r="G2" s="40"/>
      <c r="H2" s="40"/>
      <c r="I2" s="40"/>
      <c r="J2" s="40"/>
      <c r="K2" s="40"/>
      <c r="L2" s="40"/>
      <c r="M2" s="40"/>
      <c r="N2" s="40"/>
      <c r="O2" s="40"/>
      <c r="P2" s="40"/>
      <c r="Q2" s="40"/>
      <c r="R2" s="40"/>
      <c r="S2" s="40"/>
    </row>
    <row r="3" customHeight="1" spans="1:19">
      <c r="A3" s="41" t="s">
        <v>30</v>
      </c>
      <c r="B3" s="41" t="s">
        <v>31</v>
      </c>
      <c r="C3" s="41" t="s">
        <v>32</v>
      </c>
      <c r="D3" s="42">
        <v>4</v>
      </c>
      <c r="E3" s="42">
        <v>5</v>
      </c>
      <c r="F3" s="42">
        <v>6</v>
      </c>
      <c r="G3" s="42">
        <v>8</v>
      </c>
      <c r="H3" s="42">
        <v>9</v>
      </c>
      <c r="I3" s="42">
        <v>10</v>
      </c>
      <c r="J3" s="42">
        <v>11</v>
      </c>
      <c r="K3" s="42">
        <v>12</v>
      </c>
      <c r="L3" s="42">
        <v>13</v>
      </c>
      <c r="M3" s="42">
        <v>17</v>
      </c>
      <c r="N3" s="42">
        <v>18</v>
      </c>
      <c r="O3" s="42">
        <v>19</v>
      </c>
      <c r="P3" s="42">
        <v>20</v>
      </c>
      <c r="Q3" s="42">
        <v>21</v>
      </c>
      <c r="R3" s="42">
        <v>22</v>
      </c>
      <c r="S3" s="42"/>
    </row>
    <row r="4" ht="23" customHeight="1" spans="1:19">
      <c r="A4" s="41"/>
      <c r="B4" s="41"/>
      <c r="C4" s="41"/>
      <c r="D4" s="43"/>
      <c r="E4" s="43"/>
      <c r="F4" s="43"/>
      <c r="G4" s="43"/>
      <c r="H4" s="43"/>
      <c r="I4" s="43"/>
      <c r="J4" s="43"/>
      <c r="K4" s="43"/>
      <c r="L4" s="43"/>
      <c r="M4" s="43"/>
      <c r="N4" s="43"/>
      <c r="O4" s="43"/>
      <c r="P4" s="43"/>
      <c r="Q4" s="43"/>
      <c r="R4" s="43"/>
      <c r="S4" s="43"/>
    </row>
    <row r="5" ht="24" customHeight="1" spans="1:19">
      <c r="A5" s="44">
        <v>1</v>
      </c>
      <c r="B5" s="45" t="s">
        <v>33</v>
      </c>
      <c r="C5" s="44" t="s">
        <v>34</v>
      </c>
      <c r="D5" s="46"/>
      <c r="E5" s="117"/>
      <c r="F5" s="44"/>
      <c r="G5" s="117"/>
      <c r="H5" s="117"/>
      <c r="I5" s="117"/>
      <c r="J5" s="117"/>
      <c r="K5" s="117"/>
      <c r="L5" s="117"/>
      <c r="M5" s="117"/>
      <c r="N5" s="117"/>
      <c r="O5" s="117"/>
      <c r="P5" s="117"/>
      <c r="Q5" s="117"/>
      <c r="R5" s="44"/>
      <c r="S5" s="44"/>
    </row>
    <row r="6" ht="24" customHeight="1" spans="1:19">
      <c r="A6" s="44">
        <v>2</v>
      </c>
      <c r="B6" s="45" t="s">
        <v>35</v>
      </c>
      <c r="C6" s="44"/>
      <c r="D6" s="46"/>
      <c r="E6" s="117"/>
      <c r="F6" s="44"/>
      <c r="G6" s="117"/>
      <c r="H6" s="117"/>
      <c r="I6" s="117"/>
      <c r="J6" s="117"/>
      <c r="K6" s="117"/>
      <c r="L6" s="117"/>
      <c r="M6" s="117"/>
      <c r="N6" s="117"/>
      <c r="O6" s="117"/>
      <c r="P6" s="117"/>
      <c r="Q6" s="117"/>
      <c r="R6" s="44"/>
      <c r="S6" s="44"/>
    </row>
    <row r="7" ht="24" customHeight="1" spans="1:19">
      <c r="A7" s="44">
        <v>3</v>
      </c>
      <c r="B7" s="45" t="s">
        <v>36</v>
      </c>
      <c r="C7" s="44"/>
      <c r="D7" s="46"/>
      <c r="E7" s="117"/>
      <c r="F7" s="44"/>
      <c r="G7" s="117"/>
      <c r="H7" s="117"/>
      <c r="I7" s="117"/>
      <c r="J7" s="117"/>
      <c r="K7" s="117"/>
      <c r="L7" s="117"/>
      <c r="M7" s="117"/>
      <c r="N7" s="117"/>
      <c r="O7" s="117"/>
      <c r="P7" s="117"/>
      <c r="Q7" s="117"/>
      <c r="R7" s="44"/>
      <c r="S7" s="44"/>
    </row>
    <row r="8" ht="59" customHeight="1" spans="1:19">
      <c r="A8" s="44">
        <v>4</v>
      </c>
      <c r="B8" s="45" t="s">
        <v>37</v>
      </c>
      <c r="C8" s="44"/>
      <c r="D8" s="46"/>
      <c r="E8" s="117"/>
      <c r="F8" s="44"/>
      <c r="G8" s="117"/>
      <c r="H8" s="117"/>
      <c r="I8" s="117"/>
      <c r="J8" s="117"/>
      <c r="K8" s="117"/>
      <c r="L8" s="117"/>
      <c r="M8" s="117"/>
      <c r="N8" s="117"/>
      <c r="O8" s="117"/>
      <c r="P8" s="117"/>
      <c r="Q8" s="117"/>
      <c r="R8" s="44"/>
      <c r="S8" s="44"/>
    </row>
    <row r="9" ht="30" customHeight="1" spans="1:19">
      <c r="A9" s="44">
        <v>5</v>
      </c>
      <c r="B9" s="45" t="s">
        <v>38</v>
      </c>
      <c r="C9" s="44"/>
      <c r="D9" s="47"/>
      <c r="E9" s="118"/>
      <c r="F9" s="48"/>
      <c r="G9" s="118"/>
      <c r="H9" s="118"/>
      <c r="I9" s="118"/>
      <c r="J9" s="118"/>
      <c r="K9" s="118"/>
      <c r="L9" s="118"/>
      <c r="M9" s="118"/>
      <c r="N9" s="118"/>
      <c r="O9" s="118"/>
      <c r="P9" s="118"/>
      <c r="Q9" s="118"/>
      <c r="R9" s="48"/>
      <c r="S9" s="48"/>
    </row>
    <row r="10" ht="37" customHeight="1" spans="1:19">
      <c r="A10" s="48">
        <v>6</v>
      </c>
      <c r="B10" s="49" t="s">
        <v>39</v>
      </c>
      <c r="C10" s="50" t="s">
        <v>40</v>
      </c>
      <c r="D10" s="46"/>
      <c r="E10" s="117"/>
      <c r="F10" s="44"/>
      <c r="G10" s="117"/>
      <c r="H10" s="117"/>
      <c r="I10" s="117"/>
      <c r="J10" s="117"/>
      <c r="K10" s="117"/>
      <c r="L10" s="117" t="s">
        <v>86</v>
      </c>
      <c r="M10" s="117"/>
      <c r="N10" s="117"/>
      <c r="O10" s="117"/>
      <c r="P10" s="117"/>
      <c r="Q10" s="117"/>
      <c r="R10" s="44"/>
      <c r="S10" s="44"/>
    </row>
    <row r="11" ht="44.4" customHeight="1" spans="1:19">
      <c r="A11" s="48">
        <v>7</v>
      </c>
      <c r="B11" s="49" t="s">
        <v>41</v>
      </c>
      <c r="C11" s="50" t="s">
        <v>42</v>
      </c>
      <c r="D11" s="46"/>
      <c r="E11" s="117"/>
      <c r="F11" s="44"/>
      <c r="G11" s="117"/>
      <c r="H11" s="117"/>
      <c r="I11" s="117"/>
      <c r="J11" s="117"/>
      <c r="K11" s="117"/>
      <c r="L11" s="117"/>
      <c r="M11" s="117"/>
      <c r="N11" s="117"/>
      <c r="O11" s="117"/>
      <c r="P11" s="117"/>
      <c r="Q11" s="117"/>
      <c r="R11" s="44"/>
      <c r="S11" s="44"/>
    </row>
    <row r="12" ht="45" customHeight="1" spans="1:19">
      <c r="A12" s="48">
        <v>8</v>
      </c>
      <c r="B12" s="45" t="s">
        <v>43</v>
      </c>
      <c r="C12" s="50" t="s">
        <v>44</v>
      </c>
      <c r="D12" s="46"/>
      <c r="E12" s="117"/>
      <c r="F12" s="44"/>
      <c r="G12" s="117"/>
      <c r="H12" s="117"/>
      <c r="I12" s="117"/>
      <c r="J12" s="117"/>
      <c r="K12" s="117"/>
      <c r="L12" s="117"/>
      <c r="M12" s="117"/>
      <c r="N12" s="117"/>
      <c r="O12" s="117"/>
      <c r="P12" s="117"/>
      <c r="Q12" s="117"/>
      <c r="R12" s="44"/>
      <c r="S12" s="44"/>
    </row>
    <row r="13" ht="74" customHeight="1" spans="1:19">
      <c r="A13" s="48">
        <v>9</v>
      </c>
      <c r="B13" s="45" t="s">
        <v>45</v>
      </c>
      <c r="C13" s="50" t="s">
        <v>46</v>
      </c>
      <c r="D13" s="46"/>
      <c r="E13" s="117"/>
      <c r="F13" s="44"/>
      <c r="G13" s="117" t="s">
        <v>87</v>
      </c>
      <c r="H13" s="117" t="s">
        <v>88</v>
      </c>
      <c r="I13" s="117" t="s">
        <v>89</v>
      </c>
      <c r="J13" s="117" t="s">
        <v>90</v>
      </c>
      <c r="K13" s="117"/>
      <c r="L13" s="117" t="s">
        <v>88</v>
      </c>
      <c r="M13" s="117" t="s">
        <v>91</v>
      </c>
      <c r="N13" s="117"/>
      <c r="O13" s="117" t="s">
        <v>92</v>
      </c>
      <c r="P13" s="117"/>
      <c r="Q13" s="117"/>
      <c r="R13" s="44" t="s">
        <v>93</v>
      </c>
      <c r="S13" s="44"/>
    </row>
    <row r="14" ht="36" customHeight="1" spans="1:19">
      <c r="A14" s="48">
        <v>10</v>
      </c>
      <c r="B14" s="45" t="s">
        <v>48</v>
      </c>
      <c r="C14" s="50" t="s">
        <v>49</v>
      </c>
      <c r="D14" s="46"/>
      <c r="E14" s="117"/>
      <c r="F14" s="44"/>
      <c r="G14" s="117"/>
      <c r="H14" s="117"/>
      <c r="I14" s="117"/>
      <c r="J14" s="117"/>
      <c r="K14" s="117"/>
      <c r="L14" s="117"/>
      <c r="M14" s="117"/>
      <c r="N14" s="117"/>
      <c r="O14" s="117"/>
      <c r="P14" s="117"/>
      <c r="Q14" s="117"/>
      <c r="R14" s="44"/>
      <c r="S14" s="44"/>
    </row>
    <row r="15" ht="45" customHeight="1" spans="1:19">
      <c r="A15" s="48">
        <v>11</v>
      </c>
      <c r="B15" s="45" t="s">
        <v>50</v>
      </c>
      <c r="C15" s="50" t="s">
        <v>51</v>
      </c>
      <c r="D15" s="46"/>
      <c r="E15" s="117"/>
      <c r="F15" s="115" t="s">
        <v>94</v>
      </c>
      <c r="G15" s="117" t="s">
        <v>95</v>
      </c>
      <c r="H15" s="117"/>
      <c r="I15" s="117" t="s">
        <v>96</v>
      </c>
      <c r="J15" s="117"/>
      <c r="K15" s="117" t="s">
        <v>97</v>
      </c>
      <c r="L15" s="117"/>
      <c r="M15" s="117"/>
      <c r="N15" s="117"/>
      <c r="O15" s="117"/>
      <c r="P15" s="117" t="s">
        <v>98</v>
      </c>
      <c r="Q15" s="117"/>
      <c r="R15" s="44" t="s">
        <v>99</v>
      </c>
      <c r="S15" s="44"/>
    </row>
    <row r="16" ht="57" customHeight="1" spans="1:19">
      <c r="A16" s="48">
        <v>12</v>
      </c>
      <c r="B16" s="45" t="s">
        <v>53</v>
      </c>
      <c r="C16" s="50" t="s">
        <v>54</v>
      </c>
      <c r="D16" s="46"/>
      <c r="E16" s="117"/>
      <c r="F16" s="44"/>
      <c r="G16" s="117"/>
      <c r="H16" s="117"/>
      <c r="I16" s="117"/>
      <c r="J16" s="117"/>
      <c r="K16" s="117"/>
      <c r="L16" s="117"/>
      <c r="M16" s="117"/>
      <c r="N16" s="117"/>
      <c r="O16" s="117"/>
      <c r="P16" s="117"/>
      <c r="Q16" s="117"/>
      <c r="R16" s="44"/>
      <c r="S16" s="44"/>
    </row>
    <row r="17" ht="94" customHeight="1" spans="1:19">
      <c r="A17" s="48">
        <v>14</v>
      </c>
      <c r="B17" s="45" t="s">
        <v>55</v>
      </c>
      <c r="C17" s="44" t="s">
        <v>56</v>
      </c>
      <c r="D17" s="52"/>
      <c r="E17" s="119" t="s">
        <v>100</v>
      </c>
      <c r="F17" s="64"/>
      <c r="G17" s="119"/>
      <c r="H17" s="119"/>
      <c r="I17" s="119"/>
      <c r="J17" s="119"/>
      <c r="K17" s="119"/>
      <c r="L17" s="119"/>
      <c r="M17" s="119"/>
      <c r="N17" s="122" t="s">
        <v>101</v>
      </c>
      <c r="O17" s="119" t="s">
        <v>102</v>
      </c>
      <c r="P17" s="119"/>
      <c r="Q17" s="122" t="s">
        <v>103</v>
      </c>
      <c r="R17" s="65"/>
      <c r="S17" s="64"/>
    </row>
    <row r="18" ht="35" customHeight="1" spans="1:19">
      <c r="A18" s="48">
        <v>15</v>
      </c>
      <c r="B18" s="45" t="s">
        <v>59</v>
      </c>
      <c r="C18" s="44" t="s">
        <v>60</v>
      </c>
      <c r="D18" s="47"/>
      <c r="E18" s="118"/>
      <c r="F18" s="48"/>
      <c r="G18" s="118"/>
      <c r="H18" s="118"/>
      <c r="I18" s="118"/>
      <c r="J18" s="118"/>
      <c r="K18" s="118"/>
      <c r="L18" s="118"/>
      <c r="M18" s="118" t="s">
        <v>104</v>
      </c>
      <c r="N18" s="118"/>
      <c r="O18" s="118"/>
      <c r="P18" s="118"/>
      <c r="Q18" s="118"/>
      <c r="R18" s="48"/>
      <c r="S18" s="48"/>
    </row>
    <row r="19" ht="35" customHeight="1" spans="1:19">
      <c r="A19" s="48">
        <v>16</v>
      </c>
      <c r="B19" s="45" t="s">
        <v>61</v>
      </c>
      <c r="C19" s="44" t="s">
        <v>62</v>
      </c>
      <c r="D19" s="54"/>
      <c r="E19" s="120"/>
      <c r="F19" s="66"/>
      <c r="G19" s="120"/>
      <c r="H19" s="120"/>
      <c r="I19" s="120"/>
      <c r="J19" s="120"/>
      <c r="K19" s="120"/>
      <c r="L19" s="120"/>
      <c r="M19" s="120"/>
      <c r="N19" s="120"/>
      <c r="O19" s="120"/>
      <c r="P19" s="120"/>
      <c r="Q19" s="120"/>
      <c r="R19" s="66"/>
      <c r="S19" s="66"/>
    </row>
    <row r="20" ht="61" customHeight="1" spans="1:19">
      <c r="A20" s="48">
        <v>17</v>
      </c>
      <c r="B20" s="45" t="s">
        <v>63</v>
      </c>
      <c r="C20" s="44" t="s">
        <v>64</v>
      </c>
      <c r="D20" s="46"/>
      <c r="E20" s="117"/>
      <c r="F20" s="44"/>
      <c r="G20" s="117"/>
      <c r="H20" s="117"/>
      <c r="I20" s="117"/>
      <c r="J20" s="117"/>
      <c r="K20" s="117"/>
      <c r="L20" s="117"/>
      <c r="M20" s="117"/>
      <c r="N20" s="117"/>
      <c r="O20" s="117"/>
      <c r="P20" s="117"/>
      <c r="Q20" s="117"/>
      <c r="R20" s="44"/>
      <c r="S20" s="44"/>
    </row>
    <row r="21" ht="37.75" customHeight="1" spans="1:21">
      <c r="A21" s="49" t="s">
        <v>65</v>
      </c>
      <c r="B21" s="55"/>
      <c r="C21" s="56"/>
      <c r="D21" s="46">
        <v>100</v>
      </c>
      <c r="E21" s="117">
        <v>96</v>
      </c>
      <c r="F21" s="44">
        <v>94</v>
      </c>
      <c r="G21" s="117">
        <v>96</v>
      </c>
      <c r="H21" s="117">
        <v>98</v>
      </c>
      <c r="I21" s="117">
        <v>96</v>
      </c>
      <c r="J21" s="117">
        <v>96</v>
      </c>
      <c r="K21" s="117">
        <v>98</v>
      </c>
      <c r="L21" s="117">
        <v>92</v>
      </c>
      <c r="M21" s="117">
        <v>94</v>
      </c>
      <c r="N21" s="117">
        <v>98</v>
      </c>
      <c r="O21" s="117">
        <v>94</v>
      </c>
      <c r="P21" s="117">
        <v>98</v>
      </c>
      <c r="Q21" s="117">
        <v>96</v>
      </c>
      <c r="R21" s="44">
        <v>94</v>
      </c>
      <c r="S21" s="44"/>
      <c r="U21" s="123"/>
    </row>
    <row r="22" ht="30" customHeight="1" spans="1:19">
      <c r="A22" s="49" t="s">
        <v>66</v>
      </c>
      <c r="B22" s="55"/>
      <c r="C22" s="56"/>
      <c r="D22" s="57"/>
      <c r="E22" s="121"/>
      <c r="F22" s="115"/>
      <c r="G22" s="121"/>
      <c r="H22" s="121"/>
      <c r="I22" s="121"/>
      <c r="J22" s="121"/>
      <c r="K22" s="121"/>
      <c r="L22" s="121"/>
      <c r="M22" s="121"/>
      <c r="N22" s="121"/>
      <c r="O22" s="121"/>
      <c r="P22" s="121"/>
      <c r="Q22" s="121"/>
      <c r="R22" s="44"/>
      <c r="S22" s="44"/>
    </row>
    <row r="23" ht="21" customHeight="1" spans="1:18">
      <c r="A23" s="58" t="s">
        <v>67</v>
      </c>
      <c r="B23" s="59" t="s">
        <v>68</v>
      </c>
      <c r="C23" s="59" t="s">
        <v>69</v>
      </c>
      <c r="D23" s="60">
        <f t="shared" ref="D23:R23" si="0">SUM(D21:D22)</f>
        <v>100</v>
      </c>
      <c r="E23" s="60">
        <f t="shared" si="0"/>
        <v>96</v>
      </c>
      <c r="F23" s="60">
        <f t="shared" si="0"/>
        <v>94</v>
      </c>
      <c r="G23" s="60">
        <f t="shared" si="0"/>
        <v>96</v>
      </c>
      <c r="H23" s="60">
        <f t="shared" si="0"/>
        <v>98</v>
      </c>
      <c r="I23" s="60">
        <f t="shared" si="0"/>
        <v>96</v>
      </c>
      <c r="J23" s="60">
        <f t="shared" si="0"/>
        <v>96</v>
      </c>
      <c r="K23" s="60">
        <f t="shared" si="0"/>
        <v>98</v>
      </c>
      <c r="L23" s="60">
        <f t="shared" si="0"/>
        <v>92</v>
      </c>
      <c r="M23" s="60">
        <f t="shared" si="0"/>
        <v>94</v>
      </c>
      <c r="N23" s="60">
        <f t="shared" si="0"/>
        <v>98</v>
      </c>
      <c r="O23" s="60">
        <f t="shared" si="0"/>
        <v>94</v>
      </c>
      <c r="P23" s="60">
        <f t="shared" si="0"/>
        <v>98</v>
      </c>
      <c r="Q23" s="60">
        <f t="shared" si="0"/>
        <v>96</v>
      </c>
      <c r="R23" s="60">
        <f t="shared" si="0"/>
        <v>94</v>
      </c>
    </row>
    <row r="24" spans="3:6">
      <c r="C24" s="59">
        <f>COUNT(D23:AW23)</f>
        <v>15</v>
      </c>
      <c r="D24" s="60">
        <f>AVERAGE(D23:AW23)</f>
        <v>96</v>
      </c>
      <c r="F24" s="61" t="s">
        <v>70</v>
      </c>
    </row>
    <row r="25" spans="3:4">
      <c r="C25" s="59" t="s">
        <v>9</v>
      </c>
      <c r="D25" s="60">
        <f>COUNTIFS($D$23:$AW$23,"&gt;=90")</f>
        <v>15</v>
      </c>
    </row>
    <row r="26" spans="3:4">
      <c r="C26" s="59" t="s">
        <v>10</v>
      </c>
      <c r="D26" s="60">
        <f>COUNTIFS($D$23:$AW$23,"&gt;=75",$D$23:$AW$23,"&lt;90")</f>
        <v>0</v>
      </c>
    </row>
    <row r="27" spans="3:4">
      <c r="C27" s="59" t="s">
        <v>11</v>
      </c>
      <c r="D27" s="60">
        <f>COUNTIFS($D$23:$AV$23,"&gt;=60",$D$23:$AV$23,"&lt;75")</f>
        <v>0</v>
      </c>
    </row>
    <row r="28" spans="3:4">
      <c r="C28" s="59" t="s">
        <v>12</v>
      </c>
      <c r="D28" s="60">
        <f>COUNTIFS($D$23:$AV$23,"&lt;60")</f>
        <v>0</v>
      </c>
    </row>
    <row r="29" spans="3:6">
      <c r="C29" s="60" t="s">
        <v>71</v>
      </c>
      <c r="D29" s="60">
        <v>18</v>
      </c>
      <c r="F29" s="60" t="str">
        <f t="shared" ref="F29:F32" si="1">C29&amp;"共扣"&amp;D29&amp;"分"</f>
        <v>接头不合格共扣18分</v>
      </c>
    </row>
    <row r="30" spans="3:6">
      <c r="C30" s="60" t="s">
        <v>72</v>
      </c>
      <c r="D30" s="60">
        <v>4</v>
      </c>
      <c r="E30" s="60" t="s">
        <v>73</v>
      </c>
      <c r="F30" s="60" t="str">
        <f t="shared" si="1"/>
        <v>日报错误共扣4分</v>
      </c>
    </row>
    <row r="31" spans="2:6">
      <c r="B31" s="59" t="str">
        <f>F29&amp;F30&amp;F31&amp;F32&amp;S33</f>
        <v>接头不合格共扣18分日报错误共扣4分检测灵敏度调节不及时共扣12分探轮对中不佳共扣6分</v>
      </c>
      <c r="C31" s="60" t="s">
        <v>74</v>
      </c>
      <c r="D31" s="60">
        <v>12</v>
      </c>
      <c r="F31" s="60" t="str">
        <f t="shared" si="1"/>
        <v>检测灵敏度调节不及时共扣12分</v>
      </c>
    </row>
    <row r="32" spans="3:6">
      <c r="C32" s="59" t="s">
        <v>75</v>
      </c>
      <c r="D32" s="60">
        <v>6</v>
      </c>
      <c r="F32" s="60" t="str">
        <f t="shared" si="1"/>
        <v>探轮对中不佳共扣6分</v>
      </c>
    </row>
    <row r="35" spans="5:8">
      <c r="E35" s="60" t="s">
        <v>76</v>
      </c>
      <c r="F35" s="60" t="s">
        <v>77</v>
      </c>
      <c r="G35" s="60" t="s">
        <v>78</v>
      </c>
      <c r="H35" s="60" t="s">
        <v>79</v>
      </c>
    </row>
    <row r="36" spans="4:6">
      <c r="D36" s="60" t="s">
        <v>105</v>
      </c>
      <c r="F36" s="60">
        <v>2</v>
      </c>
    </row>
    <row r="37" spans="4:8">
      <c r="D37" s="60" t="s">
        <v>106</v>
      </c>
      <c r="E37" s="60">
        <v>10</v>
      </c>
      <c r="F37" s="60">
        <v>6</v>
      </c>
      <c r="H37" s="60">
        <v>2</v>
      </c>
    </row>
    <row r="38" spans="4:8">
      <c r="D38" s="60" t="s">
        <v>107</v>
      </c>
      <c r="G38" s="60">
        <v>4</v>
      </c>
      <c r="H38" s="60">
        <v>2</v>
      </c>
    </row>
    <row r="39" spans="4:8">
      <c r="D39" s="60" t="s">
        <v>83</v>
      </c>
      <c r="E39" s="60">
        <v>8</v>
      </c>
      <c r="F39" s="60">
        <v>4</v>
      </c>
      <c r="H39" s="60">
        <v>2</v>
      </c>
    </row>
    <row r="40" spans="5:8">
      <c r="E40" s="60">
        <f t="shared" ref="E40:H40" si="2">SUM(E36:E39)</f>
        <v>18</v>
      </c>
      <c r="F40" s="60">
        <f t="shared" si="2"/>
        <v>12</v>
      </c>
      <c r="G40" s="60">
        <f t="shared" si="2"/>
        <v>4</v>
      </c>
      <c r="H40" s="60">
        <f t="shared" si="2"/>
        <v>6</v>
      </c>
    </row>
  </sheetData>
  <mergeCells count="55">
    <mergeCell ref="A1:S1"/>
    <mergeCell ref="A2:B2"/>
    <mergeCell ref="D2:S2"/>
    <mergeCell ref="A21:C21"/>
    <mergeCell ref="A22:C22"/>
    <mergeCell ref="A3:A4"/>
    <mergeCell ref="B3:B4"/>
    <mergeCell ref="C3:C4"/>
    <mergeCell ref="C5:C9"/>
    <mergeCell ref="D3:D4"/>
    <mergeCell ref="D5:D9"/>
    <mergeCell ref="D18:D19"/>
    <mergeCell ref="E3:E4"/>
    <mergeCell ref="E5:E9"/>
    <mergeCell ref="E18:E19"/>
    <mergeCell ref="F3:F4"/>
    <mergeCell ref="F5:F9"/>
    <mergeCell ref="F18:F19"/>
    <mergeCell ref="G3:G4"/>
    <mergeCell ref="G5:G9"/>
    <mergeCell ref="G18:G19"/>
    <mergeCell ref="H3:H4"/>
    <mergeCell ref="H5:H9"/>
    <mergeCell ref="H18:H19"/>
    <mergeCell ref="I3:I4"/>
    <mergeCell ref="I5:I9"/>
    <mergeCell ref="I18:I19"/>
    <mergeCell ref="J3:J4"/>
    <mergeCell ref="J5:J9"/>
    <mergeCell ref="J18:J19"/>
    <mergeCell ref="K3:K4"/>
    <mergeCell ref="K5:K9"/>
    <mergeCell ref="K18:K19"/>
    <mergeCell ref="L3:L4"/>
    <mergeCell ref="L5:L9"/>
    <mergeCell ref="L18:L19"/>
    <mergeCell ref="M3:M4"/>
    <mergeCell ref="M5:M9"/>
    <mergeCell ref="M18:M19"/>
    <mergeCell ref="N3:N4"/>
    <mergeCell ref="N5:N9"/>
    <mergeCell ref="N18:N19"/>
    <mergeCell ref="O3:O4"/>
    <mergeCell ref="O5:O9"/>
    <mergeCell ref="O18:O19"/>
    <mergeCell ref="P3:P4"/>
    <mergeCell ref="P5:P9"/>
    <mergeCell ref="P18:P19"/>
    <mergeCell ref="Q3:Q4"/>
    <mergeCell ref="Q5:Q9"/>
    <mergeCell ref="Q18:Q19"/>
    <mergeCell ref="R3:R4"/>
    <mergeCell ref="R5:R9"/>
    <mergeCell ref="R18:R19"/>
    <mergeCell ref="S3:S4"/>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0"/>
  <sheetViews>
    <sheetView zoomScale="60" zoomScaleNormal="60" workbookViewId="0">
      <selection activeCell="F38" sqref="F37:F38"/>
    </sheetView>
  </sheetViews>
  <sheetFormatPr defaultColWidth="8.90833333333333" defaultRowHeight="13.5"/>
  <cols>
    <col min="1" max="1" width="5.08333333333333" style="36" customWidth="1"/>
    <col min="2" max="2" width="44" style="37" customWidth="1"/>
    <col min="3" max="3" width="17.8333333333333" style="37" customWidth="1"/>
    <col min="4" max="12" width="17.6666666666667" style="36" customWidth="1"/>
    <col min="13" max="18" width="17.4166666666667" style="36" customWidth="1"/>
    <col min="19" max="19" width="22.1666666666667" style="36" customWidth="1"/>
    <col min="20" max="20" width="8.90833333333333" style="36"/>
    <col min="21" max="21" width="10.25" style="36" customWidth="1"/>
    <col min="22" max="16384" width="8.90833333333333" style="36"/>
  </cols>
  <sheetData>
    <row r="1" ht="28.5" customHeight="1" spans="1:19">
      <c r="A1" s="77" t="s">
        <v>27</v>
      </c>
      <c r="B1" s="77"/>
      <c r="C1" s="77"/>
      <c r="D1" s="77"/>
      <c r="E1" s="77"/>
      <c r="F1" s="77"/>
      <c r="G1" s="77"/>
      <c r="H1" s="77"/>
      <c r="I1" s="77"/>
      <c r="J1" s="77"/>
      <c r="K1" s="77"/>
      <c r="L1" s="77"/>
      <c r="M1" s="77"/>
      <c r="N1" s="77"/>
      <c r="O1" s="77"/>
      <c r="P1" s="77"/>
      <c r="Q1" s="77"/>
      <c r="R1" s="77"/>
      <c r="S1" s="77"/>
    </row>
    <row r="2" ht="14.25" customHeight="1" spans="1:19">
      <c r="A2" s="39" t="s">
        <v>108</v>
      </c>
      <c r="B2" s="39"/>
      <c r="C2" s="40" t="s">
        <v>109</v>
      </c>
      <c r="D2" s="40"/>
      <c r="E2" s="40"/>
      <c r="F2" s="40"/>
      <c r="G2" s="40"/>
      <c r="H2" s="40"/>
      <c r="I2" s="40"/>
      <c r="J2" s="40"/>
      <c r="K2" s="40"/>
      <c r="L2" s="40"/>
      <c r="M2" s="40"/>
      <c r="N2" s="40"/>
      <c r="O2" s="40"/>
      <c r="P2" s="40"/>
      <c r="Q2" s="40"/>
      <c r="R2" s="40"/>
      <c r="S2" s="40"/>
    </row>
    <row r="3" ht="14.25" customHeight="1" spans="1:19">
      <c r="A3" s="41" t="s">
        <v>30</v>
      </c>
      <c r="B3" s="41" t="s">
        <v>31</v>
      </c>
      <c r="C3" s="41" t="s">
        <v>32</v>
      </c>
      <c r="D3" s="42">
        <v>4</v>
      </c>
      <c r="E3" s="42">
        <v>5</v>
      </c>
      <c r="F3" s="42">
        <v>6</v>
      </c>
      <c r="G3" s="42">
        <v>7</v>
      </c>
      <c r="H3" s="42">
        <v>8</v>
      </c>
      <c r="I3" s="42">
        <v>9</v>
      </c>
      <c r="J3" s="42">
        <v>16</v>
      </c>
      <c r="K3" s="42">
        <v>17</v>
      </c>
      <c r="L3" s="42">
        <v>18</v>
      </c>
      <c r="M3" s="42">
        <v>21</v>
      </c>
      <c r="N3" s="42">
        <v>22</v>
      </c>
      <c r="O3" s="42">
        <v>26</v>
      </c>
      <c r="P3" s="92">
        <v>27</v>
      </c>
      <c r="Q3" s="92">
        <v>28</v>
      </c>
      <c r="R3" s="92">
        <v>29</v>
      </c>
      <c r="S3" s="42"/>
    </row>
    <row r="4" ht="23" customHeight="1" spans="1:19">
      <c r="A4" s="41"/>
      <c r="B4" s="41"/>
      <c r="C4" s="41"/>
      <c r="D4" s="43"/>
      <c r="E4" s="43"/>
      <c r="F4" s="43"/>
      <c r="G4" s="43"/>
      <c r="H4" s="43"/>
      <c r="I4" s="43"/>
      <c r="J4" s="43"/>
      <c r="K4" s="43"/>
      <c r="L4" s="43"/>
      <c r="M4" s="43"/>
      <c r="N4" s="43"/>
      <c r="O4" s="43"/>
      <c r="P4" s="93"/>
      <c r="Q4" s="93"/>
      <c r="R4" s="93"/>
      <c r="S4" s="43"/>
    </row>
    <row r="5" ht="24" customHeight="1" spans="1:19">
      <c r="A5" s="44">
        <v>1</v>
      </c>
      <c r="B5" s="45" t="s">
        <v>33</v>
      </c>
      <c r="C5" s="80" t="s">
        <v>34</v>
      </c>
      <c r="D5" s="46"/>
      <c r="E5" s="104"/>
      <c r="F5" s="104"/>
      <c r="G5" s="104"/>
      <c r="H5" s="104"/>
      <c r="I5" s="109"/>
      <c r="J5" s="109"/>
      <c r="K5" s="109"/>
      <c r="L5" s="109"/>
      <c r="M5" s="109"/>
      <c r="N5" s="44"/>
      <c r="O5" s="109"/>
      <c r="P5" s="94"/>
      <c r="Q5" s="94"/>
      <c r="R5" s="94"/>
      <c r="S5" s="44"/>
    </row>
    <row r="6" ht="24" customHeight="1" spans="1:19">
      <c r="A6" s="44">
        <v>2</v>
      </c>
      <c r="B6" s="45" t="s">
        <v>35</v>
      </c>
      <c r="C6" s="80"/>
      <c r="D6" s="46"/>
      <c r="E6" s="104"/>
      <c r="F6" s="104"/>
      <c r="G6" s="104"/>
      <c r="H6" s="104"/>
      <c r="I6" s="109"/>
      <c r="J6" s="109"/>
      <c r="K6" s="109"/>
      <c r="L6" s="109"/>
      <c r="M6" s="109"/>
      <c r="N6" s="44"/>
      <c r="O6" s="109"/>
      <c r="P6" s="94"/>
      <c r="Q6" s="94"/>
      <c r="R6" s="94"/>
      <c r="S6" s="44"/>
    </row>
    <row r="7" ht="24" customHeight="1" spans="1:19">
      <c r="A7" s="44">
        <v>3</v>
      </c>
      <c r="B7" s="45" t="s">
        <v>36</v>
      </c>
      <c r="C7" s="80"/>
      <c r="D7" s="46"/>
      <c r="E7" s="104"/>
      <c r="F7" s="104"/>
      <c r="G7" s="104"/>
      <c r="H7" s="104"/>
      <c r="I7" s="109"/>
      <c r="J7" s="109"/>
      <c r="K7" s="109"/>
      <c r="L7" s="109"/>
      <c r="M7" s="109"/>
      <c r="N7" s="44"/>
      <c r="O7" s="109"/>
      <c r="P7" s="94"/>
      <c r="Q7" s="94"/>
      <c r="R7" s="94"/>
      <c r="S7" s="44"/>
    </row>
    <row r="8" ht="59" customHeight="1" spans="1:19">
      <c r="A8" s="44">
        <v>4</v>
      </c>
      <c r="B8" s="45" t="s">
        <v>37</v>
      </c>
      <c r="C8" s="80"/>
      <c r="D8" s="46"/>
      <c r="E8" s="104"/>
      <c r="F8" s="104"/>
      <c r="G8" s="104"/>
      <c r="H8" s="104"/>
      <c r="I8" s="109"/>
      <c r="J8" s="109"/>
      <c r="K8" s="109"/>
      <c r="L8" s="109"/>
      <c r="M8" s="109"/>
      <c r="N8" s="44"/>
      <c r="O8" s="109"/>
      <c r="P8" s="94"/>
      <c r="Q8" s="94"/>
      <c r="R8" s="94"/>
      <c r="S8" s="44"/>
    </row>
    <row r="9" ht="30" customHeight="1" spans="1:19">
      <c r="A9" s="44">
        <v>5</v>
      </c>
      <c r="B9" s="45" t="s">
        <v>38</v>
      </c>
      <c r="C9" s="80"/>
      <c r="D9" s="47"/>
      <c r="E9" s="105"/>
      <c r="F9" s="105"/>
      <c r="G9" s="105"/>
      <c r="H9" s="105"/>
      <c r="I9" s="110"/>
      <c r="J9" s="110"/>
      <c r="K9" s="110"/>
      <c r="L9" s="110"/>
      <c r="M9" s="110"/>
      <c r="N9" s="48"/>
      <c r="O9" s="110"/>
      <c r="P9" s="96"/>
      <c r="Q9" s="96"/>
      <c r="R9" s="96"/>
      <c r="S9" s="48"/>
    </row>
    <row r="10" ht="37" customHeight="1" spans="1:19">
      <c r="A10" s="48">
        <v>6</v>
      </c>
      <c r="B10" s="49" t="s">
        <v>39</v>
      </c>
      <c r="C10" s="83" t="s">
        <v>40</v>
      </c>
      <c r="D10" s="46"/>
      <c r="E10" s="104"/>
      <c r="F10" s="104"/>
      <c r="G10" s="104"/>
      <c r="H10" s="104"/>
      <c r="I10" s="109"/>
      <c r="J10" s="109"/>
      <c r="K10" s="109"/>
      <c r="L10" s="109"/>
      <c r="M10" s="109"/>
      <c r="N10" s="44"/>
      <c r="O10" s="109"/>
      <c r="P10" s="94"/>
      <c r="Q10" s="94"/>
      <c r="R10" s="94"/>
      <c r="S10" s="44"/>
    </row>
    <row r="11" ht="44.4" customHeight="1" spans="1:19">
      <c r="A11" s="48">
        <v>7</v>
      </c>
      <c r="B11" s="49" t="s">
        <v>41</v>
      </c>
      <c r="C11" s="83" t="s">
        <v>42</v>
      </c>
      <c r="D11" s="46"/>
      <c r="E11" s="104"/>
      <c r="F11" s="104"/>
      <c r="G11" s="104"/>
      <c r="H11" s="104"/>
      <c r="I11" s="109"/>
      <c r="J11" s="109"/>
      <c r="K11" s="109"/>
      <c r="L11" s="109"/>
      <c r="M11" s="109"/>
      <c r="N11" s="44"/>
      <c r="O11" s="109"/>
      <c r="P11" s="94"/>
      <c r="Q11" s="94"/>
      <c r="R11" s="94"/>
      <c r="S11" s="44"/>
    </row>
    <row r="12" ht="45" customHeight="1" spans="1:19">
      <c r="A12" s="48">
        <v>8</v>
      </c>
      <c r="B12" s="45" t="s">
        <v>43</v>
      </c>
      <c r="C12" s="83" t="s">
        <v>44</v>
      </c>
      <c r="D12" s="46"/>
      <c r="E12" s="104"/>
      <c r="F12" s="104"/>
      <c r="G12" s="104"/>
      <c r="H12" s="104"/>
      <c r="I12" s="109"/>
      <c r="J12" s="109"/>
      <c r="K12" s="109"/>
      <c r="L12" s="109"/>
      <c r="M12" s="109"/>
      <c r="N12" s="44"/>
      <c r="O12" s="109"/>
      <c r="P12" s="94"/>
      <c r="Q12" s="94"/>
      <c r="R12" s="94"/>
      <c r="S12" s="44"/>
    </row>
    <row r="13" ht="74" customHeight="1" spans="1:19">
      <c r="A13" s="48">
        <v>9</v>
      </c>
      <c r="B13" s="45" t="s">
        <v>45</v>
      </c>
      <c r="C13" s="83" t="s">
        <v>46</v>
      </c>
      <c r="D13" s="46"/>
      <c r="E13" s="104"/>
      <c r="F13" s="104"/>
      <c r="G13" s="104"/>
      <c r="H13" s="104"/>
      <c r="I13" s="109"/>
      <c r="J13" s="109"/>
      <c r="K13" s="109"/>
      <c r="L13" s="109"/>
      <c r="M13" s="109"/>
      <c r="N13" s="44"/>
      <c r="O13" s="109"/>
      <c r="P13" s="94"/>
      <c r="Q13" s="94"/>
      <c r="R13" s="94"/>
      <c r="S13" s="44"/>
    </row>
    <row r="14" ht="36" customHeight="1" spans="1:19">
      <c r="A14" s="48">
        <v>10</v>
      </c>
      <c r="B14" s="45" t="s">
        <v>48</v>
      </c>
      <c r="C14" s="83" t="s">
        <v>49</v>
      </c>
      <c r="D14" s="46"/>
      <c r="E14" s="104"/>
      <c r="F14" s="104"/>
      <c r="G14" s="104"/>
      <c r="H14" s="104"/>
      <c r="I14" s="109"/>
      <c r="J14" s="109"/>
      <c r="K14" s="109"/>
      <c r="L14" s="109"/>
      <c r="M14" s="109"/>
      <c r="N14" s="44"/>
      <c r="O14" s="109"/>
      <c r="P14" s="94"/>
      <c r="Q14" s="94"/>
      <c r="R14" s="94"/>
      <c r="S14" s="44"/>
    </row>
    <row r="15" ht="45" customHeight="1" spans="1:19">
      <c r="A15" s="48">
        <v>11</v>
      </c>
      <c r="B15" s="45" t="s">
        <v>50</v>
      </c>
      <c r="C15" s="83" t="s">
        <v>51</v>
      </c>
      <c r="D15" s="46"/>
      <c r="E15" s="104"/>
      <c r="F15" s="104"/>
      <c r="G15" s="104"/>
      <c r="H15" s="104"/>
      <c r="I15" s="109"/>
      <c r="J15" s="109"/>
      <c r="K15" s="109"/>
      <c r="L15" s="109"/>
      <c r="M15" s="109"/>
      <c r="N15" s="44" t="s">
        <v>110</v>
      </c>
      <c r="O15" s="109"/>
      <c r="P15" s="94"/>
      <c r="Q15" s="94"/>
      <c r="R15" s="94"/>
      <c r="S15" s="44"/>
    </row>
    <row r="16" ht="57" customHeight="1" spans="1:19">
      <c r="A16" s="48">
        <v>12</v>
      </c>
      <c r="B16" s="45" t="s">
        <v>53</v>
      </c>
      <c r="C16" s="83" t="s">
        <v>54</v>
      </c>
      <c r="D16" s="46"/>
      <c r="E16" s="104"/>
      <c r="F16" s="104"/>
      <c r="G16" s="104"/>
      <c r="H16" s="104"/>
      <c r="I16" s="109"/>
      <c r="J16" s="109"/>
      <c r="K16" s="109"/>
      <c r="L16" s="109"/>
      <c r="M16" s="109"/>
      <c r="N16" s="44"/>
      <c r="O16" s="109"/>
      <c r="P16" s="94"/>
      <c r="Q16" s="94"/>
      <c r="R16" s="94"/>
      <c r="S16" s="44"/>
    </row>
    <row r="17" ht="94" customHeight="1" spans="1:19">
      <c r="A17" s="48">
        <v>14</v>
      </c>
      <c r="B17" s="45" t="s">
        <v>55</v>
      </c>
      <c r="C17" s="80" t="s">
        <v>56</v>
      </c>
      <c r="D17" s="52"/>
      <c r="E17" s="106" t="s">
        <v>111</v>
      </c>
      <c r="F17" s="106" t="s">
        <v>111</v>
      </c>
      <c r="G17" s="106" t="s">
        <v>112</v>
      </c>
      <c r="H17" s="106" t="s">
        <v>113</v>
      </c>
      <c r="I17" s="111" t="s">
        <v>114</v>
      </c>
      <c r="J17" s="111" t="s">
        <v>114</v>
      </c>
      <c r="K17" s="111" t="s">
        <v>115</v>
      </c>
      <c r="L17" s="112"/>
      <c r="M17" s="111" t="s">
        <v>116</v>
      </c>
      <c r="N17" s="64"/>
      <c r="O17" s="112"/>
      <c r="P17" s="98" t="s">
        <v>117</v>
      </c>
      <c r="Q17" s="116" t="s">
        <v>118</v>
      </c>
      <c r="R17" s="98" t="s">
        <v>119</v>
      </c>
      <c r="S17" s="64"/>
    </row>
    <row r="18" ht="35" customHeight="1" spans="1:19">
      <c r="A18" s="48">
        <v>15</v>
      </c>
      <c r="B18" s="45" t="s">
        <v>59</v>
      </c>
      <c r="C18" s="80" t="s">
        <v>60</v>
      </c>
      <c r="D18" s="47"/>
      <c r="E18" s="105"/>
      <c r="F18" s="105"/>
      <c r="G18" s="105"/>
      <c r="H18" s="105"/>
      <c r="I18" s="110"/>
      <c r="J18" s="110"/>
      <c r="K18" s="110"/>
      <c r="L18" s="110"/>
      <c r="M18" s="110"/>
      <c r="N18" s="48"/>
      <c r="O18" s="110"/>
      <c r="P18" s="96"/>
      <c r="Q18" s="96"/>
      <c r="R18" s="96"/>
      <c r="S18" s="48"/>
    </row>
    <row r="19" ht="35" customHeight="1" spans="1:19">
      <c r="A19" s="48">
        <v>16</v>
      </c>
      <c r="B19" s="45" t="s">
        <v>61</v>
      </c>
      <c r="C19" s="80" t="s">
        <v>62</v>
      </c>
      <c r="D19" s="54"/>
      <c r="E19" s="107"/>
      <c r="F19" s="107"/>
      <c r="G19" s="107"/>
      <c r="H19" s="107"/>
      <c r="I19" s="113"/>
      <c r="J19" s="113"/>
      <c r="K19" s="113"/>
      <c r="L19" s="113"/>
      <c r="M19" s="113"/>
      <c r="N19" s="66"/>
      <c r="O19" s="113"/>
      <c r="P19" s="100"/>
      <c r="Q19" s="100"/>
      <c r="R19" s="100"/>
      <c r="S19" s="66"/>
    </row>
    <row r="20" ht="61" customHeight="1" spans="1:19">
      <c r="A20" s="48">
        <v>17</v>
      </c>
      <c r="B20" s="45" t="s">
        <v>63</v>
      </c>
      <c r="C20" s="80" t="s">
        <v>64</v>
      </c>
      <c r="D20" s="46"/>
      <c r="E20" s="104"/>
      <c r="F20" s="104"/>
      <c r="G20" s="104"/>
      <c r="H20" s="104"/>
      <c r="I20" s="109"/>
      <c r="J20" s="109"/>
      <c r="K20" s="109"/>
      <c r="L20" s="109"/>
      <c r="M20" s="109"/>
      <c r="N20" s="44"/>
      <c r="O20" s="109"/>
      <c r="P20" s="94"/>
      <c r="Q20" s="94"/>
      <c r="R20" s="94"/>
      <c r="S20" s="44"/>
    </row>
    <row r="21" ht="37.75" customHeight="1" spans="1:21">
      <c r="A21" s="49" t="s">
        <v>65</v>
      </c>
      <c r="B21" s="55"/>
      <c r="C21" s="56"/>
      <c r="D21" s="46">
        <v>100</v>
      </c>
      <c r="E21" s="104">
        <v>98</v>
      </c>
      <c r="F21" s="104">
        <v>98</v>
      </c>
      <c r="G21" s="104">
        <v>98</v>
      </c>
      <c r="H21" s="104">
        <v>98</v>
      </c>
      <c r="I21" s="109">
        <v>98</v>
      </c>
      <c r="J21" s="109">
        <v>98</v>
      </c>
      <c r="K21" s="109">
        <v>96</v>
      </c>
      <c r="L21" s="109">
        <v>100</v>
      </c>
      <c r="M21" s="109">
        <v>98</v>
      </c>
      <c r="N21" s="44">
        <v>94</v>
      </c>
      <c r="O21" s="109">
        <v>100</v>
      </c>
      <c r="P21" s="94">
        <v>96</v>
      </c>
      <c r="Q21" s="94">
        <v>96</v>
      </c>
      <c r="R21" s="94">
        <v>96</v>
      </c>
      <c r="S21" s="44"/>
      <c r="U21" s="67"/>
    </row>
    <row r="22" ht="30" customHeight="1" spans="1:19">
      <c r="A22" s="49" t="s">
        <v>66</v>
      </c>
      <c r="B22" s="55"/>
      <c r="C22" s="56"/>
      <c r="D22" s="57"/>
      <c r="E22" s="108"/>
      <c r="F22" s="108"/>
      <c r="G22" s="108"/>
      <c r="H22" s="108"/>
      <c r="I22" s="114"/>
      <c r="J22" s="114"/>
      <c r="K22" s="114"/>
      <c r="L22" s="114"/>
      <c r="M22" s="114"/>
      <c r="N22" s="115"/>
      <c r="O22" s="44"/>
      <c r="P22" s="102"/>
      <c r="Q22" s="102"/>
      <c r="R22" s="102"/>
      <c r="S22" s="44"/>
    </row>
    <row r="23" ht="21" customHeight="1" spans="1:18">
      <c r="A23" s="87" t="s">
        <v>67</v>
      </c>
      <c r="B23" s="37" t="s">
        <v>68</v>
      </c>
      <c r="C23" s="37" t="s">
        <v>69</v>
      </c>
      <c r="D23" s="36">
        <f t="shared" ref="D23:R23" si="0">SUM(D21:D22)</f>
        <v>100</v>
      </c>
      <c r="E23" s="36">
        <f t="shared" si="0"/>
        <v>98</v>
      </c>
      <c r="F23" s="36">
        <f t="shared" si="0"/>
        <v>98</v>
      </c>
      <c r="G23" s="36">
        <f t="shared" si="0"/>
        <v>98</v>
      </c>
      <c r="H23" s="36">
        <f t="shared" si="0"/>
        <v>98</v>
      </c>
      <c r="I23" s="36">
        <f t="shared" si="0"/>
        <v>98</v>
      </c>
      <c r="J23" s="36">
        <f t="shared" si="0"/>
        <v>98</v>
      </c>
      <c r="K23" s="36">
        <f t="shared" si="0"/>
        <v>96</v>
      </c>
      <c r="L23" s="36">
        <f t="shared" si="0"/>
        <v>100</v>
      </c>
      <c r="M23" s="36">
        <f t="shared" si="0"/>
        <v>98</v>
      </c>
      <c r="N23" s="36">
        <f t="shared" si="0"/>
        <v>94</v>
      </c>
      <c r="O23" s="36">
        <f t="shared" si="0"/>
        <v>100</v>
      </c>
      <c r="P23" s="36">
        <f t="shared" si="0"/>
        <v>96</v>
      </c>
      <c r="Q23" s="36">
        <f t="shared" si="0"/>
        <v>96</v>
      </c>
      <c r="R23" s="36">
        <f t="shared" si="0"/>
        <v>96</v>
      </c>
    </row>
    <row r="24" spans="3:6">
      <c r="C24" s="37">
        <f>COUNT(D23:AW23)</f>
        <v>15</v>
      </c>
      <c r="D24" s="36">
        <f>AVERAGE(D23:AW23)</f>
        <v>97.6</v>
      </c>
      <c r="F24" s="89" t="s">
        <v>70</v>
      </c>
    </row>
    <row r="25" spans="3:4">
      <c r="C25" s="37" t="s">
        <v>9</v>
      </c>
      <c r="D25" s="36">
        <f>COUNTIFS($D$23:$AW$23,"&gt;=90")</f>
        <v>15</v>
      </c>
    </row>
    <row r="26" spans="3:4">
      <c r="C26" s="37" t="s">
        <v>10</v>
      </c>
      <c r="D26" s="36">
        <f>COUNTIFS($D$23:$AW$23,"&gt;=75",$D$23:$AW$23,"&lt;90")</f>
        <v>0</v>
      </c>
    </row>
    <row r="27" spans="3:4">
      <c r="C27" s="37" t="s">
        <v>11</v>
      </c>
      <c r="D27" s="36">
        <f>COUNTIFS($D$23:$AV$23,"&gt;=60",$D$23:$AV$23,"&lt;75")</f>
        <v>0</v>
      </c>
    </row>
    <row r="28" spans="3:4">
      <c r="C28" s="37" t="s">
        <v>12</v>
      </c>
      <c r="D28" s="36">
        <f>COUNTIFS($D$23:$AV$23,"&lt;60")</f>
        <v>0</v>
      </c>
    </row>
    <row r="29" ht="18.75" spans="3:6">
      <c r="C29" s="88" t="s">
        <v>71</v>
      </c>
      <c r="D29" s="88"/>
      <c r="F29" s="36" t="str">
        <f t="shared" ref="F29:F32" si="1">C29&amp;"共扣"&amp;D29&amp;"分"</f>
        <v>接头不合格共扣分</v>
      </c>
    </row>
    <row r="30" ht="18.75" spans="3:6">
      <c r="C30" s="88" t="s">
        <v>72</v>
      </c>
      <c r="D30" s="88">
        <v>6</v>
      </c>
      <c r="E30" s="36" t="s">
        <v>73</v>
      </c>
      <c r="F30" s="36" t="str">
        <f t="shared" si="1"/>
        <v>日报错误共扣6分</v>
      </c>
    </row>
    <row r="31" ht="18.75" spans="2:6">
      <c r="B31" s="37" t="str">
        <f>F29&amp;F30&amp;F31&amp;F32&amp;S33</f>
        <v>接头不合格共扣分日报错误共扣6分检测灵敏度调节不及时共扣分探轮对中不佳共扣6分</v>
      </c>
      <c r="C31" s="88" t="s">
        <v>74</v>
      </c>
      <c r="D31" s="88"/>
      <c r="F31" s="36" t="str">
        <f t="shared" si="1"/>
        <v>检测灵敏度调节不及时共扣分</v>
      </c>
    </row>
    <row r="32" spans="3:6">
      <c r="C32" s="37" t="s">
        <v>75</v>
      </c>
      <c r="D32" s="36">
        <v>6</v>
      </c>
      <c r="F32" s="36" t="str">
        <f t="shared" si="1"/>
        <v>探轮对中不佳共扣6分</v>
      </c>
    </row>
    <row r="35" spans="5:8">
      <c r="E35" s="36" t="s">
        <v>76</v>
      </c>
      <c r="F35" s="36" t="s">
        <v>77</v>
      </c>
      <c r="G35" s="36" t="s">
        <v>78</v>
      </c>
      <c r="H35" s="36" t="s">
        <v>79</v>
      </c>
    </row>
    <row r="36" spans="4:4">
      <c r="D36" s="36" t="s">
        <v>120</v>
      </c>
    </row>
    <row r="37" spans="4:8">
      <c r="D37" s="36" t="s">
        <v>121</v>
      </c>
      <c r="G37" s="36">
        <v>6</v>
      </c>
      <c r="H37" s="36">
        <v>2</v>
      </c>
    </row>
    <row r="38" spans="4:8">
      <c r="D38" s="36" t="s">
        <v>122</v>
      </c>
      <c r="H38" s="36">
        <v>4</v>
      </c>
    </row>
    <row r="40" spans="5:8">
      <c r="E40" s="36">
        <f t="shared" ref="E40:H40" si="2">SUM(E36:E39)</f>
        <v>0</v>
      </c>
      <c r="F40" s="36">
        <f t="shared" si="2"/>
        <v>0</v>
      </c>
      <c r="G40" s="36">
        <f t="shared" si="2"/>
        <v>6</v>
      </c>
      <c r="H40" s="36">
        <f t="shared" si="2"/>
        <v>6</v>
      </c>
    </row>
  </sheetData>
  <mergeCells count="55">
    <mergeCell ref="A1:S1"/>
    <mergeCell ref="A2:B2"/>
    <mergeCell ref="D2:S2"/>
    <mergeCell ref="A21:C21"/>
    <mergeCell ref="A22:C22"/>
    <mergeCell ref="A3:A4"/>
    <mergeCell ref="B3:B4"/>
    <mergeCell ref="C3:C4"/>
    <mergeCell ref="C5:C9"/>
    <mergeCell ref="D3:D4"/>
    <mergeCell ref="D5:D9"/>
    <mergeCell ref="D18:D19"/>
    <mergeCell ref="E3:E4"/>
    <mergeCell ref="E5:E9"/>
    <mergeCell ref="E18:E19"/>
    <mergeCell ref="F3:F4"/>
    <mergeCell ref="F5:F9"/>
    <mergeCell ref="F18:F19"/>
    <mergeCell ref="G3:G4"/>
    <mergeCell ref="G5:G9"/>
    <mergeCell ref="G18:G19"/>
    <mergeCell ref="H3:H4"/>
    <mergeCell ref="H5:H9"/>
    <mergeCell ref="H18:H19"/>
    <mergeCell ref="I3:I4"/>
    <mergeCell ref="I5:I9"/>
    <mergeCell ref="I18:I19"/>
    <mergeCell ref="J3:J4"/>
    <mergeCell ref="J5:J9"/>
    <mergeCell ref="J18:J19"/>
    <mergeCell ref="K3:K4"/>
    <mergeCell ref="K5:K9"/>
    <mergeCell ref="K18:K19"/>
    <mergeCell ref="L3:L4"/>
    <mergeCell ref="L5:L9"/>
    <mergeCell ref="L18:L19"/>
    <mergeCell ref="M3:M4"/>
    <mergeCell ref="M5:M9"/>
    <mergeCell ref="M18:M19"/>
    <mergeCell ref="N3:N4"/>
    <mergeCell ref="N5:N9"/>
    <mergeCell ref="N18:N19"/>
    <mergeCell ref="O3:O4"/>
    <mergeCell ref="O5:O9"/>
    <mergeCell ref="O18:O19"/>
    <mergeCell ref="P3:P4"/>
    <mergeCell ref="P5:P9"/>
    <mergeCell ref="P18:P19"/>
    <mergeCell ref="Q3:Q4"/>
    <mergeCell ref="Q5:Q9"/>
    <mergeCell ref="Q18:Q19"/>
    <mergeCell ref="R3:R4"/>
    <mergeCell ref="R5:R9"/>
    <mergeCell ref="R18:R19"/>
    <mergeCell ref="S3:S4"/>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0"/>
  <sheetViews>
    <sheetView zoomScale="80" zoomScaleNormal="80" topLeftCell="A9" workbookViewId="0">
      <selection activeCell="K13" sqref="K13"/>
    </sheetView>
  </sheetViews>
  <sheetFormatPr defaultColWidth="8.90833333333333" defaultRowHeight="13.5"/>
  <cols>
    <col min="1" max="1" width="5.08333333333333" style="36" customWidth="1"/>
    <col min="2" max="2" width="44" style="37" customWidth="1"/>
    <col min="3" max="3" width="17.8333333333333" style="37" customWidth="1"/>
    <col min="4" max="12" width="17.6666666666667" style="36" customWidth="1"/>
    <col min="13" max="13" width="19.1666666666667" style="36" customWidth="1"/>
    <col min="14" max="14" width="17.4166666666667" style="36" customWidth="1"/>
    <col min="15" max="18" width="22.2416666666667" style="76" customWidth="1"/>
    <col min="19" max="19" width="8.90833333333333" style="36"/>
    <col min="20" max="20" width="10.25" style="36" customWidth="1"/>
    <col min="21" max="16384" width="8.90833333333333" style="36"/>
  </cols>
  <sheetData>
    <row r="1" ht="28.5" customHeight="1" spans="1:18">
      <c r="A1" s="77" t="s">
        <v>27</v>
      </c>
      <c r="B1" s="77"/>
      <c r="C1" s="77"/>
      <c r="D1" s="77"/>
      <c r="E1" s="77"/>
      <c r="F1" s="77"/>
      <c r="G1" s="77"/>
      <c r="H1" s="77"/>
      <c r="I1" s="77"/>
      <c r="J1" s="77"/>
      <c r="K1" s="77"/>
      <c r="L1" s="77"/>
      <c r="M1" s="77"/>
      <c r="N1" s="77"/>
      <c r="O1" s="77"/>
      <c r="P1" s="77"/>
      <c r="Q1" s="77"/>
      <c r="R1" s="77"/>
    </row>
    <row r="2" ht="14.25" customHeight="1" spans="1:18">
      <c r="A2" s="39" t="s">
        <v>123</v>
      </c>
      <c r="B2" s="39"/>
      <c r="C2" s="40" t="s">
        <v>29</v>
      </c>
      <c r="D2" s="40"/>
      <c r="E2" s="40"/>
      <c r="F2" s="40"/>
      <c r="G2" s="40"/>
      <c r="H2" s="40"/>
      <c r="I2" s="40"/>
      <c r="J2" s="40"/>
      <c r="K2" s="40"/>
      <c r="L2" s="40"/>
      <c r="M2" s="91"/>
      <c r="N2" s="40"/>
      <c r="O2" s="40"/>
      <c r="P2" s="40"/>
      <c r="Q2" s="40"/>
      <c r="R2" s="40"/>
    </row>
    <row r="3" ht="14.25" customHeight="1" spans="1:18">
      <c r="A3" s="41" t="s">
        <v>30</v>
      </c>
      <c r="B3" s="41" t="s">
        <v>31</v>
      </c>
      <c r="C3" s="41" t="s">
        <v>32</v>
      </c>
      <c r="D3" s="78">
        <v>6</v>
      </c>
      <c r="E3" s="78">
        <v>7</v>
      </c>
      <c r="F3" s="78">
        <v>8</v>
      </c>
      <c r="G3" s="78">
        <v>9</v>
      </c>
      <c r="H3" s="78">
        <v>10</v>
      </c>
      <c r="I3" s="78">
        <v>16</v>
      </c>
      <c r="J3" s="78">
        <v>17</v>
      </c>
      <c r="K3" s="78">
        <v>18</v>
      </c>
      <c r="L3" s="78">
        <v>19</v>
      </c>
      <c r="M3" s="92">
        <v>25</v>
      </c>
      <c r="N3" s="78">
        <v>26</v>
      </c>
      <c r="O3" s="42">
        <v>27</v>
      </c>
      <c r="P3" s="42">
        <v>28</v>
      </c>
      <c r="Q3" s="42">
        <v>29</v>
      </c>
      <c r="R3" s="42">
        <v>30</v>
      </c>
    </row>
    <row r="4" ht="23" customHeight="1" spans="1:18">
      <c r="A4" s="41"/>
      <c r="B4" s="41"/>
      <c r="C4" s="41"/>
      <c r="D4" s="79"/>
      <c r="E4" s="79"/>
      <c r="F4" s="79"/>
      <c r="G4" s="79"/>
      <c r="H4" s="79"/>
      <c r="I4" s="79"/>
      <c r="J4" s="79"/>
      <c r="K4" s="79"/>
      <c r="L4" s="79"/>
      <c r="M4" s="93"/>
      <c r="N4" s="79"/>
      <c r="O4" s="43"/>
      <c r="P4" s="43"/>
      <c r="Q4" s="43"/>
      <c r="R4" s="43"/>
    </row>
    <row r="5" ht="24" customHeight="1" spans="1:18">
      <c r="A5" s="44">
        <v>1</v>
      </c>
      <c r="B5" s="45" t="s">
        <v>33</v>
      </c>
      <c r="C5" s="80" t="s">
        <v>34</v>
      </c>
      <c r="D5" s="81"/>
      <c r="E5" s="81"/>
      <c r="F5" s="81"/>
      <c r="G5" s="81"/>
      <c r="H5" s="81"/>
      <c r="I5" s="81"/>
      <c r="J5" s="81"/>
      <c r="K5" s="81"/>
      <c r="L5" s="81"/>
      <c r="M5" s="94"/>
      <c r="N5" s="81"/>
      <c r="O5" s="95"/>
      <c r="P5" s="95"/>
      <c r="Q5" s="95"/>
      <c r="R5" s="95"/>
    </row>
    <row r="6" ht="24" customHeight="1" spans="1:18">
      <c r="A6" s="44">
        <v>2</v>
      </c>
      <c r="B6" s="45" t="s">
        <v>35</v>
      </c>
      <c r="C6" s="80"/>
      <c r="D6" s="81"/>
      <c r="E6" s="81"/>
      <c r="F6" s="81"/>
      <c r="G6" s="81"/>
      <c r="H6" s="81"/>
      <c r="I6" s="81"/>
      <c r="J6" s="81"/>
      <c r="K6" s="81"/>
      <c r="L6" s="81"/>
      <c r="M6" s="94"/>
      <c r="N6" s="81"/>
      <c r="O6" s="95"/>
      <c r="P6" s="95"/>
      <c r="Q6" s="95"/>
      <c r="R6" s="95"/>
    </row>
    <row r="7" ht="24" customHeight="1" spans="1:18">
      <c r="A7" s="44">
        <v>3</v>
      </c>
      <c r="B7" s="45" t="s">
        <v>36</v>
      </c>
      <c r="C7" s="80"/>
      <c r="D7" s="81"/>
      <c r="E7" s="81"/>
      <c r="F7" s="81"/>
      <c r="G7" s="81"/>
      <c r="H7" s="81"/>
      <c r="I7" s="81"/>
      <c r="J7" s="81"/>
      <c r="K7" s="81"/>
      <c r="L7" s="81"/>
      <c r="M7" s="94"/>
      <c r="N7" s="81"/>
      <c r="O7" s="95"/>
      <c r="P7" s="95"/>
      <c r="Q7" s="95"/>
      <c r="R7" s="95"/>
    </row>
    <row r="8" ht="59" customHeight="1" spans="1:18">
      <c r="A8" s="44">
        <v>4</v>
      </c>
      <c r="B8" s="45" t="s">
        <v>37</v>
      </c>
      <c r="C8" s="80"/>
      <c r="D8" s="81"/>
      <c r="E8" s="81"/>
      <c r="F8" s="81"/>
      <c r="G8" s="81"/>
      <c r="H8" s="81"/>
      <c r="I8" s="81"/>
      <c r="J8" s="81"/>
      <c r="K8" s="81"/>
      <c r="L8" s="81"/>
      <c r="M8" s="94"/>
      <c r="N8" s="81"/>
      <c r="O8" s="95"/>
      <c r="P8" s="95"/>
      <c r="Q8" s="95"/>
      <c r="R8" s="95"/>
    </row>
    <row r="9" ht="30" customHeight="1" spans="1:18">
      <c r="A9" s="44">
        <v>5</v>
      </c>
      <c r="B9" s="45" t="s">
        <v>38</v>
      </c>
      <c r="C9" s="80"/>
      <c r="D9" s="82"/>
      <c r="E9" s="82"/>
      <c r="F9" s="82"/>
      <c r="G9" s="82"/>
      <c r="H9" s="82"/>
      <c r="I9" s="82"/>
      <c r="J9" s="82"/>
      <c r="K9" s="82"/>
      <c r="L9" s="82"/>
      <c r="M9" s="96"/>
      <c r="N9" s="82"/>
      <c r="O9" s="97"/>
      <c r="P9" s="97"/>
      <c r="Q9" s="97"/>
      <c r="R9" s="97"/>
    </row>
    <row r="10" ht="37" customHeight="1" spans="1:18">
      <c r="A10" s="48">
        <v>6</v>
      </c>
      <c r="B10" s="49" t="s">
        <v>39</v>
      </c>
      <c r="C10" s="83" t="s">
        <v>40</v>
      </c>
      <c r="D10" s="81"/>
      <c r="E10" s="81"/>
      <c r="F10" s="81"/>
      <c r="G10" s="81"/>
      <c r="H10" s="81"/>
      <c r="I10" s="81"/>
      <c r="J10" s="81"/>
      <c r="K10" s="81"/>
      <c r="L10" s="81"/>
      <c r="M10" s="94"/>
      <c r="N10" s="81"/>
      <c r="O10" s="95"/>
      <c r="P10" s="95"/>
      <c r="Q10" s="95"/>
      <c r="R10" s="95"/>
    </row>
    <row r="11" ht="44.4" customHeight="1" spans="1:18">
      <c r="A11" s="48">
        <v>7</v>
      </c>
      <c r="B11" s="49" t="s">
        <v>41</v>
      </c>
      <c r="C11" s="83" t="s">
        <v>42</v>
      </c>
      <c r="D11" s="81"/>
      <c r="E11" s="81"/>
      <c r="F11" s="81"/>
      <c r="G11" s="81"/>
      <c r="H11" s="81"/>
      <c r="I11" s="81"/>
      <c r="J11" s="81"/>
      <c r="K11" s="81"/>
      <c r="L11" s="81"/>
      <c r="M11" s="94"/>
      <c r="N11" s="81"/>
      <c r="O11" s="95"/>
      <c r="P11" s="95"/>
      <c r="Q11" s="95"/>
      <c r="R11" s="95"/>
    </row>
    <row r="12" ht="45" customHeight="1" spans="1:18">
      <c r="A12" s="48">
        <v>8</v>
      </c>
      <c r="B12" s="45" t="s">
        <v>43</v>
      </c>
      <c r="C12" s="83" t="s">
        <v>44</v>
      </c>
      <c r="D12" s="81"/>
      <c r="E12" s="81"/>
      <c r="F12" s="81"/>
      <c r="G12" s="81"/>
      <c r="H12" s="81"/>
      <c r="I12" s="81"/>
      <c r="J12" s="81"/>
      <c r="K12" s="81"/>
      <c r="L12" s="81"/>
      <c r="M12" s="94"/>
      <c r="N12" s="81"/>
      <c r="O12" s="95"/>
      <c r="P12" s="95"/>
      <c r="Q12" s="95"/>
      <c r="R12" s="95"/>
    </row>
    <row r="13" ht="74" customHeight="1" spans="1:18">
      <c r="A13" s="48">
        <v>9</v>
      </c>
      <c r="B13" s="45" t="s">
        <v>45</v>
      </c>
      <c r="C13" s="83" t="s">
        <v>46</v>
      </c>
      <c r="D13" s="81"/>
      <c r="E13" s="81" t="s">
        <v>124</v>
      </c>
      <c r="F13" s="81" t="s">
        <v>125</v>
      </c>
      <c r="G13" s="81" t="s">
        <v>126</v>
      </c>
      <c r="H13" s="81"/>
      <c r="I13" s="81" t="s">
        <v>127</v>
      </c>
      <c r="J13" s="81"/>
      <c r="K13" s="81" t="s">
        <v>128</v>
      </c>
      <c r="L13" s="81"/>
      <c r="M13" s="94"/>
      <c r="N13" s="81"/>
      <c r="O13" s="95" t="s">
        <v>129</v>
      </c>
      <c r="P13" s="95"/>
      <c r="Q13" s="95"/>
      <c r="R13" s="95"/>
    </row>
    <row r="14" ht="36" customHeight="1" spans="1:18">
      <c r="A14" s="48">
        <v>10</v>
      </c>
      <c r="B14" s="45" t="s">
        <v>48</v>
      </c>
      <c r="C14" s="83" t="s">
        <v>49</v>
      </c>
      <c r="D14" s="81"/>
      <c r="E14" s="81"/>
      <c r="F14" s="81"/>
      <c r="G14" s="81"/>
      <c r="H14" s="81"/>
      <c r="I14" s="81"/>
      <c r="J14" s="81"/>
      <c r="K14" s="81"/>
      <c r="L14" s="81"/>
      <c r="M14" s="94"/>
      <c r="N14" s="81"/>
      <c r="O14" s="95"/>
      <c r="P14" s="95"/>
      <c r="Q14" s="95"/>
      <c r="R14" s="95"/>
    </row>
    <row r="15" ht="45" customHeight="1" spans="1:18">
      <c r="A15" s="48">
        <v>11</v>
      </c>
      <c r="B15" s="45" t="s">
        <v>50</v>
      </c>
      <c r="C15" s="83" t="s">
        <v>51</v>
      </c>
      <c r="D15" s="81"/>
      <c r="E15" s="81" t="s">
        <v>130</v>
      </c>
      <c r="F15" s="81"/>
      <c r="G15" s="81"/>
      <c r="H15" s="81"/>
      <c r="I15" s="81"/>
      <c r="J15" s="81" t="s">
        <v>131</v>
      </c>
      <c r="K15" s="81" t="s">
        <v>132</v>
      </c>
      <c r="L15" s="81" t="s">
        <v>133</v>
      </c>
      <c r="M15" s="94"/>
      <c r="N15" s="81"/>
      <c r="O15" s="95"/>
      <c r="P15" s="95"/>
      <c r="Q15" s="95"/>
      <c r="R15" s="95"/>
    </row>
    <row r="16" ht="57" customHeight="1" spans="1:18">
      <c r="A16" s="48">
        <v>12</v>
      </c>
      <c r="B16" s="45" t="s">
        <v>53</v>
      </c>
      <c r="C16" s="83" t="s">
        <v>54</v>
      </c>
      <c r="D16" s="81"/>
      <c r="E16" s="81"/>
      <c r="F16" s="81"/>
      <c r="G16" s="81"/>
      <c r="H16" s="81"/>
      <c r="I16" s="81"/>
      <c r="J16" s="81"/>
      <c r="K16" s="81"/>
      <c r="L16" s="81"/>
      <c r="M16" s="94"/>
      <c r="N16" s="81"/>
      <c r="O16" s="95"/>
      <c r="P16" s="95"/>
      <c r="Q16" s="95"/>
      <c r="R16" s="95"/>
    </row>
    <row r="17" ht="94" customHeight="1" spans="1:18">
      <c r="A17" s="48">
        <v>14</v>
      </c>
      <c r="B17" s="45" t="s">
        <v>55</v>
      </c>
      <c r="C17" s="80" t="s">
        <v>56</v>
      </c>
      <c r="D17" s="84"/>
      <c r="E17" s="84"/>
      <c r="F17" s="84"/>
      <c r="G17" s="84"/>
      <c r="H17" s="84" t="s">
        <v>134</v>
      </c>
      <c r="I17" s="84"/>
      <c r="J17" s="84"/>
      <c r="K17" s="84"/>
      <c r="L17" s="84"/>
      <c r="M17" s="98"/>
      <c r="N17" s="84"/>
      <c r="O17" s="99"/>
      <c r="P17" s="99"/>
      <c r="Q17" s="99"/>
      <c r="R17" s="99" t="s">
        <v>135</v>
      </c>
    </row>
    <row r="18" ht="35" customHeight="1" spans="1:18">
      <c r="A18" s="48">
        <v>15</v>
      </c>
      <c r="B18" s="45" t="s">
        <v>59</v>
      </c>
      <c r="C18" s="80" t="s">
        <v>60</v>
      </c>
      <c r="D18" s="82"/>
      <c r="E18" s="82"/>
      <c r="F18" s="82"/>
      <c r="G18" s="82"/>
      <c r="H18" s="82"/>
      <c r="I18" s="82"/>
      <c r="J18" s="82"/>
      <c r="K18" s="82"/>
      <c r="L18" s="82"/>
      <c r="M18" s="96"/>
      <c r="N18" s="82"/>
      <c r="O18" s="97"/>
      <c r="P18" s="97"/>
      <c r="Q18" s="97"/>
      <c r="R18" s="97"/>
    </row>
    <row r="19" ht="35" customHeight="1" spans="1:18">
      <c r="A19" s="48">
        <v>16</v>
      </c>
      <c r="B19" s="45" t="s">
        <v>61</v>
      </c>
      <c r="C19" s="80" t="s">
        <v>62</v>
      </c>
      <c r="D19" s="85"/>
      <c r="E19" s="85"/>
      <c r="F19" s="85"/>
      <c r="G19" s="85"/>
      <c r="H19" s="85"/>
      <c r="I19" s="85"/>
      <c r="J19" s="85"/>
      <c r="K19" s="85"/>
      <c r="L19" s="85"/>
      <c r="M19" s="100"/>
      <c r="N19" s="85"/>
      <c r="O19" s="101"/>
      <c r="P19" s="101"/>
      <c r="Q19" s="101"/>
      <c r="R19" s="101"/>
    </row>
    <row r="20" ht="61" customHeight="1" spans="1:18">
      <c r="A20" s="48">
        <v>17</v>
      </c>
      <c r="B20" s="45" t="s">
        <v>63</v>
      </c>
      <c r="C20" s="80" t="s">
        <v>64</v>
      </c>
      <c r="D20" s="81"/>
      <c r="E20" s="81"/>
      <c r="F20" s="81"/>
      <c r="G20" s="81"/>
      <c r="H20" s="81"/>
      <c r="I20" s="81"/>
      <c r="J20" s="81"/>
      <c r="K20" s="81"/>
      <c r="L20" s="81"/>
      <c r="M20" s="94"/>
      <c r="N20" s="81"/>
      <c r="O20" s="95"/>
      <c r="P20" s="95"/>
      <c r="Q20" s="95"/>
      <c r="R20" s="95"/>
    </row>
    <row r="21" ht="37.75" customHeight="1" spans="1:19">
      <c r="A21" s="49" t="s">
        <v>65</v>
      </c>
      <c r="B21" s="55"/>
      <c r="C21" s="56"/>
      <c r="D21" s="81">
        <v>100</v>
      </c>
      <c r="E21" s="81">
        <v>96</v>
      </c>
      <c r="F21" s="81">
        <v>96</v>
      </c>
      <c r="G21" s="81">
        <v>98</v>
      </c>
      <c r="H21" s="81">
        <v>98</v>
      </c>
      <c r="I21" s="81">
        <v>94</v>
      </c>
      <c r="J21" s="81">
        <v>94</v>
      </c>
      <c r="K21" s="81">
        <v>80</v>
      </c>
      <c r="L21" s="81">
        <v>98</v>
      </c>
      <c r="M21" s="94">
        <v>100</v>
      </c>
      <c r="N21" s="81">
        <v>100</v>
      </c>
      <c r="O21" s="95">
        <v>98</v>
      </c>
      <c r="P21" s="95">
        <v>100</v>
      </c>
      <c r="Q21" s="95">
        <v>100</v>
      </c>
      <c r="R21" s="95">
        <v>98</v>
      </c>
      <c r="S21" s="67"/>
    </row>
    <row r="22" ht="30" customHeight="1" spans="1:18">
      <c r="A22" s="49" t="s">
        <v>66</v>
      </c>
      <c r="B22" s="55"/>
      <c r="C22" s="56"/>
      <c r="D22" s="86"/>
      <c r="E22" s="86"/>
      <c r="F22" s="86"/>
      <c r="G22" s="86"/>
      <c r="H22" s="86"/>
      <c r="I22" s="86"/>
      <c r="J22" s="86"/>
      <c r="K22" s="86"/>
      <c r="L22" s="86"/>
      <c r="M22" s="102"/>
      <c r="N22" s="86"/>
      <c r="O22" s="103"/>
      <c r="P22" s="103"/>
      <c r="Q22" s="103"/>
      <c r="R22" s="103"/>
    </row>
    <row r="23" ht="21" customHeight="1" spans="1:18">
      <c r="A23" s="87" t="s">
        <v>67</v>
      </c>
      <c r="B23" s="37" t="s">
        <v>68</v>
      </c>
      <c r="C23" s="37" t="s">
        <v>69</v>
      </c>
      <c r="D23" s="88">
        <f t="shared" ref="D23:R23" si="0">SUM(D21:D22)</f>
        <v>100</v>
      </c>
      <c r="E23" s="88">
        <f t="shared" si="0"/>
        <v>96</v>
      </c>
      <c r="F23" s="88">
        <f t="shared" si="0"/>
        <v>96</v>
      </c>
      <c r="G23" s="88">
        <f t="shared" si="0"/>
        <v>98</v>
      </c>
      <c r="H23" s="88">
        <f t="shared" si="0"/>
        <v>98</v>
      </c>
      <c r="I23" s="88">
        <f t="shared" si="0"/>
        <v>94</v>
      </c>
      <c r="J23" s="88">
        <f t="shared" si="0"/>
        <v>94</v>
      </c>
      <c r="K23" s="88">
        <f t="shared" si="0"/>
        <v>80</v>
      </c>
      <c r="L23" s="88">
        <f t="shared" si="0"/>
        <v>98</v>
      </c>
      <c r="M23" s="88">
        <f t="shared" si="0"/>
        <v>100</v>
      </c>
      <c r="N23" s="88">
        <f t="shared" si="0"/>
        <v>100</v>
      </c>
      <c r="O23" s="88">
        <f t="shared" si="0"/>
        <v>98</v>
      </c>
      <c r="P23" s="88">
        <f t="shared" si="0"/>
        <v>100</v>
      </c>
      <c r="Q23" s="88">
        <f t="shared" si="0"/>
        <v>100</v>
      </c>
      <c r="R23" s="88">
        <f t="shared" si="0"/>
        <v>98</v>
      </c>
    </row>
    <row r="24" spans="3:6">
      <c r="C24" s="37">
        <f>COUNT(D23:AV23)</f>
        <v>15</v>
      </c>
      <c r="D24" s="36">
        <f>AVERAGE(D23:AV23)</f>
        <v>96.6666666666667</v>
      </c>
      <c r="F24" s="89" t="s">
        <v>70</v>
      </c>
    </row>
    <row r="25" spans="3:4">
      <c r="C25" s="37" t="s">
        <v>9</v>
      </c>
      <c r="D25" s="36">
        <f>COUNTIFS($D$23:$AV$23,"&gt;=90")</f>
        <v>14</v>
      </c>
    </row>
    <row r="26" spans="3:4">
      <c r="C26" s="37" t="s">
        <v>10</v>
      </c>
      <c r="D26" s="36">
        <f>COUNTIFS($D$23:$AV$23,"&gt;=75",$D$23:$AV$23,"&lt;90")</f>
        <v>1</v>
      </c>
    </row>
    <row r="27" spans="3:4">
      <c r="C27" s="37" t="s">
        <v>11</v>
      </c>
      <c r="D27" s="36">
        <f>COUNTIFS($D$23:$AU$23,"&gt;=60",$D$23:$AU$23,"&lt;75")</f>
        <v>0</v>
      </c>
    </row>
    <row r="28" spans="3:4">
      <c r="C28" s="37" t="s">
        <v>12</v>
      </c>
      <c r="D28" s="36">
        <f>COUNTIFS($D$23:$AU$23,"&lt;60")</f>
        <v>0</v>
      </c>
    </row>
    <row r="29" ht="18.75" spans="3:6">
      <c r="C29" s="88" t="s">
        <v>71</v>
      </c>
      <c r="D29" s="88">
        <v>32</v>
      </c>
      <c r="E29" s="88"/>
      <c r="F29" s="88" t="str">
        <f t="shared" ref="F29:F32" si="1">C29&amp;"共扣"&amp;D29&amp;"分"</f>
        <v>接头不合格共扣32分</v>
      </c>
    </row>
    <row r="30" ht="18.75" spans="3:6">
      <c r="C30" s="88" t="s">
        <v>72</v>
      </c>
      <c r="D30" s="88">
        <v>2</v>
      </c>
      <c r="E30" s="88" t="s">
        <v>73</v>
      </c>
      <c r="F30" s="88" t="str">
        <f t="shared" si="1"/>
        <v>日报错误共扣2分</v>
      </c>
    </row>
    <row r="31" ht="18.75" spans="2:6">
      <c r="B31" s="37" t="str">
        <f>F29&amp;F30&amp;F31&amp;F32&amp;F33</f>
        <v>接头不合格共扣32分日报错误共扣2分检测灵敏度调节不及时共扣6分探轮对中不佳共扣6分</v>
      </c>
      <c r="C31" s="88" t="s">
        <v>74</v>
      </c>
      <c r="D31" s="88">
        <v>6</v>
      </c>
      <c r="E31" s="88"/>
      <c r="F31" s="88" t="str">
        <f t="shared" si="1"/>
        <v>检测灵敏度调节不及时共扣6分</v>
      </c>
    </row>
    <row r="32" ht="18.75" spans="3:6">
      <c r="C32" s="90" t="s">
        <v>75</v>
      </c>
      <c r="D32" s="88">
        <v>6</v>
      </c>
      <c r="E32" s="88"/>
      <c r="F32" s="88" t="str">
        <f t="shared" si="1"/>
        <v>探轮对中不佳共扣6分</v>
      </c>
    </row>
    <row r="35" spans="5:8">
      <c r="E35" s="36" t="s">
        <v>76</v>
      </c>
      <c r="F35" s="36" t="s">
        <v>77</v>
      </c>
      <c r="G35" s="36" t="s">
        <v>78</v>
      </c>
      <c r="H35" s="36" t="s">
        <v>79</v>
      </c>
    </row>
    <row r="36" spans="4:5">
      <c r="D36" s="36" t="s">
        <v>136</v>
      </c>
      <c r="E36" s="36">
        <v>12</v>
      </c>
    </row>
    <row r="37" spans="4:5">
      <c r="D37" s="36" t="s">
        <v>137</v>
      </c>
      <c r="E37" s="36">
        <v>4</v>
      </c>
    </row>
    <row r="38" spans="4:8">
      <c r="D38" s="36" t="s">
        <v>138</v>
      </c>
      <c r="E38" s="36">
        <v>12</v>
      </c>
      <c r="F38" s="36">
        <v>6</v>
      </c>
      <c r="G38" s="36">
        <v>2</v>
      </c>
      <c r="H38" s="36">
        <v>6</v>
      </c>
    </row>
    <row r="39" spans="4:5">
      <c r="D39" s="36" t="s">
        <v>139</v>
      </c>
      <c r="E39" s="36">
        <v>4</v>
      </c>
    </row>
    <row r="40" spans="5:8">
      <c r="E40" s="36">
        <f t="shared" ref="E40:H40" si="2">SUM(E36:E39)</f>
        <v>32</v>
      </c>
      <c r="F40" s="36">
        <f t="shared" si="2"/>
        <v>6</v>
      </c>
      <c r="G40" s="36">
        <f t="shared" si="2"/>
        <v>2</v>
      </c>
      <c r="H40" s="36">
        <f t="shared" si="2"/>
        <v>6</v>
      </c>
    </row>
  </sheetData>
  <mergeCells count="54">
    <mergeCell ref="A1:N1"/>
    <mergeCell ref="A2:B2"/>
    <mergeCell ref="D2:N2"/>
    <mergeCell ref="A21:C21"/>
    <mergeCell ref="A22:C22"/>
    <mergeCell ref="A3:A4"/>
    <mergeCell ref="B3:B4"/>
    <mergeCell ref="C3:C4"/>
    <mergeCell ref="C5:C9"/>
    <mergeCell ref="D3:D4"/>
    <mergeCell ref="D5:D9"/>
    <mergeCell ref="D18:D19"/>
    <mergeCell ref="E3:E4"/>
    <mergeCell ref="E5:E9"/>
    <mergeCell ref="E18:E19"/>
    <mergeCell ref="F3:F4"/>
    <mergeCell ref="F5:F9"/>
    <mergeCell ref="F18:F19"/>
    <mergeCell ref="G3:G4"/>
    <mergeCell ref="G5:G9"/>
    <mergeCell ref="G18:G19"/>
    <mergeCell ref="H3:H4"/>
    <mergeCell ref="H5:H9"/>
    <mergeCell ref="H18:H19"/>
    <mergeCell ref="I3:I4"/>
    <mergeCell ref="I5:I9"/>
    <mergeCell ref="I18:I19"/>
    <mergeCell ref="J3:J4"/>
    <mergeCell ref="J5:J9"/>
    <mergeCell ref="J18:J19"/>
    <mergeCell ref="K3:K4"/>
    <mergeCell ref="K5:K9"/>
    <mergeCell ref="K18:K19"/>
    <mergeCell ref="L3:L4"/>
    <mergeCell ref="L5:L9"/>
    <mergeCell ref="L18:L19"/>
    <mergeCell ref="M3:M4"/>
    <mergeCell ref="M5:M9"/>
    <mergeCell ref="M18:M19"/>
    <mergeCell ref="N3:N4"/>
    <mergeCell ref="N5:N9"/>
    <mergeCell ref="N18:N19"/>
    <mergeCell ref="O3:O4"/>
    <mergeCell ref="O5:O9"/>
    <mergeCell ref="O18:O19"/>
    <mergeCell ref="P3:P4"/>
    <mergeCell ref="P5:P9"/>
    <mergeCell ref="P18:P19"/>
    <mergeCell ref="Q3:Q4"/>
    <mergeCell ref="Q5:Q9"/>
    <mergeCell ref="Q18:Q19"/>
    <mergeCell ref="R3:R4"/>
    <mergeCell ref="R5:R9"/>
    <mergeCell ref="R18:R1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0"/>
  <sheetViews>
    <sheetView zoomScale="90" zoomScaleNormal="90" topLeftCell="B14" workbookViewId="0">
      <selection activeCell="B31" sqref="B31"/>
    </sheetView>
  </sheetViews>
  <sheetFormatPr defaultColWidth="8.90833333333333" defaultRowHeight="13.5"/>
  <cols>
    <col min="1" max="1" width="5.08333333333333" style="36" customWidth="1"/>
    <col min="2" max="2" width="44" style="37" customWidth="1"/>
    <col min="3" max="3" width="17.8333333333333" style="37" customWidth="1"/>
    <col min="4" max="12" width="17.6666666666667" style="36" customWidth="1"/>
    <col min="13" max="18" width="17.4166666666667" style="36" customWidth="1"/>
    <col min="19" max="19" width="22.1666666666667" style="36" customWidth="1"/>
    <col min="20" max="20" width="8.90833333333333" style="36"/>
    <col min="21" max="21" width="10.25" style="36" customWidth="1"/>
    <col min="22" max="16384" width="8.90833333333333" style="36"/>
  </cols>
  <sheetData>
    <row r="1" ht="28.5" customHeight="1" spans="1:19">
      <c r="A1" s="38" t="s">
        <v>27</v>
      </c>
      <c r="B1" s="38"/>
      <c r="C1" s="38"/>
      <c r="D1" s="38"/>
      <c r="E1" s="38"/>
      <c r="F1" s="38"/>
      <c r="G1" s="38"/>
      <c r="H1" s="38"/>
      <c r="I1" s="38"/>
      <c r="J1" s="38"/>
      <c r="K1" s="38"/>
      <c r="L1" s="38"/>
      <c r="M1" s="38"/>
      <c r="N1" s="38"/>
      <c r="O1" s="38"/>
      <c r="P1" s="38"/>
      <c r="Q1" s="38"/>
      <c r="R1" s="38"/>
      <c r="S1" s="38"/>
    </row>
    <row r="2" ht="14.25" customHeight="1" spans="1:19">
      <c r="A2" s="39" t="s">
        <v>140</v>
      </c>
      <c r="B2" s="39"/>
      <c r="C2" s="40" t="s">
        <v>141</v>
      </c>
      <c r="D2" s="40"/>
      <c r="E2" s="40"/>
      <c r="F2" s="40"/>
      <c r="G2" s="40"/>
      <c r="H2" s="40"/>
      <c r="I2" s="40"/>
      <c r="J2" s="40"/>
      <c r="K2" s="40"/>
      <c r="L2" s="40"/>
      <c r="M2" s="40"/>
      <c r="N2" s="40"/>
      <c r="O2" s="40"/>
      <c r="P2" s="40"/>
      <c r="Q2" s="40"/>
      <c r="R2" s="40"/>
      <c r="S2" s="40"/>
    </row>
    <row r="3" ht="14.25" customHeight="1" spans="1:19">
      <c r="A3" s="41" t="s">
        <v>30</v>
      </c>
      <c r="B3" s="41" t="s">
        <v>31</v>
      </c>
      <c r="C3" s="41" t="s">
        <v>32</v>
      </c>
      <c r="D3" s="42">
        <v>3</v>
      </c>
      <c r="E3" s="42">
        <v>4</v>
      </c>
      <c r="F3" s="42">
        <v>5</v>
      </c>
      <c r="G3" s="42">
        <v>6</v>
      </c>
      <c r="H3" s="42">
        <v>7</v>
      </c>
      <c r="I3" s="42">
        <v>8</v>
      </c>
      <c r="J3" s="42">
        <v>9</v>
      </c>
      <c r="K3" s="42">
        <v>16</v>
      </c>
      <c r="L3" s="42">
        <v>17</v>
      </c>
      <c r="M3" s="42">
        <v>18</v>
      </c>
      <c r="N3" s="42">
        <v>19</v>
      </c>
      <c r="O3" s="42">
        <v>20</v>
      </c>
      <c r="P3" s="42">
        <v>21</v>
      </c>
      <c r="Q3" s="42">
        <v>22</v>
      </c>
      <c r="R3" s="74">
        <v>23</v>
      </c>
      <c r="S3" s="42"/>
    </row>
    <row r="4" ht="23" customHeight="1" spans="1:19">
      <c r="A4" s="41"/>
      <c r="B4" s="41"/>
      <c r="C4" s="41"/>
      <c r="D4" s="43"/>
      <c r="E4" s="43"/>
      <c r="F4" s="43"/>
      <c r="G4" s="43"/>
      <c r="H4" s="43"/>
      <c r="I4" s="43"/>
      <c r="J4" s="43"/>
      <c r="K4" s="43"/>
      <c r="L4" s="43"/>
      <c r="M4" s="43"/>
      <c r="N4" s="43"/>
      <c r="O4" s="43"/>
      <c r="P4" s="43"/>
      <c r="Q4" s="43"/>
      <c r="R4" s="75"/>
      <c r="S4" s="43"/>
    </row>
    <row r="5" ht="24" customHeight="1" spans="1:19">
      <c r="A5" s="44">
        <v>1</v>
      </c>
      <c r="B5" s="45" t="s">
        <v>33</v>
      </c>
      <c r="C5" s="44" t="s">
        <v>34</v>
      </c>
      <c r="D5" s="46"/>
      <c r="E5" s="46"/>
      <c r="F5" s="46"/>
      <c r="G5" s="46"/>
      <c r="H5" s="46"/>
      <c r="I5" s="46"/>
      <c r="J5" s="46"/>
      <c r="K5" s="46"/>
      <c r="L5" s="44"/>
      <c r="M5" s="46"/>
      <c r="N5" s="69"/>
      <c r="O5" s="46"/>
      <c r="P5" s="46"/>
      <c r="Q5" s="46"/>
      <c r="R5" s="69"/>
      <c r="S5" s="44"/>
    </row>
    <row r="6" ht="24" customHeight="1" spans="1:19">
      <c r="A6" s="44">
        <v>2</v>
      </c>
      <c r="B6" s="45" t="s">
        <v>35</v>
      </c>
      <c r="C6" s="44"/>
      <c r="D6" s="46"/>
      <c r="E6" s="46"/>
      <c r="F6" s="46"/>
      <c r="G6" s="46"/>
      <c r="H6" s="46"/>
      <c r="I6" s="46"/>
      <c r="J6" s="46"/>
      <c r="K6" s="46"/>
      <c r="L6" s="44"/>
      <c r="M6" s="46"/>
      <c r="N6" s="69"/>
      <c r="O6" s="46"/>
      <c r="P6" s="46"/>
      <c r="Q6" s="46"/>
      <c r="R6" s="69"/>
      <c r="S6" s="44"/>
    </row>
    <row r="7" ht="24" customHeight="1" spans="1:19">
      <c r="A7" s="44">
        <v>3</v>
      </c>
      <c r="B7" s="45" t="s">
        <v>36</v>
      </c>
      <c r="C7" s="44"/>
      <c r="D7" s="46"/>
      <c r="E7" s="46"/>
      <c r="F7" s="46"/>
      <c r="G7" s="46"/>
      <c r="H7" s="46"/>
      <c r="I7" s="46"/>
      <c r="J7" s="46"/>
      <c r="K7" s="46"/>
      <c r="L7" s="44"/>
      <c r="M7" s="46"/>
      <c r="N7" s="69"/>
      <c r="O7" s="46"/>
      <c r="P7" s="46"/>
      <c r="Q7" s="46"/>
      <c r="R7" s="69"/>
      <c r="S7" s="44"/>
    </row>
    <row r="8" ht="59" customHeight="1" spans="1:19">
      <c r="A8" s="44">
        <v>4</v>
      </c>
      <c r="B8" s="45" t="s">
        <v>37</v>
      </c>
      <c r="C8" s="44"/>
      <c r="D8" s="46"/>
      <c r="E8" s="46"/>
      <c r="F8" s="46"/>
      <c r="G8" s="46"/>
      <c r="H8" s="46"/>
      <c r="I8" s="46"/>
      <c r="J8" s="46"/>
      <c r="K8" s="46"/>
      <c r="L8" s="44"/>
      <c r="M8" s="46"/>
      <c r="N8" s="69"/>
      <c r="O8" s="46"/>
      <c r="P8" s="46"/>
      <c r="Q8" s="46"/>
      <c r="R8" s="69"/>
      <c r="S8" s="44"/>
    </row>
    <row r="9" ht="30" customHeight="1" spans="1:19">
      <c r="A9" s="44">
        <v>5</v>
      </c>
      <c r="B9" s="45" t="s">
        <v>38</v>
      </c>
      <c r="C9" s="44"/>
      <c r="D9" s="47"/>
      <c r="E9" s="47"/>
      <c r="F9" s="47"/>
      <c r="G9" s="47"/>
      <c r="H9" s="47"/>
      <c r="I9" s="47"/>
      <c r="J9" s="47"/>
      <c r="K9" s="47"/>
      <c r="L9" s="48"/>
      <c r="M9" s="47"/>
      <c r="N9" s="70"/>
      <c r="O9" s="47"/>
      <c r="P9" s="47"/>
      <c r="Q9" s="47"/>
      <c r="R9" s="70"/>
      <c r="S9" s="48"/>
    </row>
    <row r="10" ht="37" customHeight="1" spans="1:19">
      <c r="A10" s="48">
        <v>6</v>
      </c>
      <c r="B10" s="49" t="s">
        <v>39</v>
      </c>
      <c r="C10" s="50" t="s">
        <v>40</v>
      </c>
      <c r="D10" s="46"/>
      <c r="E10" s="46"/>
      <c r="F10" s="46"/>
      <c r="G10" s="46"/>
      <c r="H10" s="46"/>
      <c r="I10" s="46"/>
      <c r="J10" s="46"/>
      <c r="K10" s="46"/>
      <c r="L10" s="44"/>
      <c r="M10" s="46"/>
      <c r="N10" s="69"/>
      <c r="O10" s="46"/>
      <c r="P10" s="46"/>
      <c r="Q10" s="46"/>
      <c r="R10" s="69"/>
      <c r="S10" s="44"/>
    </row>
    <row r="11" ht="44.4" customHeight="1" spans="1:19">
      <c r="A11" s="48">
        <v>7</v>
      </c>
      <c r="B11" s="49" t="s">
        <v>41</v>
      </c>
      <c r="C11" s="50" t="s">
        <v>42</v>
      </c>
      <c r="D11" s="46"/>
      <c r="E11" s="46"/>
      <c r="F11" s="46"/>
      <c r="G11" s="46"/>
      <c r="H11" s="46"/>
      <c r="I11" s="46"/>
      <c r="J11" s="46"/>
      <c r="K11" s="46"/>
      <c r="L11" s="44"/>
      <c r="M11" s="46"/>
      <c r="N11" s="69"/>
      <c r="O11" s="46"/>
      <c r="P11" s="46"/>
      <c r="Q11" s="46"/>
      <c r="R11" s="69"/>
      <c r="S11" s="44"/>
    </row>
    <row r="12" ht="45" customHeight="1" spans="1:19">
      <c r="A12" s="48">
        <v>8</v>
      </c>
      <c r="B12" s="45" t="s">
        <v>43</v>
      </c>
      <c r="C12" s="50" t="s">
        <v>44</v>
      </c>
      <c r="D12" s="46"/>
      <c r="E12" s="46"/>
      <c r="F12" s="46"/>
      <c r="G12" s="46"/>
      <c r="H12" s="46"/>
      <c r="I12" s="46"/>
      <c r="J12" s="46"/>
      <c r="K12" s="46"/>
      <c r="L12" s="44"/>
      <c r="M12" s="46"/>
      <c r="N12" s="69"/>
      <c r="O12" s="46"/>
      <c r="P12" s="46"/>
      <c r="Q12" s="46"/>
      <c r="R12" s="69"/>
      <c r="S12" s="44"/>
    </row>
    <row r="13" ht="74" customHeight="1" spans="1:19">
      <c r="A13" s="48">
        <v>9</v>
      </c>
      <c r="B13" s="45" t="s">
        <v>45</v>
      </c>
      <c r="C13" s="50" t="s">
        <v>46</v>
      </c>
      <c r="D13" s="46"/>
      <c r="E13" s="46" t="s">
        <v>142</v>
      </c>
      <c r="F13" s="46"/>
      <c r="G13" s="46"/>
      <c r="H13" s="46"/>
      <c r="I13" s="46"/>
      <c r="J13" s="46"/>
      <c r="K13" s="46" t="s">
        <v>143</v>
      </c>
      <c r="L13" s="44"/>
      <c r="M13" s="46"/>
      <c r="N13" s="69"/>
      <c r="O13" s="46" t="s">
        <v>144</v>
      </c>
      <c r="P13" s="46"/>
      <c r="Q13" s="46"/>
      <c r="R13" s="69"/>
      <c r="S13" s="44"/>
    </row>
    <row r="14" ht="36" customHeight="1" spans="1:19">
      <c r="A14" s="48">
        <v>10</v>
      </c>
      <c r="B14" s="45" t="s">
        <v>48</v>
      </c>
      <c r="C14" s="50" t="s">
        <v>49</v>
      </c>
      <c r="D14" s="46"/>
      <c r="E14" s="46"/>
      <c r="F14" s="46"/>
      <c r="G14" s="46"/>
      <c r="H14" s="46"/>
      <c r="I14" s="46"/>
      <c r="J14" s="46"/>
      <c r="K14" s="46"/>
      <c r="L14" s="44"/>
      <c r="M14" s="46"/>
      <c r="N14" s="69"/>
      <c r="O14" s="46"/>
      <c r="P14" s="46"/>
      <c r="Q14" s="46"/>
      <c r="R14" s="69"/>
      <c r="S14" s="44"/>
    </row>
    <row r="15" ht="45" customHeight="1" spans="1:19">
      <c r="A15" s="48">
        <v>11</v>
      </c>
      <c r="B15" s="45" t="s">
        <v>50</v>
      </c>
      <c r="C15" s="50" t="s">
        <v>51</v>
      </c>
      <c r="D15" s="46" t="s">
        <v>145</v>
      </c>
      <c r="E15" s="46" t="s">
        <v>146</v>
      </c>
      <c r="F15" s="46" t="s">
        <v>147</v>
      </c>
      <c r="G15" s="46"/>
      <c r="H15" s="46" t="s">
        <v>148</v>
      </c>
      <c r="I15" s="46"/>
      <c r="J15" s="46" t="s">
        <v>149</v>
      </c>
      <c r="K15" s="46" t="s">
        <v>150</v>
      </c>
      <c r="L15" s="44" t="s">
        <v>151</v>
      </c>
      <c r="M15" s="46" t="s">
        <v>152</v>
      </c>
      <c r="N15" s="69" t="s">
        <v>153</v>
      </c>
      <c r="O15" s="46"/>
      <c r="P15" s="46" t="s">
        <v>154</v>
      </c>
      <c r="Q15" s="46" t="s">
        <v>155</v>
      </c>
      <c r="R15" s="69" t="s">
        <v>156</v>
      </c>
      <c r="S15" s="44"/>
    </row>
    <row r="16" ht="57" customHeight="1" spans="1:19">
      <c r="A16" s="48">
        <v>12</v>
      </c>
      <c r="B16" s="45" t="s">
        <v>53</v>
      </c>
      <c r="C16" s="50" t="s">
        <v>54</v>
      </c>
      <c r="D16" s="46" t="s">
        <v>157</v>
      </c>
      <c r="E16" s="46"/>
      <c r="F16" s="46"/>
      <c r="G16" s="46"/>
      <c r="H16" s="46" t="s">
        <v>158</v>
      </c>
      <c r="I16" s="46"/>
      <c r="J16" s="46" t="s">
        <v>159</v>
      </c>
      <c r="K16" s="46"/>
      <c r="L16" s="44"/>
      <c r="M16" s="46"/>
      <c r="N16" s="69"/>
      <c r="O16" s="46"/>
      <c r="P16" s="46"/>
      <c r="Q16" s="46"/>
      <c r="R16" s="69"/>
      <c r="S16" s="44"/>
    </row>
    <row r="17" ht="94" customHeight="1" spans="1:19">
      <c r="A17" s="48">
        <v>14</v>
      </c>
      <c r="B17" s="45" t="s">
        <v>55</v>
      </c>
      <c r="C17" s="44" t="s">
        <v>56</v>
      </c>
      <c r="D17" s="52"/>
      <c r="E17" s="52"/>
      <c r="F17" s="52"/>
      <c r="G17" s="68" t="s">
        <v>160</v>
      </c>
      <c r="H17" s="52"/>
      <c r="I17" s="52"/>
      <c r="J17" s="52"/>
      <c r="K17" s="52"/>
      <c r="L17" s="44" t="s">
        <v>161</v>
      </c>
      <c r="M17" s="52"/>
      <c r="N17" s="71"/>
      <c r="O17" s="52"/>
      <c r="P17" s="52"/>
      <c r="Q17" s="52"/>
      <c r="R17" s="71"/>
      <c r="S17" s="64"/>
    </row>
    <row r="18" ht="35" customHeight="1" spans="1:19">
      <c r="A18" s="48">
        <v>15</v>
      </c>
      <c r="B18" s="45" t="s">
        <v>59</v>
      </c>
      <c r="C18" s="44" t="s">
        <v>60</v>
      </c>
      <c r="D18" s="47"/>
      <c r="E18" s="47"/>
      <c r="F18" s="47"/>
      <c r="G18" s="47"/>
      <c r="H18" s="47" t="s">
        <v>162</v>
      </c>
      <c r="I18" s="47"/>
      <c r="J18" s="47" t="s">
        <v>163</v>
      </c>
      <c r="K18" s="47"/>
      <c r="L18" s="48"/>
      <c r="M18" s="47" t="s">
        <v>164</v>
      </c>
      <c r="N18" s="70"/>
      <c r="O18" s="47"/>
      <c r="P18" s="47"/>
      <c r="Q18" s="47"/>
      <c r="R18" s="70"/>
      <c r="S18" s="48"/>
    </row>
    <row r="19" ht="35" customHeight="1" spans="1:19">
      <c r="A19" s="48">
        <v>16</v>
      </c>
      <c r="B19" s="45" t="s">
        <v>61</v>
      </c>
      <c r="C19" s="44" t="s">
        <v>62</v>
      </c>
      <c r="D19" s="54"/>
      <c r="E19" s="54"/>
      <c r="F19" s="54"/>
      <c r="G19" s="54"/>
      <c r="H19" s="54"/>
      <c r="I19" s="54"/>
      <c r="J19" s="54"/>
      <c r="K19" s="54"/>
      <c r="L19" s="66"/>
      <c r="M19" s="54"/>
      <c r="N19" s="72"/>
      <c r="O19" s="54"/>
      <c r="P19" s="54"/>
      <c r="Q19" s="54"/>
      <c r="R19" s="72"/>
      <c r="S19" s="66"/>
    </row>
    <row r="20" ht="61" customHeight="1" spans="1:19">
      <c r="A20" s="48">
        <v>17</v>
      </c>
      <c r="B20" s="45" t="s">
        <v>63</v>
      </c>
      <c r="C20" s="44" t="s">
        <v>64</v>
      </c>
      <c r="D20" s="46"/>
      <c r="E20" s="46"/>
      <c r="F20" s="46"/>
      <c r="G20" s="46"/>
      <c r="H20" s="46"/>
      <c r="I20" s="46"/>
      <c r="J20" s="46"/>
      <c r="K20" s="46"/>
      <c r="L20" s="44"/>
      <c r="M20" s="46"/>
      <c r="N20" s="69"/>
      <c r="O20" s="46"/>
      <c r="P20" s="46"/>
      <c r="Q20" s="46"/>
      <c r="R20" s="69"/>
      <c r="S20" s="44"/>
    </row>
    <row r="21" ht="37.75" customHeight="1" spans="1:21">
      <c r="A21" s="49" t="s">
        <v>65</v>
      </c>
      <c r="B21" s="55"/>
      <c r="C21" s="56"/>
      <c r="D21" s="46">
        <v>92</v>
      </c>
      <c r="E21" s="46">
        <v>90</v>
      </c>
      <c r="F21" s="46">
        <v>96</v>
      </c>
      <c r="G21" s="46">
        <v>96</v>
      </c>
      <c r="H21" s="46">
        <v>94</v>
      </c>
      <c r="I21" s="46">
        <v>100</v>
      </c>
      <c r="J21" s="46">
        <v>90</v>
      </c>
      <c r="K21" s="46">
        <v>90</v>
      </c>
      <c r="L21" s="44">
        <v>86</v>
      </c>
      <c r="M21" s="46">
        <v>93</v>
      </c>
      <c r="N21" s="69">
        <v>92</v>
      </c>
      <c r="O21" s="46">
        <v>90</v>
      </c>
      <c r="P21" s="46">
        <v>94</v>
      </c>
      <c r="Q21" s="46">
        <v>90</v>
      </c>
      <c r="R21" s="69">
        <v>94</v>
      </c>
      <c r="S21" s="44"/>
      <c r="U21" s="67"/>
    </row>
    <row r="22" ht="30" customHeight="1" spans="1:19">
      <c r="A22" s="49" t="s">
        <v>66</v>
      </c>
      <c r="B22" s="55"/>
      <c r="C22" s="56"/>
      <c r="D22" s="57"/>
      <c r="E22" s="57"/>
      <c r="F22" s="57"/>
      <c r="G22" s="57"/>
      <c r="H22" s="57"/>
      <c r="I22" s="57"/>
      <c r="J22" s="57"/>
      <c r="K22" s="57"/>
      <c r="L22" s="44"/>
      <c r="M22" s="57"/>
      <c r="N22" s="73"/>
      <c r="O22" s="57"/>
      <c r="P22" s="57"/>
      <c r="Q22" s="57"/>
      <c r="R22" s="73"/>
      <c r="S22" s="44"/>
    </row>
    <row r="23" ht="21" customHeight="1" spans="1:19">
      <c r="A23" s="58" t="s">
        <v>67</v>
      </c>
      <c r="B23" s="59" t="s">
        <v>68</v>
      </c>
      <c r="C23" s="59" t="s">
        <v>69</v>
      </c>
      <c r="D23" s="60">
        <f t="shared" ref="D23:R23" si="0">SUM(D21:D22)</f>
        <v>92</v>
      </c>
      <c r="E23" s="60">
        <f t="shared" si="0"/>
        <v>90</v>
      </c>
      <c r="F23" s="60">
        <f t="shared" si="0"/>
        <v>96</v>
      </c>
      <c r="G23" s="60">
        <f t="shared" si="0"/>
        <v>96</v>
      </c>
      <c r="H23" s="60">
        <f t="shared" si="0"/>
        <v>94</v>
      </c>
      <c r="I23" s="60">
        <f t="shared" si="0"/>
        <v>100</v>
      </c>
      <c r="J23" s="60">
        <f t="shared" si="0"/>
        <v>90</v>
      </c>
      <c r="K23" s="60">
        <f t="shared" si="0"/>
        <v>90</v>
      </c>
      <c r="L23" s="60">
        <f t="shared" si="0"/>
        <v>86</v>
      </c>
      <c r="M23" s="60">
        <f t="shared" si="0"/>
        <v>93</v>
      </c>
      <c r="N23" s="60">
        <f t="shared" si="0"/>
        <v>92</v>
      </c>
      <c r="O23" s="60">
        <f t="shared" si="0"/>
        <v>90</v>
      </c>
      <c r="P23" s="60">
        <f t="shared" si="0"/>
        <v>94</v>
      </c>
      <c r="Q23" s="60">
        <f t="shared" si="0"/>
        <v>90</v>
      </c>
      <c r="R23" s="60">
        <f t="shared" si="0"/>
        <v>94</v>
      </c>
      <c r="S23" s="60"/>
    </row>
    <row r="24" ht="14.25" spans="1:19">
      <c r="A24" s="60"/>
      <c r="B24" s="59"/>
      <c r="C24" s="59">
        <f>COUNT(D23:AW23)</f>
        <v>15</v>
      </c>
      <c r="D24" s="60">
        <f>AVERAGE(D23:AW23)</f>
        <v>92.4666666666667</v>
      </c>
      <c r="E24" s="60"/>
      <c r="F24" s="61" t="s">
        <v>70</v>
      </c>
      <c r="G24" s="60"/>
      <c r="H24" s="60"/>
      <c r="I24" s="60"/>
      <c r="J24" s="60"/>
      <c r="K24" s="60"/>
      <c r="L24" s="60"/>
      <c r="M24" s="60"/>
      <c r="N24" s="60"/>
      <c r="O24" s="60"/>
      <c r="P24" s="60"/>
      <c r="Q24" s="60"/>
      <c r="R24" s="60"/>
      <c r="S24" s="60"/>
    </row>
    <row r="25" ht="14.25" spans="1:19">
      <c r="A25" s="60"/>
      <c r="B25" s="59"/>
      <c r="C25" s="59" t="s">
        <v>9</v>
      </c>
      <c r="D25" s="60">
        <f>COUNTIFS($D$23:$AW$23,"&gt;=90")</f>
        <v>14</v>
      </c>
      <c r="E25" s="60"/>
      <c r="F25" s="60"/>
      <c r="G25" s="60"/>
      <c r="H25" s="60"/>
      <c r="I25" s="60"/>
      <c r="J25" s="60"/>
      <c r="K25" s="60"/>
      <c r="L25" s="60"/>
      <c r="M25" s="60"/>
      <c r="N25" s="60"/>
      <c r="O25" s="60"/>
      <c r="P25" s="60"/>
      <c r="Q25" s="60"/>
      <c r="R25" s="60"/>
      <c r="S25" s="60"/>
    </row>
    <row r="26" ht="14.25" spans="1:19">
      <c r="A26" s="60"/>
      <c r="B26" s="59"/>
      <c r="C26" s="59" t="s">
        <v>10</v>
      </c>
      <c r="D26" s="60">
        <f>COUNTIFS($D$23:$AW$23,"&gt;=75",$D$23:$AW$23,"&lt;90")</f>
        <v>1</v>
      </c>
      <c r="E26" s="60"/>
      <c r="F26" s="60"/>
      <c r="G26" s="60"/>
      <c r="H26" s="60"/>
      <c r="I26" s="60"/>
      <c r="J26" s="60"/>
      <c r="K26" s="60"/>
      <c r="L26" s="60"/>
      <c r="M26" s="60"/>
      <c r="N26" s="60"/>
      <c r="O26" s="60"/>
      <c r="P26" s="60"/>
      <c r="Q26" s="60"/>
      <c r="R26" s="60"/>
      <c r="S26" s="60"/>
    </row>
    <row r="27" ht="14.25" spans="1:19">
      <c r="A27" s="60"/>
      <c r="B27" s="59"/>
      <c r="C27" s="59" t="s">
        <v>11</v>
      </c>
      <c r="D27" s="60">
        <f>COUNTIFS($D$23:$AV$23,"&gt;=60",$D$23:$AV$23,"&lt;75")</f>
        <v>0</v>
      </c>
      <c r="E27" s="60"/>
      <c r="F27" s="60"/>
      <c r="G27" s="60"/>
      <c r="H27" s="60"/>
      <c r="I27" s="60"/>
      <c r="J27" s="60"/>
      <c r="K27" s="60"/>
      <c r="L27" s="60"/>
      <c r="M27" s="60"/>
      <c r="N27" s="60"/>
      <c r="O27" s="60"/>
      <c r="P27" s="60"/>
      <c r="Q27" s="60"/>
      <c r="R27" s="60"/>
      <c r="S27" s="60"/>
    </row>
    <row r="28" ht="14.25" spans="1:19">
      <c r="A28" s="60"/>
      <c r="B28" s="59"/>
      <c r="C28" s="59" t="s">
        <v>12</v>
      </c>
      <c r="D28" s="60">
        <f>COUNTIFS($D$23:$AV$23,"&lt;60")</f>
        <v>0</v>
      </c>
      <c r="E28" s="60"/>
      <c r="F28" s="60"/>
      <c r="G28" s="60"/>
      <c r="H28" s="60"/>
      <c r="I28" s="60"/>
      <c r="J28" s="60"/>
      <c r="K28" s="60"/>
      <c r="L28" s="60"/>
      <c r="M28" s="60"/>
      <c r="N28" s="60"/>
      <c r="O28" s="60"/>
      <c r="P28" s="60"/>
      <c r="Q28" s="60"/>
      <c r="R28" s="60"/>
      <c r="S28" s="60"/>
    </row>
    <row r="29" ht="14.25" spans="1:19">
      <c r="A29" s="60"/>
      <c r="B29" s="59"/>
      <c r="C29" s="60" t="s">
        <v>71</v>
      </c>
      <c r="D29" s="60">
        <v>22</v>
      </c>
      <c r="E29" s="60"/>
      <c r="F29" s="60" t="str">
        <f t="shared" ref="F29:F32" si="1">C29&amp;"共扣"&amp;D29&amp;"分"</f>
        <v>接头不合格共扣22分</v>
      </c>
      <c r="G29" s="60"/>
      <c r="H29" s="60"/>
      <c r="I29" s="60"/>
      <c r="J29" s="60"/>
      <c r="K29" s="60"/>
      <c r="L29" s="60"/>
      <c r="M29" s="60"/>
      <c r="N29" s="60"/>
      <c r="O29" s="60"/>
      <c r="P29" s="60"/>
      <c r="Q29" s="60"/>
      <c r="R29" s="60"/>
      <c r="S29" s="60"/>
    </row>
    <row r="30" ht="14.25" spans="1:19">
      <c r="A30" s="60"/>
      <c r="B30" s="59"/>
      <c r="C30" s="60" t="s">
        <v>72</v>
      </c>
      <c r="D30" s="60">
        <v>8</v>
      </c>
      <c r="E30" s="60" t="s">
        <v>165</v>
      </c>
      <c r="F30" s="60" t="str">
        <f t="shared" si="1"/>
        <v>日报错误共扣8分</v>
      </c>
      <c r="G30" s="60"/>
      <c r="H30" s="60"/>
      <c r="I30" s="60"/>
      <c r="J30" s="60"/>
      <c r="K30" s="60"/>
      <c r="L30" s="60"/>
      <c r="M30" s="60"/>
      <c r="N30" s="60"/>
      <c r="O30" s="60"/>
      <c r="P30" s="60"/>
      <c r="Q30" s="60"/>
      <c r="R30" s="60"/>
      <c r="S30" s="60"/>
    </row>
    <row r="31" ht="14.25" spans="1:19">
      <c r="A31" s="60"/>
      <c r="B31" s="59" t="str">
        <f>F29&amp;F30&amp;F31&amp;F32&amp;S33</f>
        <v>接头不合格共扣22分日报错误共扣8分检测灵敏度调节不及时共扣36分探轮对中不佳共扣24分</v>
      </c>
      <c r="C31" s="60" t="s">
        <v>74</v>
      </c>
      <c r="D31" s="60">
        <v>36</v>
      </c>
      <c r="E31" s="60"/>
      <c r="F31" s="60" t="str">
        <f t="shared" si="1"/>
        <v>检测灵敏度调节不及时共扣36分</v>
      </c>
      <c r="G31" s="60"/>
      <c r="H31" s="60"/>
      <c r="I31" s="60"/>
      <c r="J31" s="60"/>
      <c r="K31" s="60"/>
      <c r="L31" s="60"/>
      <c r="M31" s="60"/>
      <c r="N31" s="60"/>
      <c r="O31" s="60"/>
      <c r="P31" s="60"/>
      <c r="Q31" s="60"/>
      <c r="R31" s="60"/>
      <c r="S31" s="60"/>
    </row>
    <row r="32" ht="14.25" spans="1:19">
      <c r="A32" s="60"/>
      <c r="B32" s="59"/>
      <c r="C32" s="59" t="s">
        <v>75</v>
      </c>
      <c r="D32" s="60">
        <v>24</v>
      </c>
      <c r="E32" s="60"/>
      <c r="F32" s="60" t="str">
        <f t="shared" si="1"/>
        <v>探轮对中不佳共扣24分</v>
      </c>
      <c r="G32" s="60"/>
      <c r="H32" s="60"/>
      <c r="I32" s="60"/>
      <c r="J32" s="60"/>
      <c r="K32" s="60"/>
      <c r="L32" s="60"/>
      <c r="M32" s="60"/>
      <c r="N32" s="60"/>
      <c r="O32" s="60"/>
      <c r="P32" s="60"/>
      <c r="Q32" s="60"/>
      <c r="R32" s="60"/>
      <c r="S32" s="60"/>
    </row>
    <row r="35" spans="5:8">
      <c r="E35" s="36" t="s">
        <v>76</v>
      </c>
      <c r="F35" s="36" t="s">
        <v>77</v>
      </c>
      <c r="G35" s="36" t="s">
        <v>78</v>
      </c>
      <c r="H35" s="36" t="s">
        <v>79</v>
      </c>
    </row>
    <row r="36" spans="4:8">
      <c r="D36" s="36" t="s">
        <v>166</v>
      </c>
      <c r="F36" s="36">
        <v>8</v>
      </c>
      <c r="H36" s="36">
        <v>2</v>
      </c>
    </row>
    <row r="37" spans="4:8">
      <c r="D37" s="36" t="s">
        <v>167</v>
      </c>
      <c r="E37" s="36">
        <v>4</v>
      </c>
      <c r="F37" s="36">
        <v>6</v>
      </c>
      <c r="G37" s="36">
        <v>6</v>
      </c>
      <c r="H37" s="36">
        <v>6</v>
      </c>
    </row>
    <row r="38" spans="4:8">
      <c r="D38" s="36" t="s">
        <v>168</v>
      </c>
      <c r="F38" s="36">
        <v>10</v>
      </c>
      <c r="H38" s="36">
        <v>8</v>
      </c>
    </row>
    <row r="39" spans="4:8">
      <c r="D39" s="36" t="s">
        <v>169</v>
      </c>
      <c r="E39" s="36">
        <v>18</v>
      </c>
      <c r="F39" s="36">
        <v>12</v>
      </c>
      <c r="G39" s="36">
        <v>2</v>
      </c>
      <c r="H39" s="36">
        <v>8</v>
      </c>
    </row>
    <row r="40" spans="5:8">
      <c r="E40" s="36">
        <f t="shared" ref="E40:H40" si="2">SUM(E36:E39)</f>
        <v>22</v>
      </c>
      <c r="F40" s="36">
        <f t="shared" si="2"/>
        <v>36</v>
      </c>
      <c r="G40" s="36">
        <f t="shared" si="2"/>
        <v>8</v>
      </c>
      <c r="H40" s="36">
        <f t="shared" si="2"/>
        <v>24</v>
      </c>
    </row>
  </sheetData>
  <mergeCells count="55">
    <mergeCell ref="A1:S1"/>
    <mergeCell ref="A2:B2"/>
    <mergeCell ref="D2:S2"/>
    <mergeCell ref="A21:C21"/>
    <mergeCell ref="A22:C22"/>
    <mergeCell ref="A3:A4"/>
    <mergeCell ref="B3:B4"/>
    <mergeCell ref="C3:C4"/>
    <mergeCell ref="C5:C9"/>
    <mergeCell ref="D3:D4"/>
    <mergeCell ref="D5:D9"/>
    <mergeCell ref="D18:D19"/>
    <mergeCell ref="E3:E4"/>
    <mergeCell ref="E5:E9"/>
    <mergeCell ref="E18:E19"/>
    <mergeCell ref="F3:F4"/>
    <mergeCell ref="F5:F9"/>
    <mergeCell ref="F18:F19"/>
    <mergeCell ref="G3:G4"/>
    <mergeCell ref="G5:G9"/>
    <mergeCell ref="G18:G19"/>
    <mergeCell ref="H3:H4"/>
    <mergeCell ref="H5:H9"/>
    <mergeCell ref="H18:H19"/>
    <mergeCell ref="I3:I4"/>
    <mergeCell ref="I5:I9"/>
    <mergeCell ref="I18:I19"/>
    <mergeCell ref="J3:J4"/>
    <mergeCell ref="J5:J9"/>
    <mergeCell ref="J18:J19"/>
    <mergeCell ref="K3:K4"/>
    <mergeCell ref="K5:K9"/>
    <mergeCell ref="K18:K19"/>
    <mergeCell ref="L3:L4"/>
    <mergeCell ref="L5:L9"/>
    <mergeCell ref="L18:L19"/>
    <mergeCell ref="M3:M4"/>
    <mergeCell ref="M5:M9"/>
    <mergeCell ref="M18:M19"/>
    <mergeCell ref="N3:N4"/>
    <mergeCell ref="N5:N9"/>
    <mergeCell ref="N18:N19"/>
    <mergeCell ref="O3:O4"/>
    <mergeCell ref="O5:O9"/>
    <mergeCell ref="O18:O19"/>
    <mergeCell ref="P3:P4"/>
    <mergeCell ref="P5:P9"/>
    <mergeCell ref="P18:P19"/>
    <mergeCell ref="Q3:Q4"/>
    <mergeCell ref="Q5:Q9"/>
    <mergeCell ref="Q18:Q19"/>
    <mergeCell ref="R3:R4"/>
    <mergeCell ref="R5:R9"/>
    <mergeCell ref="R18:R19"/>
    <mergeCell ref="S3:S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0"/>
  <sheetViews>
    <sheetView zoomScale="85" zoomScaleNormal="85" topLeftCell="A13" workbookViewId="0">
      <selection activeCell="H13" sqref="H13:I16"/>
    </sheetView>
  </sheetViews>
  <sheetFormatPr defaultColWidth="8.90833333333333" defaultRowHeight="13.5"/>
  <cols>
    <col min="1" max="1" width="5.08333333333333" style="36" customWidth="1"/>
    <col min="2" max="2" width="44" style="37" customWidth="1"/>
    <col min="3" max="3" width="17.8333333333333" style="37" customWidth="1"/>
    <col min="4" max="12" width="17.6666666666667" style="36" customWidth="1"/>
    <col min="13" max="21" width="17.4166666666667" style="36" customWidth="1"/>
    <col min="22" max="22" width="22.1666666666667" style="36" customWidth="1"/>
    <col min="23" max="23" width="8.90833333333333" style="36"/>
    <col min="24" max="24" width="10.25" style="36" customWidth="1"/>
    <col min="25" max="16384" width="8.90833333333333" style="36"/>
  </cols>
  <sheetData>
    <row r="1" ht="28.5" customHeight="1" spans="1:22">
      <c r="A1" s="38" t="s">
        <v>27</v>
      </c>
      <c r="B1" s="38"/>
      <c r="C1" s="38"/>
      <c r="D1" s="38"/>
      <c r="E1" s="38"/>
      <c r="F1" s="38"/>
      <c r="G1" s="38"/>
      <c r="H1" s="38"/>
      <c r="I1" s="38"/>
      <c r="J1" s="38"/>
      <c r="K1" s="38"/>
      <c r="L1" s="38"/>
      <c r="M1" s="38"/>
      <c r="N1" s="38"/>
      <c r="O1" s="38"/>
      <c r="P1" s="38"/>
      <c r="Q1" s="38"/>
      <c r="R1" s="38"/>
      <c r="S1" s="38"/>
      <c r="T1" s="38"/>
      <c r="U1" s="38"/>
      <c r="V1" s="38"/>
    </row>
    <row r="2" ht="14.25" customHeight="1" spans="1:22">
      <c r="A2" s="39" t="s">
        <v>170</v>
      </c>
      <c r="B2" s="39"/>
      <c r="C2" s="40" t="s">
        <v>141</v>
      </c>
      <c r="D2" s="40"/>
      <c r="E2" s="40"/>
      <c r="F2" s="40"/>
      <c r="G2" s="40"/>
      <c r="H2" s="40"/>
      <c r="I2" s="40"/>
      <c r="J2" s="40"/>
      <c r="K2" s="40"/>
      <c r="L2" s="40"/>
      <c r="M2" s="40"/>
      <c r="N2" s="40"/>
      <c r="O2" s="40"/>
      <c r="P2" s="40"/>
      <c r="Q2" s="40"/>
      <c r="R2" s="40"/>
      <c r="S2" s="40"/>
      <c r="T2" s="40"/>
      <c r="U2" s="40"/>
      <c r="V2" s="40"/>
    </row>
    <row r="3" ht="14.25" customHeight="1" spans="1:22">
      <c r="A3" s="41" t="s">
        <v>30</v>
      </c>
      <c r="B3" s="41" t="s">
        <v>31</v>
      </c>
      <c r="C3" s="41" t="s">
        <v>32</v>
      </c>
      <c r="D3" s="42">
        <v>3</v>
      </c>
      <c r="E3" s="42">
        <v>6</v>
      </c>
      <c r="F3" s="42">
        <v>7</v>
      </c>
      <c r="G3" s="42">
        <v>8</v>
      </c>
      <c r="H3" s="42">
        <v>9</v>
      </c>
      <c r="I3" s="42">
        <v>10</v>
      </c>
      <c r="J3" s="42">
        <v>11</v>
      </c>
      <c r="K3" s="42">
        <v>16</v>
      </c>
      <c r="L3" s="42">
        <v>17</v>
      </c>
      <c r="M3" s="42">
        <v>18</v>
      </c>
      <c r="N3" s="42">
        <v>19</v>
      </c>
      <c r="O3" s="42">
        <v>20</v>
      </c>
      <c r="P3" s="42">
        <v>21</v>
      </c>
      <c r="Q3" s="42">
        <v>27</v>
      </c>
      <c r="R3" s="42">
        <v>28</v>
      </c>
      <c r="S3" s="42">
        <v>29</v>
      </c>
      <c r="T3" s="42">
        <v>30</v>
      </c>
      <c r="U3" s="42">
        <v>31</v>
      </c>
      <c r="V3" s="42"/>
    </row>
    <row r="4" ht="23" customHeight="1" spans="1:22">
      <c r="A4" s="41"/>
      <c r="B4" s="41"/>
      <c r="C4" s="41"/>
      <c r="D4" s="43"/>
      <c r="E4" s="43"/>
      <c r="F4" s="43"/>
      <c r="G4" s="43"/>
      <c r="H4" s="43"/>
      <c r="I4" s="43"/>
      <c r="J4" s="43"/>
      <c r="K4" s="43"/>
      <c r="L4" s="43"/>
      <c r="M4" s="43"/>
      <c r="N4" s="43"/>
      <c r="O4" s="43"/>
      <c r="P4" s="43"/>
      <c r="Q4" s="43"/>
      <c r="R4" s="43"/>
      <c r="S4" s="43"/>
      <c r="T4" s="43"/>
      <c r="U4" s="43"/>
      <c r="V4" s="43"/>
    </row>
    <row r="5" ht="24" customHeight="1" spans="1:22">
      <c r="A5" s="44">
        <v>1</v>
      </c>
      <c r="B5" s="45" t="s">
        <v>33</v>
      </c>
      <c r="C5" s="44" t="s">
        <v>34</v>
      </c>
      <c r="D5" s="46"/>
      <c r="E5" s="46"/>
      <c r="F5" s="46"/>
      <c r="G5" s="46"/>
      <c r="H5" s="46"/>
      <c r="I5" s="46"/>
      <c r="J5" s="46"/>
      <c r="K5" s="46"/>
      <c r="L5" s="46"/>
      <c r="M5" s="46"/>
      <c r="N5" s="46"/>
      <c r="O5" s="46"/>
      <c r="P5" s="46"/>
      <c r="Q5" s="44"/>
      <c r="R5" s="44"/>
      <c r="S5" s="44"/>
      <c r="T5" s="44"/>
      <c r="U5" s="44"/>
      <c r="V5" s="44"/>
    </row>
    <row r="6" ht="24" customHeight="1" spans="1:22">
      <c r="A6" s="44">
        <v>2</v>
      </c>
      <c r="B6" s="45" t="s">
        <v>35</v>
      </c>
      <c r="C6" s="44"/>
      <c r="D6" s="46"/>
      <c r="E6" s="46"/>
      <c r="F6" s="46"/>
      <c r="G6" s="46"/>
      <c r="H6" s="46"/>
      <c r="I6" s="46"/>
      <c r="J6" s="46"/>
      <c r="K6" s="46"/>
      <c r="L6" s="46"/>
      <c r="M6" s="46"/>
      <c r="N6" s="46"/>
      <c r="O6" s="46"/>
      <c r="P6" s="46"/>
      <c r="Q6" s="44"/>
      <c r="R6" s="44"/>
      <c r="S6" s="44"/>
      <c r="T6" s="44"/>
      <c r="U6" s="44"/>
      <c r="V6" s="44"/>
    </row>
    <row r="7" ht="24" customHeight="1" spans="1:22">
      <c r="A7" s="44">
        <v>3</v>
      </c>
      <c r="B7" s="45" t="s">
        <v>36</v>
      </c>
      <c r="C7" s="44"/>
      <c r="D7" s="46"/>
      <c r="E7" s="46"/>
      <c r="F7" s="46"/>
      <c r="G7" s="46"/>
      <c r="H7" s="46"/>
      <c r="I7" s="46"/>
      <c r="J7" s="46"/>
      <c r="K7" s="46"/>
      <c r="L7" s="46"/>
      <c r="M7" s="46"/>
      <c r="N7" s="46"/>
      <c r="O7" s="46"/>
      <c r="P7" s="46"/>
      <c r="Q7" s="44"/>
      <c r="R7" s="44"/>
      <c r="S7" s="44"/>
      <c r="T7" s="44"/>
      <c r="U7" s="44"/>
      <c r="V7" s="44"/>
    </row>
    <row r="8" ht="59" customHeight="1" spans="1:22">
      <c r="A8" s="44">
        <v>4</v>
      </c>
      <c r="B8" s="45" t="s">
        <v>37</v>
      </c>
      <c r="C8" s="44"/>
      <c r="D8" s="46"/>
      <c r="E8" s="46"/>
      <c r="F8" s="46"/>
      <c r="G8" s="46"/>
      <c r="H8" s="46"/>
      <c r="I8" s="46"/>
      <c r="J8" s="46"/>
      <c r="K8" s="46"/>
      <c r="L8" s="46"/>
      <c r="M8" s="46"/>
      <c r="N8" s="46"/>
      <c r="O8" s="46"/>
      <c r="P8" s="46"/>
      <c r="Q8" s="44"/>
      <c r="R8" s="44"/>
      <c r="S8" s="44"/>
      <c r="T8" s="44"/>
      <c r="U8" s="44"/>
      <c r="V8" s="44"/>
    </row>
    <row r="9" ht="30" customHeight="1" spans="1:22">
      <c r="A9" s="44">
        <v>5</v>
      </c>
      <c r="B9" s="45" t="s">
        <v>38</v>
      </c>
      <c r="C9" s="44"/>
      <c r="D9" s="47"/>
      <c r="E9" s="46"/>
      <c r="F9" s="46"/>
      <c r="G9" s="46"/>
      <c r="H9" s="47"/>
      <c r="I9" s="47"/>
      <c r="J9" s="47"/>
      <c r="K9" s="47"/>
      <c r="L9" s="47"/>
      <c r="M9" s="47"/>
      <c r="N9" s="47"/>
      <c r="O9" s="47"/>
      <c r="P9" s="47"/>
      <c r="Q9" s="48"/>
      <c r="R9" s="48"/>
      <c r="S9" s="48"/>
      <c r="T9" s="48"/>
      <c r="U9" s="48"/>
      <c r="V9" s="48"/>
    </row>
    <row r="10" ht="37" customHeight="1" spans="1:22">
      <c r="A10" s="48">
        <v>6</v>
      </c>
      <c r="B10" s="49" t="s">
        <v>39</v>
      </c>
      <c r="C10" s="50" t="s">
        <v>40</v>
      </c>
      <c r="D10" s="46"/>
      <c r="E10" s="46"/>
      <c r="F10" s="46"/>
      <c r="G10" s="46"/>
      <c r="H10" s="46"/>
      <c r="I10" s="46"/>
      <c r="J10" s="46"/>
      <c r="K10" s="46"/>
      <c r="L10" s="46"/>
      <c r="M10" s="46"/>
      <c r="N10" s="46"/>
      <c r="O10" s="46"/>
      <c r="P10" s="46"/>
      <c r="Q10" s="44"/>
      <c r="R10" s="44"/>
      <c r="S10" s="44"/>
      <c r="T10" s="44"/>
      <c r="U10" s="44"/>
      <c r="V10" s="44"/>
    </row>
    <row r="11" ht="44.4" customHeight="1" spans="1:22">
      <c r="A11" s="48">
        <v>7</v>
      </c>
      <c r="B11" s="49" t="s">
        <v>41</v>
      </c>
      <c r="C11" s="50" t="s">
        <v>42</v>
      </c>
      <c r="D11" s="46"/>
      <c r="E11" s="46"/>
      <c r="F11" s="46"/>
      <c r="G11" s="46"/>
      <c r="H11" s="46"/>
      <c r="I11" s="46"/>
      <c r="J11" s="46"/>
      <c r="K11" s="46"/>
      <c r="L11" s="46"/>
      <c r="M11" s="46"/>
      <c r="N11" s="46"/>
      <c r="O11" s="46"/>
      <c r="P11" s="46"/>
      <c r="Q11" s="44"/>
      <c r="R11" s="44"/>
      <c r="S11" s="44"/>
      <c r="T11" s="44"/>
      <c r="U11" s="44"/>
      <c r="V11" s="44"/>
    </row>
    <row r="12" ht="45" customHeight="1" spans="1:22">
      <c r="A12" s="48">
        <v>8</v>
      </c>
      <c r="B12" s="45" t="s">
        <v>43</v>
      </c>
      <c r="C12" s="50" t="s">
        <v>44</v>
      </c>
      <c r="D12" s="46"/>
      <c r="E12" s="46"/>
      <c r="F12" s="46"/>
      <c r="G12" s="46"/>
      <c r="H12" s="46"/>
      <c r="I12" s="46"/>
      <c r="J12" s="46"/>
      <c r="K12" s="46"/>
      <c r="L12" s="46"/>
      <c r="M12" s="46"/>
      <c r="N12" s="46"/>
      <c r="O12" s="46"/>
      <c r="P12" s="46"/>
      <c r="Q12" s="44"/>
      <c r="R12" s="44"/>
      <c r="S12" s="44"/>
      <c r="T12" s="44"/>
      <c r="U12" s="44"/>
      <c r="V12" s="44"/>
    </row>
    <row r="13" ht="74" customHeight="1" spans="1:22">
      <c r="A13" s="48">
        <v>9</v>
      </c>
      <c r="B13" s="45" t="s">
        <v>45</v>
      </c>
      <c r="C13" s="50" t="s">
        <v>46</v>
      </c>
      <c r="D13" s="46" t="s">
        <v>171</v>
      </c>
      <c r="E13" s="51" t="s">
        <v>172</v>
      </c>
      <c r="F13" s="51" t="s">
        <v>173</v>
      </c>
      <c r="G13" s="51"/>
      <c r="H13" s="46" t="s">
        <v>174</v>
      </c>
      <c r="I13" s="46" t="s">
        <v>175</v>
      </c>
      <c r="J13" s="46" t="s">
        <v>176</v>
      </c>
      <c r="K13" s="46" t="s">
        <v>177</v>
      </c>
      <c r="L13" s="46"/>
      <c r="M13" s="46" t="s">
        <v>178</v>
      </c>
      <c r="N13" s="46" t="s">
        <v>179</v>
      </c>
      <c r="O13" s="46" t="s">
        <v>180</v>
      </c>
      <c r="P13" s="46" t="s">
        <v>181</v>
      </c>
      <c r="Q13" s="44" t="s">
        <v>182</v>
      </c>
      <c r="R13" s="44" t="s">
        <v>183</v>
      </c>
      <c r="S13" s="44" t="s">
        <v>184</v>
      </c>
      <c r="T13" s="44" t="s">
        <v>185</v>
      </c>
      <c r="U13" s="44" t="s">
        <v>186</v>
      </c>
      <c r="V13" s="44"/>
    </row>
    <row r="14" ht="36" customHeight="1" spans="1:22">
      <c r="A14" s="48">
        <v>10</v>
      </c>
      <c r="B14" s="45" t="s">
        <v>48</v>
      </c>
      <c r="C14" s="50" t="s">
        <v>49</v>
      </c>
      <c r="D14" s="46"/>
      <c r="E14" s="46"/>
      <c r="F14" s="46"/>
      <c r="G14" s="46"/>
      <c r="H14" s="46"/>
      <c r="I14" s="46"/>
      <c r="J14" s="46"/>
      <c r="K14" s="46"/>
      <c r="L14" s="46"/>
      <c r="M14" s="46"/>
      <c r="N14" s="46"/>
      <c r="O14" s="62" t="s">
        <v>187</v>
      </c>
      <c r="P14" s="46"/>
      <c r="Q14" s="44"/>
      <c r="R14" s="44"/>
      <c r="S14" s="44"/>
      <c r="T14" s="44"/>
      <c r="U14" s="44"/>
      <c r="V14" s="44"/>
    </row>
    <row r="15" ht="45" customHeight="1" spans="1:22">
      <c r="A15" s="48">
        <v>11</v>
      </c>
      <c r="B15" s="45" t="s">
        <v>50</v>
      </c>
      <c r="C15" s="50" t="s">
        <v>51</v>
      </c>
      <c r="D15" s="46"/>
      <c r="E15" s="46"/>
      <c r="F15" s="46"/>
      <c r="G15" s="46"/>
      <c r="H15" s="46"/>
      <c r="I15" s="46"/>
      <c r="J15" s="46"/>
      <c r="K15" s="46"/>
      <c r="L15" s="46"/>
      <c r="M15" s="46"/>
      <c r="N15" s="46"/>
      <c r="O15" s="46"/>
      <c r="P15" s="46" t="s">
        <v>188</v>
      </c>
      <c r="Q15" s="44"/>
      <c r="R15" s="44"/>
      <c r="S15" s="44"/>
      <c r="T15" s="44"/>
      <c r="U15" s="44"/>
      <c r="V15" s="44"/>
    </row>
    <row r="16" ht="57" customHeight="1" spans="1:22">
      <c r="A16" s="48">
        <v>12</v>
      </c>
      <c r="B16" s="45" t="s">
        <v>53</v>
      </c>
      <c r="C16" s="50" t="s">
        <v>54</v>
      </c>
      <c r="D16" s="46" t="s">
        <v>189</v>
      </c>
      <c r="E16" s="46"/>
      <c r="F16" s="46"/>
      <c r="G16" s="46"/>
      <c r="H16" s="46" t="s">
        <v>190</v>
      </c>
      <c r="I16" s="46"/>
      <c r="J16" s="46"/>
      <c r="K16" s="46"/>
      <c r="L16" s="46"/>
      <c r="M16" s="46"/>
      <c r="N16" s="46" t="s">
        <v>191</v>
      </c>
      <c r="O16" s="46"/>
      <c r="P16" s="46"/>
      <c r="Q16" s="44"/>
      <c r="R16" s="44"/>
      <c r="S16" s="44"/>
      <c r="T16" s="44"/>
      <c r="U16" s="44"/>
      <c r="V16" s="44"/>
    </row>
    <row r="17" ht="94" customHeight="1" spans="1:22">
      <c r="A17" s="48">
        <v>14</v>
      </c>
      <c r="B17" s="45" t="s">
        <v>55</v>
      </c>
      <c r="C17" s="44" t="s">
        <v>56</v>
      </c>
      <c r="D17" s="52"/>
      <c r="E17" s="46"/>
      <c r="F17" s="46"/>
      <c r="G17" s="46"/>
      <c r="H17" s="53" t="s">
        <v>192</v>
      </c>
      <c r="I17" s="52"/>
      <c r="J17" s="52"/>
      <c r="K17" s="46"/>
      <c r="L17" s="46"/>
      <c r="M17" s="46"/>
      <c r="N17" s="46"/>
      <c r="O17" s="52"/>
      <c r="P17" s="52"/>
      <c r="Q17" s="64"/>
      <c r="R17" s="65"/>
      <c r="S17" s="65" t="s">
        <v>193</v>
      </c>
      <c r="T17" s="65"/>
      <c r="U17" s="65"/>
      <c r="V17" s="64"/>
    </row>
    <row r="18" ht="35" customHeight="1" spans="1:22">
      <c r="A18" s="48">
        <v>15</v>
      </c>
      <c r="B18" s="45" t="s">
        <v>59</v>
      </c>
      <c r="C18" s="44" t="s">
        <v>60</v>
      </c>
      <c r="D18" s="47"/>
      <c r="E18" s="46"/>
      <c r="F18" s="46"/>
      <c r="G18" s="46"/>
      <c r="H18" s="47"/>
      <c r="I18" s="47"/>
      <c r="J18" s="47"/>
      <c r="K18" s="47"/>
      <c r="L18" s="47"/>
      <c r="M18" s="47"/>
      <c r="N18" s="47"/>
      <c r="O18" s="47"/>
      <c r="P18" s="47"/>
      <c r="Q18" s="48"/>
      <c r="R18" s="48"/>
      <c r="S18" s="48"/>
      <c r="T18" s="48"/>
      <c r="U18" s="48"/>
      <c r="V18" s="48"/>
    </row>
    <row r="19" ht="35" customHeight="1" spans="1:22">
      <c r="A19" s="48">
        <v>16</v>
      </c>
      <c r="B19" s="45" t="s">
        <v>61</v>
      </c>
      <c r="C19" s="44" t="s">
        <v>62</v>
      </c>
      <c r="D19" s="54"/>
      <c r="E19" s="46"/>
      <c r="F19" s="46"/>
      <c r="G19" s="46"/>
      <c r="H19" s="54"/>
      <c r="I19" s="54"/>
      <c r="J19" s="54"/>
      <c r="K19" s="54"/>
      <c r="L19" s="54"/>
      <c r="M19" s="54"/>
      <c r="N19" s="54"/>
      <c r="O19" s="54"/>
      <c r="P19" s="54"/>
      <c r="Q19" s="66"/>
      <c r="R19" s="66"/>
      <c r="S19" s="66"/>
      <c r="T19" s="66"/>
      <c r="U19" s="66"/>
      <c r="V19" s="66"/>
    </row>
    <row r="20" ht="61" customHeight="1" spans="1:22">
      <c r="A20" s="48">
        <v>17</v>
      </c>
      <c r="B20" s="45" t="s">
        <v>63</v>
      </c>
      <c r="C20" s="44" t="s">
        <v>64</v>
      </c>
      <c r="D20" s="46"/>
      <c r="E20" s="46"/>
      <c r="F20" s="46"/>
      <c r="G20" s="46"/>
      <c r="H20" s="46"/>
      <c r="I20" s="46"/>
      <c r="J20" s="46"/>
      <c r="K20" s="46"/>
      <c r="L20" s="46"/>
      <c r="M20" s="46"/>
      <c r="N20" s="46"/>
      <c r="O20" s="46"/>
      <c r="P20" s="46"/>
      <c r="Q20" s="44"/>
      <c r="R20" s="44"/>
      <c r="S20" s="44"/>
      <c r="T20" s="44"/>
      <c r="U20" s="44"/>
      <c r="V20" s="44"/>
    </row>
    <row r="21" ht="37.75" customHeight="1" spans="1:24">
      <c r="A21" s="49" t="s">
        <v>65</v>
      </c>
      <c r="B21" s="55"/>
      <c r="C21" s="56"/>
      <c r="D21" s="46"/>
      <c r="E21" s="46">
        <v>94</v>
      </c>
      <c r="F21" s="46">
        <v>96</v>
      </c>
      <c r="G21" s="46">
        <v>100</v>
      </c>
      <c r="H21" s="46">
        <v>80</v>
      </c>
      <c r="I21" s="46">
        <v>90</v>
      </c>
      <c r="J21" s="46">
        <v>94</v>
      </c>
      <c r="K21" s="46">
        <v>98</v>
      </c>
      <c r="L21" s="46">
        <v>100</v>
      </c>
      <c r="M21" s="46">
        <v>90</v>
      </c>
      <c r="N21" s="46">
        <v>94</v>
      </c>
      <c r="O21" s="46">
        <v>72</v>
      </c>
      <c r="P21" s="46">
        <v>90</v>
      </c>
      <c r="Q21" s="44">
        <v>92</v>
      </c>
      <c r="R21" s="44">
        <v>90</v>
      </c>
      <c r="S21" s="44">
        <v>94</v>
      </c>
      <c r="T21" s="44">
        <v>96</v>
      </c>
      <c r="U21" s="44">
        <v>94</v>
      </c>
      <c r="V21" s="44"/>
      <c r="X21" s="67"/>
    </row>
    <row r="22" ht="30" customHeight="1" spans="1:22">
      <c r="A22" s="49" t="s">
        <v>66</v>
      </c>
      <c r="B22" s="55"/>
      <c r="C22" s="56"/>
      <c r="D22" s="57">
        <v>92</v>
      </c>
      <c r="E22" s="57"/>
      <c r="F22" s="57"/>
      <c r="G22" s="57"/>
      <c r="H22" s="57"/>
      <c r="I22" s="57"/>
      <c r="J22" s="57"/>
      <c r="K22" s="57"/>
      <c r="L22" s="57"/>
      <c r="M22" s="57"/>
      <c r="N22" s="57"/>
      <c r="O22" s="63">
        <v>10</v>
      </c>
      <c r="P22" s="57"/>
      <c r="Q22" s="44"/>
      <c r="R22" s="44"/>
      <c r="S22" s="44"/>
      <c r="T22" s="44"/>
      <c r="U22" s="44"/>
      <c r="V22" s="44"/>
    </row>
    <row r="23" ht="21" customHeight="1" spans="1:22">
      <c r="A23" s="58" t="s">
        <v>67</v>
      </c>
      <c r="B23" s="59" t="s">
        <v>68</v>
      </c>
      <c r="C23" s="59" t="s">
        <v>69</v>
      </c>
      <c r="D23" s="60">
        <f t="shared" ref="D23:U23" si="0">SUM(D21:D22)</f>
        <v>92</v>
      </c>
      <c r="E23" s="60">
        <f t="shared" si="0"/>
        <v>94</v>
      </c>
      <c r="F23" s="60">
        <f t="shared" si="0"/>
        <v>96</v>
      </c>
      <c r="G23" s="60">
        <f t="shared" si="0"/>
        <v>100</v>
      </c>
      <c r="H23" s="60">
        <f t="shared" si="0"/>
        <v>80</v>
      </c>
      <c r="I23" s="60">
        <f t="shared" si="0"/>
        <v>90</v>
      </c>
      <c r="J23" s="60">
        <f t="shared" si="0"/>
        <v>94</v>
      </c>
      <c r="K23" s="60">
        <f t="shared" si="0"/>
        <v>98</v>
      </c>
      <c r="L23" s="60">
        <f t="shared" si="0"/>
        <v>100</v>
      </c>
      <c r="M23" s="60">
        <f t="shared" si="0"/>
        <v>90</v>
      </c>
      <c r="N23" s="60">
        <f t="shared" si="0"/>
        <v>94</v>
      </c>
      <c r="O23" s="60">
        <f t="shared" si="0"/>
        <v>82</v>
      </c>
      <c r="P23" s="60">
        <f t="shared" si="0"/>
        <v>90</v>
      </c>
      <c r="Q23" s="60">
        <f t="shared" si="0"/>
        <v>92</v>
      </c>
      <c r="R23" s="60">
        <f t="shared" si="0"/>
        <v>90</v>
      </c>
      <c r="S23" s="60">
        <f t="shared" si="0"/>
        <v>94</v>
      </c>
      <c r="T23" s="60">
        <f t="shared" si="0"/>
        <v>96</v>
      </c>
      <c r="U23" s="60">
        <f t="shared" si="0"/>
        <v>94</v>
      </c>
      <c r="V23" s="60"/>
    </row>
    <row r="24" ht="14.25" spans="1:22">
      <c r="A24" s="60"/>
      <c r="B24" s="59"/>
      <c r="C24" s="59">
        <f>COUNT(D23:AZ23)</f>
        <v>18</v>
      </c>
      <c r="D24" s="60">
        <f>AVERAGE(D23:AZ23)</f>
        <v>92.5555555555556</v>
      </c>
      <c r="E24" s="60"/>
      <c r="F24" s="61" t="s">
        <v>70</v>
      </c>
      <c r="G24" s="60"/>
      <c r="H24" s="60"/>
      <c r="I24" s="60"/>
      <c r="J24" s="60"/>
      <c r="K24" s="60"/>
      <c r="L24" s="60"/>
      <c r="M24" s="60"/>
      <c r="N24" s="60"/>
      <c r="O24" s="60"/>
      <c r="P24" s="60"/>
      <c r="Q24" s="60"/>
      <c r="R24" s="60"/>
      <c r="S24" s="60"/>
      <c r="T24" s="60"/>
      <c r="U24" s="60"/>
      <c r="V24" s="60"/>
    </row>
    <row r="25" ht="14.25" spans="1:22">
      <c r="A25" s="60"/>
      <c r="B25" s="59"/>
      <c r="C25" s="59" t="s">
        <v>9</v>
      </c>
      <c r="D25" s="60">
        <f>COUNTIFS($D$23:$AZ$23,"&gt;=90")</f>
        <v>16</v>
      </c>
      <c r="E25" s="60"/>
      <c r="F25" s="60"/>
      <c r="G25" s="60"/>
      <c r="H25" s="60"/>
      <c r="I25" s="60"/>
      <c r="J25" s="60"/>
      <c r="K25" s="60"/>
      <c r="L25" s="60"/>
      <c r="M25" s="60"/>
      <c r="N25" s="60"/>
      <c r="O25" s="60"/>
      <c r="P25" s="60"/>
      <c r="Q25" s="60"/>
      <c r="R25" s="60"/>
      <c r="S25" s="60"/>
      <c r="T25" s="60"/>
      <c r="U25" s="60"/>
      <c r="V25" s="60"/>
    </row>
    <row r="26" ht="14.25" spans="1:22">
      <c r="A26" s="60"/>
      <c r="B26" s="59"/>
      <c r="C26" s="59" t="s">
        <v>10</v>
      </c>
      <c r="D26" s="60">
        <f>COUNTIFS($D$23:$AZ$23,"&gt;=75",$D$23:$AZ$23,"&lt;90")</f>
        <v>2</v>
      </c>
      <c r="E26" s="60"/>
      <c r="F26" s="60"/>
      <c r="G26" s="60"/>
      <c r="H26" s="60"/>
      <c r="I26" s="60"/>
      <c r="J26" s="60"/>
      <c r="K26" s="60"/>
      <c r="L26" s="60"/>
      <c r="M26" s="60"/>
      <c r="N26" s="60"/>
      <c r="O26" s="60"/>
      <c r="P26" s="60"/>
      <c r="Q26" s="60"/>
      <c r="R26" s="60"/>
      <c r="S26" s="60"/>
      <c r="T26" s="60"/>
      <c r="U26" s="60"/>
      <c r="V26" s="60"/>
    </row>
    <row r="27" ht="14.25" spans="1:22">
      <c r="A27" s="60"/>
      <c r="B27" s="59"/>
      <c r="C27" s="59" t="s">
        <v>11</v>
      </c>
      <c r="D27" s="60">
        <f>COUNTIFS($D$23:$AY$23,"&gt;=60",$D$23:$AY$23,"&lt;75")</f>
        <v>0</v>
      </c>
      <c r="E27" s="60"/>
      <c r="F27" s="60"/>
      <c r="G27" s="60"/>
      <c r="H27" s="60"/>
      <c r="I27" s="60"/>
      <c r="J27" s="60"/>
      <c r="K27" s="60"/>
      <c r="L27" s="60"/>
      <c r="M27" s="60"/>
      <c r="N27" s="60"/>
      <c r="O27" s="60"/>
      <c r="P27" s="60"/>
      <c r="Q27" s="60"/>
      <c r="R27" s="60"/>
      <c r="S27" s="60"/>
      <c r="T27" s="60"/>
      <c r="U27" s="60"/>
      <c r="V27" s="60"/>
    </row>
    <row r="28" ht="14.25" spans="1:22">
      <c r="A28" s="60"/>
      <c r="B28" s="59"/>
      <c r="C28" s="59" t="s">
        <v>12</v>
      </c>
      <c r="D28" s="60">
        <f>COUNTIFS($D$23:$AY$23,"&lt;60")</f>
        <v>0</v>
      </c>
      <c r="E28" s="60"/>
      <c r="F28" s="60"/>
      <c r="G28" s="60"/>
      <c r="H28" s="60"/>
      <c r="I28" s="60"/>
      <c r="J28" s="60"/>
      <c r="K28" s="60"/>
      <c r="L28" s="60"/>
      <c r="M28" s="60"/>
      <c r="N28" s="60"/>
      <c r="O28" s="60"/>
      <c r="P28" s="60"/>
      <c r="Q28" s="60"/>
      <c r="R28" s="60"/>
      <c r="S28" s="60"/>
      <c r="T28" s="60"/>
      <c r="U28" s="60"/>
      <c r="V28" s="60"/>
    </row>
    <row r="29" ht="14.25" spans="1:22">
      <c r="A29" s="60"/>
      <c r="B29" s="59"/>
      <c r="C29" s="60" t="s">
        <v>71</v>
      </c>
      <c r="D29" s="60">
        <v>58</v>
      </c>
      <c r="E29" s="60"/>
      <c r="F29" s="60" t="str">
        <f t="shared" ref="F29:F32" si="1">C29&amp;"共扣"&amp;D29&amp;"分"</f>
        <v>接头不合格共扣58分</v>
      </c>
      <c r="G29" s="60"/>
      <c r="H29" s="60"/>
      <c r="I29" s="60"/>
      <c r="J29" s="60"/>
      <c r="K29" s="60"/>
      <c r="L29" s="60"/>
      <c r="M29" s="60"/>
      <c r="N29" s="60"/>
      <c r="O29" s="60"/>
      <c r="P29" s="60"/>
      <c r="Q29" s="60"/>
      <c r="R29" s="60"/>
      <c r="S29" s="60"/>
      <c r="T29" s="60"/>
      <c r="U29" s="60"/>
      <c r="V29" s="60"/>
    </row>
    <row r="30" ht="14.25" spans="1:22">
      <c r="A30" s="60"/>
      <c r="B30" s="59"/>
      <c r="C30" s="60" t="s">
        <v>72</v>
      </c>
      <c r="D30" s="60">
        <v>0</v>
      </c>
      <c r="E30" s="60"/>
      <c r="F30" s="60" t="str">
        <f t="shared" si="1"/>
        <v>日报错误共扣0分</v>
      </c>
      <c r="G30" s="60"/>
      <c r="H30" s="60"/>
      <c r="I30" s="60"/>
      <c r="J30" s="60"/>
      <c r="K30" s="60"/>
      <c r="L30" s="60"/>
      <c r="M30" s="60"/>
      <c r="N30" s="60"/>
      <c r="O30" s="60"/>
      <c r="P30" s="60"/>
      <c r="Q30" s="60"/>
      <c r="R30" s="60"/>
      <c r="S30" s="60"/>
      <c r="T30" s="60"/>
      <c r="U30" s="60"/>
      <c r="V30" s="60"/>
    </row>
    <row r="31" ht="14.25" spans="1:22">
      <c r="A31" s="60"/>
      <c r="B31" s="59" t="str">
        <f>F29&amp;F30&amp;F31&amp;F32&amp;V33</f>
        <v>接头不合格共扣58分日报错误共扣0分检测灵敏度调节不及时共扣10分探轮对中不佳共扣0分</v>
      </c>
      <c r="C31" s="60" t="s">
        <v>74</v>
      </c>
      <c r="D31" s="60">
        <v>10</v>
      </c>
      <c r="E31" s="60"/>
      <c r="F31" s="60" t="str">
        <f t="shared" si="1"/>
        <v>检测灵敏度调节不及时共扣10分</v>
      </c>
      <c r="G31" s="60"/>
      <c r="H31" s="60"/>
      <c r="I31" s="60"/>
      <c r="J31" s="60"/>
      <c r="K31" s="60"/>
      <c r="L31" s="60"/>
      <c r="M31" s="60"/>
      <c r="N31" s="60"/>
      <c r="O31" s="60"/>
      <c r="P31" s="60"/>
      <c r="Q31" s="60"/>
      <c r="R31" s="60"/>
      <c r="S31" s="60"/>
      <c r="T31" s="60"/>
      <c r="U31" s="60"/>
      <c r="V31" s="60"/>
    </row>
    <row r="32" ht="14.25" spans="1:22">
      <c r="A32" s="60"/>
      <c r="B32" s="59"/>
      <c r="C32" s="59" t="s">
        <v>75</v>
      </c>
      <c r="D32" s="60">
        <v>0</v>
      </c>
      <c r="E32" s="60"/>
      <c r="F32" s="60" t="str">
        <f t="shared" si="1"/>
        <v>探轮对中不佳共扣0分</v>
      </c>
      <c r="G32" s="60"/>
      <c r="H32" s="60"/>
      <c r="I32" s="60"/>
      <c r="J32" s="60"/>
      <c r="K32" s="60"/>
      <c r="L32" s="60"/>
      <c r="M32" s="60"/>
      <c r="N32" s="60"/>
      <c r="O32" s="60"/>
      <c r="P32" s="60"/>
      <c r="Q32" s="60"/>
      <c r="R32" s="60"/>
      <c r="S32" s="60"/>
      <c r="T32" s="60"/>
      <c r="U32" s="60"/>
      <c r="V32" s="60"/>
    </row>
    <row r="35" spans="5:8">
      <c r="E35" s="36" t="s">
        <v>76</v>
      </c>
      <c r="F35" s="36" t="s">
        <v>77</v>
      </c>
      <c r="G35" s="36" t="s">
        <v>78</v>
      </c>
      <c r="H35" s="36" t="s">
        <v>79</v>
      </c>
    </row>
    <row r="36" spans="4:6">
      <c r="D36" s="36" t="s">
        <v>194</v>
      </c>
      <c r="E36" s="36">
        <v>8</v>
      </c>
      <c r="F36" s="36">
        <v>2</v>
      </c>
    </row>
    <row r="37" spans="4:6">
      <c r="D37" s="36" t="s">
        <v>195</v>
      </c>
      <c r="E37" s="36">
        <v>26</v>
      </c>
      <c r="F37" s="36">
        <v>6</v>
      </c>
    </row>
    <row r="38" spans="4:6">
      <c r="D38" s="36" t="s">
        <v>196</v>
      </c>
      <c r="E38" s="36">
        <v>14</v>
      </c>
      <c r="F38" s="36">
        <v>0</v>
      </c>
    </row>
    <row r="39" spans="4:6">
      <c r="D39" s="36" t="s">
        <v>197</v>
      </c>
      <c r="E39" s="36">
        <v>10</v>
      </c>
      <c r="F39" s="36">
        <v>2</v>
      </c>
    </row>
    <row r="40" spans="5:8">
      <c r="E40" s="36">
        <f t="shared" ref="E40:H40" si="2">SUM(E36:E39)</f>
        <v>58</v>
      </c>
      <c r="F40" s="36">
        <f t="shared" si="2"/>
        <v>10</v>
      </c>
      <c r="G40" s="36">
        <f t="shared" si="2"/>
        <v>0</v>
      </c>
      <c r="H40" s="36">
        <f t="shared" si="2"/>
        <v>0</v>
      </c>
    </row>
  </sheetData>
  <mergeCells count="64">
    <mergeCell ref="A1:V1"/>
    <mergeCell ref="A2:B2"/>
    <mergeCell ref="D2:V2"/>
    <mergeCell ref="A21:C21"/>
    <mergeCell ref="A22:C22"/>
    <mergeCell ref="A3:A4"/>
    <mergeCell ref="B3:B4"/>
    <mergeCell ref="C3:C4"/>
    <mergeCell ref="C5:C9"/>
    <mergeCell ref="D3:D4"/>
    <mergeCell ref="D5:D9"/>
    <mergeCell ref="D18:D19"/>
    <mergeCell ref="E3:E4"/>
    <mergeCell ref="E5:E9"/>
    <mergeCell ref="E18:E19"/>
    <mergeCell ref="F3:F4"/>
    <mergeCell ref="F5:F9"/>
    <mergeCell ref="F18:F19"/>
    <mergeCell ref="G3:G4"/>
    <mergeCell ref="G5:G9"/>
    <mergeCell ref="G18:G19"/>
    <mergeCell ref="H3:H4"/>
    <mergeCell ref="H5:H9"/>
    <mergeCell ref="H18:H19"/>
    <mergeCell ref="I3:I4"/>
    <mergeCell ref="I5:I9"/>
    <mergeCell ref="I18:I19"/>
    <mergeCell ref="J3:J4"/>
    <mergeCell ref="J5:J9"/>
    <mergeCell ref="J18:J19"/>
    <mergeCell ref="K3:K4"/>
    <mergeCell ref="K5:K9"/>
    <mergeCell ref="K18:K19"/>
    <mergeCell ref="L3:L4"/>
    <mergeCell ref="L5:L9"/>
    <mergeCell ref="L18:L19"/>
    <mergeCell ref="M3:M4"/>
    <mergeCell ref="M5:M9"/>
    <mergeCell ref="M18:M19"/>
    <mergeCell ref="N3:N4"/>
    <mergeCell ref="N5:N9"/>
    <mergeCell ref="N18:N19"/>
    <mergeCell ref="O3:O4"/>
    <mergeCell ref="O5:O9"/>
    <mergeCell ref="O18:O19"/>
    <mergeCell ref="P3:P4"/>
    <mergeCell ref="P5:P9"/>
    <mergeCell ref="P18:P19"/>
    <mergeCell ref="Q3:Q4"/>
    <mergeCell ref="Q5:Q9"/>
    <mergeCell ref="Q18:Q19"/>
    <mergeCell ref="R3:R4"/>
    <mergeCell ref="R5:R9"/>
    <mergeCell ref="R18:R19"/>
    <mergeCell ref="S3:S4"/>
    <mergeCell ref="S5:S9"/>
    <mergeCell ref="S18:S19"/>
    <mergeCell ref="T3:T4"/>
    <mergeCell ref="T5:T9"/>
    <mergeCell ref="T18:T19"/>
    <mergeCell ref="U3:U4"/>
    <mergeCell ref="U5:U9"/>
    <mergeCell ref="U18:U19"/>
    <mergeCell ref="V3:V4"/>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tabSelected="1" zoomScale="70" zoomScaleNormal="70" workbookViewId="0">
      <selection activeCell="B31" sqref="B31"/>
    </sheetView>
  </sheetViews>
  <sheetFormatPr defaultColWidth="9.725" defaultRowHeight="14.25"/>
  <cols>
    <col min="1" max="1" width="5.54166666666667" style="1" customWidth="1"/>
    <col min="2" max="2" width="48" style="2" customWidth="1"/>
    <col min="3" max="3" width="19.45" style="2" customWidth="1"/>
    <col min="4" max="12" width="19.2666666666667" style="1" customWidth="1"/>
    <col min="13" max="22" width="19" style="1" customWidth="1"/>
    <col min="23" max="23" width="24.175" style="1" customWidth="1"/>
    <col min="24" max="24" width="9.725" style="1"/>
    <col min="25" max="25" width="11.175" style="1" customWidth="1"/>
    <col min="26" max="16384" width="9.725" style="1"/>
  </cols>
  <sheetData>
    <row r="1" ht="28.5" customHeight="1" spans="1:23">
      <c r="A1" s="3" t="s">
        <v>27</v>
      </c>
      <c r="B1" s="3"/>
      <c r="C1" s="3"/>
      <c r="D1" s="3"/>
      <c r="E1" s="3"/>
      <c r="F1" s="3"/>
      <c r="G1" s="3"/>
      <c r="H1" s="3"/>
      <c r="I1" s="3"/>
      <c r="J1" s="3"/>
      <c r="K1" s="3"/>
      <c r="L1" s="3"/>
      <c r="M1" s="3"/>
      <c r="N1" s="3"/>
      <c r="O1" s="3"/>
      <c r="P1" s="3"/>
      <c r="Q1" s="3"/>
      <c r="R1" s="3"/>
      <c r="S1" s="3"/>
      <c r="T1" s="3"/>
      <c r="U1" s="3"/>
      <c r="V1" s="3"/>
      <c r="W1" s="3"/>
    </row>
    <row r="2" customHeight="1" spans="1:23">
      <c r="A2" s="4" t="s">
        <v>198</v>
      </c>
      <c r="B2" s="4"/>
      <c r="C2" s="5" t="s">
        <v>199</v>
      </c>
      <c r="D2" s="5"/>
      <c r="E2" s="5"/>
      <c r="F2" s="5"/>
      <c r="G2" s="5"/>
      <c r="H2" s="5"/>
      <c r="I2" s="5"/>
      <c r="J2" s="5"/>
      <c r="K2" s="5"/>
      <c r="L2" s="5"/>
      <c r="M2" s="5"/>
      <c r="N2" s="5"/>
      <c r="O2" s="5"/>
      <c r="P2" s="5"/>
      <c r="Q2" s="5"/>
      <c r="R2" s="5"/>
      <c r="S2" s="5"/>
      <c r="T2" s="5"/>
      <c r="U2" s="5"/>
      <c r="V2" s="5"/>
      <c r="W2" s="5"/>
    </row>
    <row r="3" customHeight="1" spans="1:20">
      <c r="A3" s="6" t="s">
        <v>30</v>
      </c>
      <c r="B3" s="6" t="s">
        <v>31</v>
      </c>
      <c r="C3" s="6" t="s">
        <v>32</v>
      </c>
      <c r="D3" s="7">
        <v>9</v>
      </c>
      <c r="E3" s="7">
        <v>10</v>
      </c>
      <c r="F3" s="7">
        <v>11</v>
      </c>
      <c r="G3" s="7">
        <v>12</v>
      </c>
      <c r="H3" s="7">
        <v>13</v>
      </c>
      <c r="I3" s="7">
        <v>14</v>
      </c>
      <c r="J3" s="21">
        <v>15</v>
      </c>
      <c r="K3" s="7">
        <v>18</v>
      </c>
      <c r="L3" s="7">
        <v>19</v>
      </c>
      <c r="M3" s="7">
        <v>22</v>
      </c>
      <c r="N3" s="7">
        <v>23</v>
      </c>
      <c r="O3" s="7">
        <v>24</v>
      </c>
      <c r="P3" s="7">
        <v>25</v>
      </c>
      <c r="Q3" s="7">
        <v>28</v>
      </c>
      <c r="R3" s="7">
        <v>29</v>
      </c>
      <c r="S3" s="7">
        <v>30</v>
      </c>
      <c r="T3" s="7">
        <v>31</v>
      </c>
    </row>
    <row r="4" ht="23" customHeight="1" spans="1:20">
      <c r="A4" s="6"/>
      <c r="B4" s="6"/>
      <c r="C4" s="6"/>
      <c r="D4" s="8"/>
      <c r="E4" s="8"/>
      <c r="F4" s="8"/>
      <c r="G4" s="8"/>
      <c r="H4" s="8"/>
      <c r="I4" s="8"/>
      <c r="J4" s="22"/>
      <c r="K4" s="8"/>
      <c r="L4" s="8"/>
      <c r="M4" s="8"/>
      <c r="N4" s="8"/>
      <c r="O4" s="8"/>
      <c r="P4" s="8"/>
      <c r="Q4" s="29"/>
      <c r="R4" s="29"/>
      <c r="S4" s="29"/>
      <c r="T4" s="29"/>
    </row>
    <row r="5" ht="24" customHeight="1" spans="1:20">
      <c r="A5" s="9">
        <v>1</v>
      </c>
      <c r="B5" s="10" t="s">
        <v>33</v>
      </c>
      <c r="C5" s="9" t="s">
        <v>34</v>
      </c>
      <c r="D5" s="9"/>
      <c r="E5" s="9"/>
      <c r="F5" s="9"/>
      <c r="G5" s="9"/>
      <c r="H5" s="9"/>
      <c r="I5" s="9"/>
      <c r="J5" s="23"/>
      <c r="K5" s="9"/>
      <c r="L5" s="9"/>
      <c r="M5" s="9"/>
      <c r="N5" s="9"/>
      <c r="O5" s="9"/>
      <c r="P5" s="9"/>
      <c r="Q5" s="9"/>
      <c r="R5" s="30"/>
      <c r="S5" s="9"/>
      <c r="T5" s="9"/>
    </row>
    <row r="6" ht="24" customHeight="1" spans="1:20">
      <c r="A6" s="9">
        <v>2</v>
      </c>
      <c r="B6" s="10" t="s">
        <v>35</v>
      </c>
      <c r="C6" s="9"/>
      <c r="D6" s="9"/>
      <c r="E6" s="9"/>
      <c r="F6" s="9"/>
      <c r="G6" s="9"/>
      <c r="H6" s="9"/>
      <c r="I6" s="9"/>
      <c r="J6" s="23"/>
      <c r="K6" s="9"/>
      <c r="L6" s="9"/>
      <c r="M6" s="9"/>
      <c r="N6" s="9"/>
      <c r="O6" s="9"/>
      <c r="P6" s="9"/>
      <c r="Q6" s="9"/>
      <c r="R6" s="30"/>
      <c r="S6" s="9"/>
      <c r="T6" s="9"/>
    </row>
    <row r="7" ht="24" customHeight="1" spans="1:20">
      <c r="A7" s="9">
        <v>3</v>
      </c>
      <c r="B7" s="10" t="s">
        <v>36</v>
      </c>
      <c r="C7" s="9"/>
      <c r="D7" s="9"/>
      <c r="E7" s="9"/>
      <c r="F7" s="9"/>
      <c r="G7" s="9"/>
      <c r="H7" s="9"/>
      <c r="I7" s="9"/>
      <c r="J7" s="23"/>
      <c r="K7" s="9"/>
      <c r="L7" s="9"/>
      <c r="M7" s="9"/>
      <c r="N7" s="9"/>
      <c r="O7" s="9"/>
      <c r="P7" s="9"/>
      <c r="Q7" s="9"/>
      <c r="R7" s="30"/>
      <c r="S7" s="9"/>
      <c r="T7" s="9"/>
    </row>
    <row r="8" ht="59" customHeight="1" spans="1:20">
      <c r="A8" s="9">
        <v>4</v>
      </c>
      <c r="B8" s="10" t="s">
        <v>37</v>
      </c>
      <c r="C8" s="9"/>
      <c r="D8" s="9"/>
      <c r="E8" s="9"/>
      <c r="F8" s="9"/>
      <c r="G8" s="9"/>
      <c r="H8" s="9"/>
      <c r="I8" s="9"/>
      <c r="J8" s="23"/>
      <c r="K8" s="9"/>
      <c r="L8" s="9"/>
      <c r="M8" s="9"/>
      <c r="N8" s="9"/>
      <c r="O8" s="9"/>
      <c r="P8" s="9"/>
      <c r="Q8" s="9"/>
      <c r="R8" s="30"/>
      <c r="S8" s="9"/>
      <c r="T8" s="9"/>
    </row>
    <row r="9" ht="30" customHeight="1" spans="1:20">
      <c r="A9" s="9">
        <v>5</v>
      </c>
      <c r="B9" s="10" t="s">
        <v>38</v>
      </c>
      <c r="C9" s="9"/>
      <c r="D9" s="11"/>
      <c r="E9" s="11"/>
      <c r="F9" s="11"/>
      <c r="G9" s="11"/>
      <c r="H9" s="11"/>
      <c r="I9" s="11"/>
      <c r="J9" s="24"/>
      <c r="K9" s="11"/>
      <c r="L9" s="11"/>
      <c r="M9" s="11"/>
      <c r="N9" s="11"/>
      <c r="O9" s="11"/>
      <c r="P9" s="11"/>
      <c r="Q9" s="11"/>
      <c r="R9" s="31"/>
      <c r="S9" s="11"/>
      <c r="T9" s="11"/>
    </row>
    <row r="10" ht="37" customHeight="1" spans="1:20">
      <c r="A10" s="11">
        <v>6</v>
      </c>
      <c r="B10" s="12" t="s">
        <v>39</v>
      </c>
      <c r="C10" s="13" t="s">
        <v>40</v>
      </c>
      <c r="D10" s="9"/>
      <c r="E10" s="9"/>
      <c r="F10" s="9"/>
      <c r="G10" s="9"/>
      <c r="H10" s="9"/>
      <c r="I10" s="9"/>
      <c r="J10" s="23"/>
      <c r="K10" s="9"/>
      <c r="L10" s="9"/>
      <c r="M10" s="9"/>
      <c r="N10" s="9"/>
      <c r="O10" s="9"/>
      <c r="P10" s="9"/>
      <c r="Q10" s="9"/>
      <c r="R10" s="30"/>
      <c r="S10" s="9"/>
      <c r="T10" s="9"/>
    </row>
    <row r="11" ht="44.4" customHeight="1" spans="1:20">
      <c r="A11" s="11">
        <v>7</v>
      </c>
      <c r="B11" s="12" t="s">
        <v>41</v>
      </c>
      <c r="C11" s="13" t="s">
        <v>42</v>
      </c>
      <c r="D11" s="9"/>
      <c r="E11" s="9"/>
      <c r="F11" s="9"/>
      <c r="G11" s="9"/>
      <c r="H11" s="9"/>
      <c r="I11" s="9"/>
      <c r="J11" s="23"/>
      <c r="K11" s="9"/>
      <c r="L11" s="9"/>
      <c r="M11" s="9"/>
      <c r="N11" s="9"/>
      <c r="O11" s="9"/>
      <c r="P11" s="9"/>
      <c r="Q11" s="9"/>
      <c r="R11" s="30"/>
      <c r="S11" s="9"/>
      <c r="T11" s="9"/>
    </row>
    <row r="12" ht="45" customHeight="1" spans="1:20">
      <c r="A12" s="11">
        <v>8</v>
      </c>
      <c r="B12" s="10" t="s">
        <v>43</v>
      </c>
      <c r="C12" s="13" t="s">
        <v>44</v>
      </c>
      <c r="D12" s="9"/>
      <c r="E12" s="9"/>
      <c r="F12" s="9"/>
      <c r="G12" s="9"/>
      <c r="H12" s="9"/>
      <c r="I12" s="9"/>
      <c r="J12" s="23"/>
      <c r="K12" s="9"/>
      <c r="L12" s="9"/>
      <c r="M12" s="9"/>
      <c r="N12" s="9"/>
      <c r="O12" s="9"/>
      <c r="P12" s="9"/>
      <c r="Q12" s="9"/>
      <c r="R12" s="30"/>
      <c r="S12" s="9"/>
      <c r="T12" s="9"/>
    </row>
    <row r="13" ht="74" customHeight="1" spans="1:20">
      <c r="A13" s="11">
        <v>9</v>
      </c>
      <c r="B13" s="10" t="s">
        <v>45</v>
      </c>
      <c r="C13" s="13" t="s">
        <v>46</v>
      </c>
      <c r="D13" s="9" t="s">
        <v>200</v>
      </c>
      <c r="E13" s="9"/>
      <c r="F13" s="9"/>
      <c r="G13" s="9"/>
      <c r="H13" s="9" t="s">
        <v>201</v>
      </c>
      <c r="I13" s="9" t="s">
        <v>202</v>
      </c>
      <c r="J13" s="23"/>
      <c r="K13" s="9"/>
      <c r="L13" s="9"/>
      <c r="M13" s="9"/>
      <c r="N13" s="9"/>
      <c r="O13" s="9" t="s">
        <v>203</v>
      </c>
      <c r="P13" s="9"/>
      <c r="Q13" s="9"/>
      <c r="R13" s="30"/>
      <c r="S13" s="9" t="s">
        <v>204</v>
      </c>
      <c r="T13" s="9"/>
    </row>
    <row r="14" ht="36" customHeight="1" spans="1:20">
      <c r="A14" s="11">
        <v>10</v>
      </c>
      <c r="B14" s="10" t="s">
        <v>48</v>
      </c>
      <c r="C14" s="13" t="s">
        <v>49</v>
      </c>
      <c r="D14" s="9"/>
      <c r="E14" s="9"/>
      <c r="F14" s="9"/>
      <c r="G14" s="9"/>
      <c r="H14" s="9"/>
      <c r="I14" s="9"/>
      <c r="J14" s="23"/>
      <c r="K14" s="9"/>
      <c r="L14" s="9"/>
      <c r="M14" s="9"/>
      <c r="N14" s="9"/>
      <c r="O14" s="9"/>
      <c r="P14" s="9"/>
      <c r="Q14" s="9"/>
      <c r="R14" s="30"/>
      <c r="S14" s="9"/>
      <c r="T14" s="9"/>
    </row>
    <row r="15" ht="45" customHeight="1" spans="1:20">
      <c r="A15" s="11">
        <v>11</v>
      </c>
      <c r="B15" s="10" t="s">
        <v>50</v>
      </c>
      <c r="C15" s="13" t="s">
        <v>51</v>
      </c>
      <c r="D15" s="9"/>
      <c r="E15" s="9"/>
      <c r="F15" s="9"/>
      <c r="G15" s="9"/>
      <c r="H15" s="9"/>
      <c r="I15" s="9"/>
      <c r="J15" s="23"/>
      <c r="K15" s="9"/>
      <c r="L15" s="9" t="s">
        <v>205</v>
      </c>
      <c r="M15" s="9"/>
      <c r="N15" s="9"/>
      <c r="O15" s="9"/>
      <c r="P15" s="9"/>
      <c r="Q15" s="9"/>
      <c r="R15" s="30"/>
      <c r="S15" s="9"/>
      <c r="T15" s="9"/>
    </row>
    <row r="16" ht="57" customHeight="1" spans="1:20">
      <c r="A16" s="11">
        <v>12</v>
      </c>
      <c r="B16" s="10" t="s">
        <v>53</v>
      </c>
      <c r="C16" s="13" t="s">
        <v>54</v>
      </c>
      <c r="D16" s="9" t="s">
        <v>206</v>
      </c>
      <c r="E16" s="9" t="s">
        <v>200</v>
      </c>
      <c r="F16" s="9" t="s">
        <v>207</v>
      </c>
      <c r="G16" s="9" t="s">
        <v>207</v>
      </c>
      <c r="H16" s="9"/>
      <c r="I16" s="9" t="s">
        <v>208</v>
      </c>
      <c r="J16" s="23"/>
      <c r="K16" s="9"/>
      <c r="L16" s="9"/>
      <c r="M16" s="9"/>
      <c r="N16" s="9"/>
      <c r="O16" s="9"/>
      <c r="P16" s="9"/>
      <c r="Q16" s="9"/>
      <c r="R16" s="30"/>
      <c r="S16" s="9"/>
      <c r="T16" s="9"/>
    </row>
    <row r="17" ht="94" customHeight="1" spans="1:20">
      <c r="A17" s="11">
        <v>14</v>
      </c>
      <c r="B17" s="10" t="s">
        <v>55</v>
      </c>
      <c r="C17" s="9" t="s">
        <v>56</v>
      </c>
      <c r="D17" s="14"/>
      <c r="E17" s="14"/>
      <c r="F17" s="14"/>
      <c r="G17" s="14"/>
      <c r="H17" s="14"/>
      <c r="I17" s="9" t="s">
        <v>209</v>
      </c>
      <c r="J17" s="25" t="s">
        <v>210</v>
      </c>
      <c r="K17" s="14" t="s">
        <v>210</v>
      </c>
      <c r="L17" s="14"/>
      <c r="M17" s="14" t="s">
        <v>211</v>
      </c>
      <c r="N17" s="14" t="s">
        <v>212</v>
      </c>
      <c r="O17" s="14" t="s">
        <v>213</v>
      </c>
      <c r="P17" s="14"/>
      <c r="Q17" s="14"/>
      <c r="R17" s="32"/>
      <c r="S17" s="14"/>
      <c r="T17" s="14"/>
    </row>
    <row r="18" ht="35" customHeight="1" spans="1:20">
      <c r="A18" s="11">
        <v>15</v>
      </c>
      <c r="B18" s="10" t="s">
        <v>59</v>
      </c>
      <c r="C18" s="9" t="s">
        <v>60</v>
      </c>
      <c r="D18" s="11"/>
      <c r="E18" s="11"/>
      <c r="F18" s="11"/>
      <c r="G18" s="11"/>
      <c r="H18" s="11"/>
      <c r="I18" s="11"/>
      <c r="J18" s="24"/>
      <c r="K18" s="11"/>
      <c r="L18" s="11"/>
      <c r="M18" s="11"/>
      <c r="N18" s="11"/>
      <c r="O18" s="11"/>
      <c r="P18" s="11"/>
      <c r="Q18" s="11"/>
      <c r="R18" s="31"/>
      <c r="S18" s="11"/>
      <c r="T18" s="11"/>
    </row>
    <row r="19" ht="35" customHeight="1" spans="1:20">
      <c r="A19" s="11">
        <v>16</v>
      </c>
      <c r="B19" s="10" t="s">
        <v>61</v>
      </c>
      <c r="C19" s="9" t="s">
        <v>62</v>
      </c>
      <c r="D19" s="15"/>
      <c r="E19" s="15"/>
      <c r="F19" s="15"/>
      <c r="G19" s="15"/>
      <c r="H19" s="15"/>
      <c r="I19" s="15"/>
      <c r="J19" s="26"/>
      <c r="K19" s="15"/>
      <c r="L19" s="15"/>
      <c r="M19" s="15"/>
      <c r="N19" s="15"/>
      <c r="O19" s="15"/>
      <c r="P19" s="15"/>
      <c r="Q19" s="15"/>
      <c r="R19" s="33"/>
      <c r="S19" s="15"/>
      <c r="T19" s="15"/>
    </row>
    <row r="20" ht="61" customHeight="1" spans="1:20">
      <c r="A20" s="11">
        <v>17</v>
      </c>
      <c r="B20" s="10" t="s">
        <v>63</v>
      </c>
      <c r="C20" s="9" t="s">
        <v>64</v>
      </c>
      <c r="D20" s="9"/>
      <c r="E20" s="9"/>
      <c r="F20" s="9"/>
      <c r="G20" s="9"/>
      <c r="H20" s="9"/>
      <c r="I20" s="9"/>
      <c r="J20" s="23"/>
      <c r="K20" s="9"/>
      <c r="L20" s="9"/>
      <c r="M20" s="9"/>
      <c r="N20" s="9"/>
      <c r="O20" s="9"/>
      <c r="P20" s="9"/>
      <c r="Q20" s="9"/>
      <c r="R20" s="30"/>
      <c r="S20" s="9"/>
      <c r="T20" s="9"/>
    </row>
    <row r="21" ht="37.75" customHeight="1" spans="1:22">
      <c r="A21" s="12" t="s">
        <v>65</v>
      </c>
      <c r="B21" s="16"/>
      <c r="C21" s="17"/>
      <c r="D21" s="9">
        <v>86</v>
      </c>
      <c r="E21" s="9">
        <v>94</v>
      </c>
      <c r="F21" s="9">
        <v>96</v>
      </c>
      <c r="G21" s="9">
        <v>96</v>
      </c>
      <c r="H21" s="9">
        <v>94</v>
      </c>
      <c r="I21" s="9">
        <v>92</v>
      </c>
      <c r="J21" s="23">
        <v>98</v>
      </c>
      <c r="K21" s="9">
        <v>98</v>
      </c>
      <c r="L21" s="9">
        <v>98</v>
      </c>
      <c r="M21" s="9">
        <v>98</v>
      </c>
      <c r="N21" s="9">
        <v>96</v>
      </c>
      <c r="O21" s="9">
        <v>94</v>
      </c>
      <c r="P21" s="9">
        <v>100</v>
      </c>
      <c r="Q21" s="9">
        <v>100</v>
      </c>
      <c r="R21" s="30">
        <v>100</v>
      </c>
      <c r="S21" s="9">
        <v>98</v>
      </c>
      <c r="T21" s="9">
        <v>100</v>
      </c>
      <c r="V21" s="34"/>
    </row>
    <row r="22" ht="30" customHeight="1" spans="1:20">
      <c r="A22" s="12" t="s">
        <v>66</v>
      </c>
      <c r="B22" s="16"/>
      <c r="C22" s="17"/>
      <c r="D22" s="18"/>
      <c r="E22" s="18"/>
      <c r="F22" s="18"/>
      <c r="G22" s="18"/>
      <c r="H22" s="18"/>
      <c r="I22" s="18"/>
      <c r="J22" s="27"/>
      <c r="K22" s="18"/>
      <c r="L22" s="18"/>
      <c r="M22" s="18"/>
      <c r="N22" s="18"/>
      <c r="O22" s="18"/>
      <c r="P22" s="18"/>
      <c r="Q22" s="18"/>
      <c r="R22" s="35"/>
      <c r="S22" s="18"/>
      <c r="T22" s="18"/>
    </row>
    <row r="23" ht="21" customHeight="1" spans="1:20">
      <c r="A23" s="19" t="s">
        <v>67</v>
      </c>
      <c r="B23" s="2" t="s">
        <v>68</v>
      </c>
      <c r="C23" s="2" t="s">
        <v>69</v>
      </c>
      <c r="D23" s="1">
        <f t="shared" ref="D23:T23" si="0">SUM(D21:D22)</f>
        <v>86</v>
      </c>
      <c r="E23" s="1">
        <f t="shared" si="0"/>
        <v>94</v>
      </c>
      <c r="F23" s="1">
        <f t="shared" si="0"/>
        <v>96</v>
      </c>
      <c r="G23" s="1">
        <f t="shared" si="0"/>
        <v>96</v>
      </c>
      <c r="H23" s="1">
        <f t="shared" si="0"/>
        <v>94</v>
      </c>
      <c r="I23" s="1">
        <f t="shared" si="0"/>
        <v>92</v>
      </c>
      <c r="J23" s="28">
        <f t="shared" si="0"/>
        <v>98</v>
      </c>
      <c r="K23" s="1">
        <f t="shared" si="0"/>
        <v>98</v>
      </c>
      <c r="L23" s="1">
        <f t="shared" si="0"/>
        <v>98</v>
      </c>
      <c r="M23" s="1">
        <f t="shared" si="0"/>
        <v>98</v>
      </c>
      <c r="N23" s="1">
        <f t="shared" si="0"/>
        <v>96</v>
      </c>
      <c r="O23" s="1">
        <f t="shared" si="0"/>
        <v>94</v>
      </c>
      <c r="P23" s="1">
        <f t="shared" si="0"/>
        <v>100</v>
      </c>
      <c r="Q23" s="1">
        <f t="shared" si="0"/>
        <v>100</v>
      </c>
      <c r="R23" s="1">
        <f t="shared" si="0"/>
        <v>100</v>
      </c>
      <c r="S23" s="1">
        <f t="shared" si="0"/>
        <v>98</v>
      </c>
      <c r="T23" s="1">
        <f t="shared" si="0"/>
        <v>100</v>
      </c>
    </row>
    <row r="24" spans="3:6">
      <c r="C24" s="2">
        <f>COUNT(D23:AX23)</f>
        <v>17</v>
      </c>
      <c r="D24" s="1">
        <f>AVERAGE(D23:AX23)</f>
        <v>96.3529411764706</v>
      </c>
      <c r="F24" s="20" t="s">
        <v>70</v>
      </c>
    </row>
    <row r="25" spans="3:4">
      <c r="C25" s="2" t="s">
        <v>9</v>
      </c>
      <c r="D25" s="1">
        <f>COUNTIFS($D$23:$AX$23,"&gt;=90")</f>
        <v>16</v>
      </c>
    </row>
    <row r="26" spans="3:4">
      <c r="C26" s="2" t="s">
        <v>10</v>
      </c>
      <c r="D26" s="1">
        <f>COUNTIFS($D$23:$AX$23,"&gt;=75",$D$23:$AX$23,"&lt;90")</f>
        <v>1</v>
      </c>
    </row>
    <row r="27" spans="3:4">
      <c r="C27" s="2" t="s">
        <v>11</v>
      </c>
      <c r="D27" s="1">
        <f>COUNTIFS($D$23:$AW$23,"&gt;=60",$D$23:$AW$23,"&lt;75")</f>
        <v>0</v>
      </c>
    </row>
    <row r="28" spans="3:4">
      <c r="C28" s="2" t="s">
        <v>12</v>
      </c>
      <c r="D28" s="1">
        <f>COUNTIFS($D$23:$AW$23,"&lt;60")</f>
        <v>0</v>
      </c>
    </row>
    <row r="29" spans="3:6">
      <c r="C29" s="1" t="s">
        <v>71</v>
      </c>
      <c r="D29" s="1">
        <v>20</v>
      </c>
      <c r="F29" s="1" t="str">
        <f t="shared" ref="F29:F33" si="1">C29&amp;"共扣"&amp;D29&amp;"分"</f>
        <v>接头不合格共扣20分</v>
      </c>
    </row>
    <row r="30" spans="3:6">
      <c r="C30" s="1" t="s">
        <v>72</v>
      </c>
      <c r="D30" s="1">
        <v>0</v>
      </c>
      <c r="F30" s="1" t="str">
        <f t="shared" si="1"/>
        <v>日报错误共扣0分</v>
      </c>
    </row>
    <row r="31" spans="2:6">
      <c r="B31" s="2" t="str">
        <f>F29&amp;F30&amp;F31&amp;F32&amp;W33&amp;F33</f>
        <v>接头不合格共扣20分日报错误共扣0分检测灵敏度调节不及时共扣16分探轮对中不佳共扣2分探轮调零不佳共扣6分</v>
      </c>
      <c r="C31" s="1" t="s">
        <v>74</v>
      </c>
      <c r="D31" s="1">
        <v>16</v>
      </c>
      <c r="F31" s="1" t="str">
        <f t="shared" si="1"/>
        <v>检测灵敏度调节不及时共扣16分</v>
      </c>
    </row>
    <row r="32" spans="3:6">
      <c r="C32" s="2" t="s">
        <v>75</v>
      </c>
      <c r="D32" s="1">
        <v>2</v>
      </c>
      <c r="F32" s="1" t="str">
        <f t="shared" si="1"/>
        <v>探轮对中不佳共扣2分</v>
      </c>
    </row>
    <row r="33" spans="3:6">
      <c r="C33" s="2" t="s">
        <v>214</v>
      </c>
      <c r="D33" s="1">
        <v>6</v>
      </c>
      <c r="F33" s="1" t="str">
        <f t="shared" si="1"/>
        <v>探轮调零不佳共扣6分</v>
      </c>
    </row>
    <row r="35" spans="5:9">
      <c r="E35" s="1" t="s">
        <v>76</v>
      </c>
      <c r="F35" s="1" t="s">
        <v>77</v>
      </c>
      <c r="G35" s="1" t="s">
        <v>78</v>
      </c>
      <c r="H35" s="1" t="s">
        <v>79</v>
      </c>
      <c r="I35" s="1" t="s">
        <v>215</v>
      </c>
    </row>
    <row r="36" spans="4:9">
      <c r="D36" s="1" t="s">
        <v>216</v>
      </c>
      <c r="E36" s="1">
        <v>4</v>
      </c>
      <c r="F36" s="1">
        <v>8</v>
      </c>
      <c r="H36" s="1">
        <v>2</v>
      </c>
      <c r="I36" s="1">
        <v>2</v>
      </c>
    </row>
    <row r="37" spans="4:9">
      <c r="D37" s="1" t="s">
        <v>217</v>
      </c>
      <c r="E37" s="1">
        <v>6</v>
      </c>
      <c r="F37" s="1">
        <v>8</v>
      </c>
      <c r="I37" s="1">
        <v>2</v>
      </c>
    </row>
    <row r="38" spans="4:9">
      <c r="D38" s="1" t="s">
        <v>218</v>
      </c>
      <c r="E38" s="1">
        <v>8</v>
      </c>
      <c r="F38" s="1">
        <v>0</v>
      </c>
      <c r="I38" s="1">
        <v>2</v>
      </c>
    </row>
    <row r="39" spans="4:5">
      <c r="D39" s="1" t="s">
        <v>219</v>
      </c>
      <c r="E39" s="1">
        <v>2</v>
      </c>
    </row>
    <row r="40" spans="5:9">
      <c r="E40" s="1">
        <f t="shared" ref="E40:I40" si="2">SUM(E36:E39)</f>
        <v>20</v>
      </c>
      <c r="F40" s="1">
        <f t="shared" si="2"/>
        <v>16</v>
      </c>
      <c r="G40" s="1">
        <f t="shared" si="2"/>
        <v>0</v>
      </c>
      <c r="H40" s="1">
        <f t="shared" si="2"/>
        <v>2</v>
      </c>
      <c r="I40" s="1">
        <f t="shared" si="2"/>
        <v>6</v>
      </c>
    </row>
  </sheetData>
  <mergeCells count="60">
    <mergeCell ref="A1:W1"/>
    <mergeCell ref="A2:B2"/>
    <mergeCell ref="D2:W2"/>
    <mergeCell ref="A21:C21"/>
    <mergeCell ref="A22:C22"/>
    <mergeCell ref="A3:A4"/>
    <mergeCell ref="B3:B4"/>
    <mergeCell ref="C3:C4"/>
    <mergeCell ref="C5:C9"/>
    <mergeCell ref="D3:D4"/>
    <mergeCell ref="D5:D9"/>
    <mergeCell ref="D18:D19"/>
    <mergeCell ref="E3:E4"/>
    <mergeCell ref="E5:E9"/>
    <mergeCell ref="E18:E19"/>
    <mergeCell ref="F3:F4"/>
    <mergeCell ref="F5:F9"/>
    <mergeCell ref="F18:F19"/>
    <mergeCell ref="G3:G4"/>
    <mergeCell ref="G5:G9"/>
    <mergeCell ref="G18:G19"/>
    <mergeCell ref="H3:H4"/>
    <mergeCell ref="H5:H9"/>
    <mergeCell ref="H18:H19"/>
    <mergeCell ref="I3:I4"/>
    <mergeCell ref="I5:I9"/>
    <mergeCell ref="I18:I19"/>
    <mergeCell ref="J3:J4"/>
    <mergeCell ref="J5:J9"/>
    <mergeCell ref="J18:J19"/>
    <mergeCell ref="K3:K4"/>
    <mergeCell ref="K5:K9"/>
    <mergeCell ref="K18:K19"/>
    <mergeCell ref="L3:L4"/>
    <mergeCell ref="L5:L9"/>
    <mergeCell ref="L18:L19"/>
    <mergeCell ref="M3:M4"/>
    <mergeCell ref="M5:M9"/>
    <mergeCell ref="M18:M19"/>
    <mergeCell ref="N3:N4"/>
    <mergeCell ref="N5:N9"/>
    <mergeCell ref="N18:N19"/>
    <mergeCell ref="O3:O4"/>
    <mergeCell ref="O5:O9"/>
    <mergeCell ref="O18:O19"/>
    <mergeCell ref="P3:P4"/>
    <mergeCell ref="P5:P9"/>
    <mergeCell ref="P18:P19"/>
    <mergeCell ref="Q3:Q4"/>
    <mergeCell ref="Q5:Q9"/>
    <mergeCell ref="Q18:Q19"/>
    <mergeCell ref="R3:R4"/>
    <mergeCell ref="R5:R9"/>
    <mergeCell ref="R18:R19"/>
    <mergeCell ref="S3:S4"/>
    <mergeCell ref="S5:S9"/>
    <mergeCell ref="S18:S19"/>
    <mergeCell ref="T3:T4"/>
    <mergeCell ref="T5:T9"/>
    <mergeCell ref="T18:T19"/>
  </mergeCells>
  <pageMargins left="0.629861111111111" right="0.275" top="0.314583333333333" bottom="0.313888888888889" header="0.16875" footer="0.313888888888889"/>
  <pageSetup paperSize="9" scale="87" orientation="portrait" verticalDpi="300"/>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汇总分析</vt:lpstr>
      <vt:lpstr>10925汇总</vt:lpstr>
      <vt:lpstr>10928汇总</vt:lpstr>
      <vt:lpstr>10923汇总</vt:lpstr>
      <vt:lpstr>10924汇总</vt:lpstr>
      <vt:lpstr>10927汇总</vt:lpstr>
      <vt:lpstr>10926汇总</vt:lpstr>
      <vt:lpstr>10922汇总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dc:creator>
  <cp:lastModifiedBy>DD</cp:lastModifiedBy>
  <dcterms:created xsi:type="dcterms:W3CDTF">2023-02-05T12:03:00Z</dcterms:created>
  <dcterms:modified xsi:type="dcterms:W3CDTF">2023-05-06T06:20:35Z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FC4F7C35ED4648DF9BFB23576BF1456D</vt:lpwstr>
  </property>
  <property fmtid="{D5CDD505-2E9C-101B-9397-08002B2CF9AE}" pid="3" name="KSOProductBuildVer">
    <vt:lpwstr>2052-11.1.0.14305</vt:lpwstr>
  </property>
</Properties>
</file>