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监控统计表" sheetId="4" r:id="rId1"/>
    <sheet name="监控伤损表" sheetId="5" r:id="rId2"/>
  </sheets>
  <definedNames>
    <definedName name="_xlnm._FilterDatabase" localSheetId="1" hidden="1">监控伤损表!$A$1:$S$41</definedName>
    <definedName name="_xlnm._FilterDatabase" localSheetId="0" hidden="1">监控统计表!#REF!</definedName>
    <definedName name="_GoBack" localSheetId="1">监控伤损表!#REF!</definedName>
  </definedNames>
  <calcPr calcId="144525"/>
</workbook>
</file>

<file path=xl/sharedStrings.xml><?xml version="1.0" encoding="utf-8"?>
<sst xmlns="http://schemas.openxmlformats.org/spreadsheetml/2006/main" count="566" uniqueCount="199">
  <si>
    <t>5月京沪线陇海线新长线符夹夹北海洋线监控</t>
  </si>
  <si>
    <t>序号</t>
  </si>
  <si>
    <t>区段</t>
  </si>
  <si>
    <t>检测日</t>
  </si>
  <si>
    <t>监控伤损数量</t>
  </si>
  <si>
    <t>螺孔裂纹</t>
  </si>
  <si>
    <t>轨头伤损</t>
  </si>
  <si>
    <t>核伤</t>
  </si>
  <si>
    <t>轨底伤损</t>
  </si>
  <si>
    <t>焊缝伤损</t>
  </si>
  <si>
    <t>轨腰伤损</t>
  </si>
  <si>
    <t>其他</t>
  </si>
  <si>
    <t>上海-丹阳</t>
  </si>
  <si>
    <t>第1天</t>
  </si>
  <si>
    <t>丹阳-蚌埠</t>
  </si>
  <si>
    <t>第2天</t>
  </si>
  <si>
    <t>蚌埠-利国-徐州</t>
  </si>
  <si>
    <t>第3天</t>
  </si>
  <si>
    <t>徐州-虞城县-徐州</t>
  </si>
  <si>
    <t>第4天</t>
  </si>
  <si>
    <t>徐州—新沂</t>
  </si>
  <si>
    <t>第5天</t>
  </si>
  <si>
    <t>新沂—连云—新沂</t>
  </si>
  <si>
    <t>第6天</t>
  </si>
  <si>
    <t>新沂-盐城北</t>
  </si>
  <si>
    <t>第7天</t>
  </si>
  <si>
    <t>盐城北-海安</t>
  </si>
  <si>
    <t>第8天</t>
  </si>
  <si>
    <t>海安-如东-海安</t>
  </si>
  <si>
    <t>第9天</t>
  </si>
  <si>
    <t>海安-新沂</t>
  </si>
  <si>
    <t>第10天</t>
  </si>
  <si>
    <t>新沂-夹河寨-涡阳</t>
  </si>
  <si>
    <t>第11天</t>
  </si>
  <si>
    <t>涡阳-夹河寨-徐州</t>
  </si>
  <si>
    <t>第12天</t>
  </si>
  <si>
    <t>徐州—符离集-濉溪—洋河</t>
  </si>
  <si>
    <t>第13天</t>
  </si>
  <si>
    <t>洋河-袁北-蚌埠</t>
  </si>
  <si>
    <t>第14天</t>
  </si>
  <si>
    <t>蚌埠-丹阳普速场</t>
  </si>
  <si>
    <t>第15天</t>
  </si>
  <si>
    <t>丹阳普速场-上海</t>
  </si>
  <si>
    <t>第16天</t>
  </si>
  <si>
    <t>合计</t>
  </si>
  <si>
    <t>注：具体伤损情况在监控伤损表中按检测日顺序进行筛选后打印出来，在检测中进行比对监控。</t>
  </si>
  <si>
    <t>检测顺序</t>
  </si>
  <si>
    <t>年</t>
  </si>
  <si>
    <t>月</t>
  </si>
  <si>
    <t>日</t>
  </si>
  <si>
    <t>工务段</t>
  </si>
  <si>
    <t>线名</t>
  </si>
  <si>
    <t>行别</t>
  </si>
  <si>
    <t>股别</t>
  </si>
  <si>
    <t>里程</t>
  </si>
  <si>
    <t>轨头方向</t>
  </si>
  <si>
    <t>伤损类型</t>
  </si>
  <si>
    <t>伤损位置</t>
  </si>
  <si>
    <t>参考尺寸（mm）</t>
  </si>
  <si>
    <t>伤损具体情况</t>
  </si>
  <si>
    <t>伤损等级</t>
  </si>
  <si>
    <t>复核情况</t>
  </si>
  <si>
    <t>采取措施</t>
  </si>
  <si>
    <t>上海工务段</t>
  </si>
  <si>
    <t>京沪线</t>
  </si>
  <si>
    <t>上</t>
  </si>
  <si>
    <t>右</t>
  </si>
  <si>
    <t>K1456+981</t>
  </si>
  <si>
    <t>轨底</t>
  </si>
  <si>
    <t>45°轨底相交呈正八字 各3个点 距沪端上海西23#岔护基轨跟部加固接头约47.8米或京端约84.1米有一导线孔</t>
  </si>
  <si>
    <t>一级伤损</t>
  </si>
  <si>
    <t>K1360+532</t>
  </si>
  <si>
    <t>轨头内侧</t>
  </si>
  <si>
    <t>8*9</t>
  </si>
  <si>
    <t>内直70°8个点 沪端约7.0米有一接头（加固焊缝）</t>
  </si>
  <si>
    <t>左</t>
  </si>
  <si>
    <t>K1326+542</t>
  </si>
  <si>
    <t>沪端</t>
  </si>
  <si>
    <t>1B</t>
  </si>
  <si>
    <t>（45度三个点，故判一级）无锡普速场26#岔岔前接头</t>
  </si>
  <si>
    <t>K1287+493</t>
  </si>
  <si>
    <t>轨头中内</t>
  </si>
  <si>
    <t>常州普速场128#岔岔心</t>
  </si>
  <si>
    <t>南京桥工段</t>
  </si>
  <si>
    <t>K975+776</t>
  </si>
  <si>
    <t>轨头内中外</t>
  </si>
  <si>
    <t>（内6点、中8点、外3点）蚌埠东42#岔岔心</t>
  </si>
  <si>
    <t>徐州工务段</t>
  </si>
  <si>
    <t>K803+212</t>
  </si>
  <si>
    <t>轨头内中侧</t>
  </si>
  <si>
    <t>徐州42#岔后菱形道岔岔心，经2道停车所经。</t>
  </si>
  <si>
    <t>K788+729</t>
  </si>
  <si>
    <t>轨头内测</t>
  </si>
  <si>
    <t>10*10</t>
  </si>
  <si>
    <t>距京端一导孔27米，注意轨头下核伤校队。连续鱼鳞伤损。</t>
  </si>
  <si>
    <t>陇海线</t>
  </si>
  <si>
    <t>下</t>
  </si>
  <si>
    <t>K307+903</t>
  </si>
  <si>
    <t>焊缝轨腰</t>
  </si>
  <si>
    <t>伤损距兰端52.1米.连端35.9米各有两个导线孔（上月已下关注本月有发展）</t>
  </si>
  <si>
    <t>徐州—虞城县—徐州</t>
  </si>
  <si>
    <t>K348+939</t>
  </si>
  <si>
    <t>连端</t>
  </si>
  <si>
    <t>虞城县23#岔前接头</t>
  </si>
  <si>
    <t>K238+075</t>
  </si>
  <si>
    <t>夹河寨48#尖轨</t>
  </si>
  <si>
    <t>K238+046</t>
  </si>
  <si>
    <t>夹河寨48#岔心</t>
  </si>
  <si>
    <t>K126+623</t>
  </si>
  <si>
    <t>轨腰</t>
  </si>
  <si>
    <t>距瓦窑进站信号机普通接头43米，距瓦窑3#岔后焊缝74米。</t>
  </si>
  <si>
    <t>徐州-新沂</t>
  </si>
  <si>
    <t>K98+835</t>
  </si>
  <si>
    <t>伤损距兰端70米一个导线孔.连端9.5米一个焊缝</t>
  </si>
  <si>
    <t>K24+756</t>
  </si>
  <si>
    <t>兰端</t>
  </si>
  <si>
    <t>1C</t>
  </si>
  <si>
    <t>盐坨站XF进站信号机接头</t>
  </si>
  <si>
    <t>K22+104-K22+101</t>
  </si>
  <si>
    <t>云台山1#道岔直护基本轨</t>
  </si>
  <si>
    <t>新长工务段</t>
  </si>
  <si>
    <t>新长线</t>
  </si>
  <si>
    <t>单</t>
  </si>
  <si>
    <t>K160+444</t>
  </si>
  <si>
    <t>距长端2个导孔28.9米，距长端焊缝25.2米</t>
  </si>
  <si>
    <t>K202+130</t>
  </si>
  <si>
    <t>庆丰镇4#岔趾直股引轨</t>
  </si>
  <si>
    <t>K277+034</t>
  </si>
  <si>
    <t>15*15</t>
  </si>
  <si>
    <t>轨头擦伤，距长端导孔13.5米，距新端2个导孔49米</t>
  </si>
  <si>
    <t>夹北线</t>
  </si>
  <si>
    <t>K8+054</t>
  </si>
  <si>
    <t>北端</t>
  </si>
  <si>
    <t>杨屯站SF信号机接头</t>
  </si>
  <si>
    <t>阜阳工务段</t>
  </si>
  <si>
    <t>青阜线</t>
  </si>
  <si>
    <t>K51+334</t>
  </si>
  <si>
    <t>轨头外中内测</t>
  </si>
  <si>
    <t>20*20</t>
  </si>
  <si>
    <t>距青端一导孔28米</t>
  </si>
  <si>
    <t>K7+846</t>
  </si>
  <si>
    <t>轨头中间</t>
  </si>
  <si>
    <t>距北端杨屯站SF信号机接头190.792米</t>
  </si>
  <si>
    <t>青符联络线</t>
  </si>
  <si>
    <t>K0+157</t>
  </si>
  <si>
    <t>濉溪27#直基本轨（图中公里标错误）</t>
  </si>
  <si>
    <t>K10+133</t>
  </si>
  <si>
    <t>杨屯21#岔尖轨跟部加固焊缝（轨腰前45°7个点，同时0°失底波）</t>
  </si>
  <si>
    <t>符夹线</t>
  </si>
  <si>
    <t>K49+327</t>
  </si>
  <si>
    <t>轨头中心</t>
  </si>
  <si>
    <t>（前向中直70度10个点）淮北北普速场208#岔岔心</t>
  </si>
  <si>
    <t>K48+942</t>
  </si>
  <si>
    <t>大公里端约0.5米有一导线孔（45°4个点 0°失波）</t>
  </si>
  <si>
    <t>涡阳-徐州</t>
  </si>
  <si>
    <t>K24+644</t>
  </si>
  <si>
    <t>大公里端约14.8米有一导线孔或小公里端约65.0米有一导线孔（中心直70°8个点）</t>
  </si>
  <si>
    <t>K44+251</t>
  </si>
  <si>
    <t>岱河17#尖轨跟焊缝</t>
  </si>
  <si>
    <t>青符联络</t>
  </si>
  <si>
    <t>K8+816</t>
  </si>
  <si>
    <t>焊缝轨底</t>
  </si>
  <si>
    <t>伤损距青端40.409符端31.534各一个导线孔</t>
  </si>
  <si>
    <t>K0+560</t>
  </si>
  <si>
    <t>夹河寨43#岔前焊缝，距河寨43#岔前普通接头1.8米。</t>
  </si>
  <si>
    <t>K809+734</t>
  </si>
  <si>
    <t>高家营15#岔趾焊缝</t>
  </si>
  <si>
    <t>徐州—符离集-青龙山—洋河</t>
  </si>
  <si>
    <t>K838+737</t>
  </si>
  <si>
    <t>轨头外中</t>
  </si>
  <si>
    <t>8*10</t>
  </si>
  <si>
    <t>小公里方向约41.1米有一导线孔或大公里方向约50.2米有一导线孔（外侧70°8个点中心70°3个点）</t>
  </si>
  <si>
    <t>K4+960</t>
  </si>
  <si>
    <t>大公里方向约21.0米有三个导线孔或小公里方向约54.2米有一导线孔（前中心70°5个点后中心70°3个点）</t>
  </si>
  <si>
    <t>K917+469</t>
  </si>
  <si>
    <t>3B</t>
  </si>
  <si>
    <t>（45度4个点，第二象限）唐南集9#岔岔前接头</t>
  </si>
  <si>
    <t>徐州-蚌埠</t>
  </si>
  <si>
    <t>K898+775</t>
  </si>
  <si>
    <t>轨头内中</t>
  </si>
  <si>
    <t>小公里端约65.2米或大公里端约29.7米有一导线孔（后内、中各6个点、xf70°1个点）</t>
  </si>
  <si>
    <t>K902+434</t>
  </si>
  <si>
    <t>（后向中70度12个点）芦岭18#岔岔心</t>
  </si>
  <si>
    <t>K1158+516</t>
  </si>
  <si>
    <t>（后向中间直70度8个点）距大里程端南京东客站101#岔岔前接头24.6米</t>
  </si>
  <si>
    <t>K1218+929</t>
  </si>
  <si>
    <t>（45度5个点，岔趾趾端方向）镇江东8#岔岔心</t>
  </si>
  <si>
    <t>K1037+056</t>
  </si>
  <si>
    <t>卞庄20#岔趾焊缝</t>
  </si>
  <si>
    <t>K1129+696</t>
  </si>
  <si>
    <t>高里130#岔心，1道停车所经。</t>
  </si>
  <si>
    <t>K1164+025</t>
  </si>
  <si>
    <r>
      <rPr>
        <sz val="12"/>
        <rFont val="宋体"/>
        <charset val="134"/>
      </rPr>
      <t>距沪端一导孔46米，距京端一导孔49米。</t>
    </r>
    <r>
      <rPr>
        <sz val="12"/>
        <color theme="1"/>
        <rFont val="宋体"/>
        <charset val="134"/>
      </rPr>
      <t>或距</t>
    </r>
    <r>
      <rPr>
        <sz val="12"/>
        <color rgb="FF000000"/>
        <rFont val="宋体"/>
        <charset val="134"/>
      </rPr>
      <t>5125#岔后焊缝341米。</t>
    </r>
  </si>
  <si>
    <t>K1241+770</t>
  </si>
  <si>
    <t>京端</t>
  </si>
  <si>
    <t>丹阳1#岔前普通接头</t>
  </si>
  <si>
    <r>
      <rPr>
        <sz val="12"/>
        <rFont val="宋体"/>
        <charset val="134"/>
      </rPr>
      <t>第1</t>
    </r>
    <r>
      <rPr>
        <sz val="12"/>
        <color theme="1"/>
        <rFont val="宋体"/>
        <charset val="134"/>
      </rPr>
      <t>6天</t>
    </r>
  </si>
  <si>
    <t>K1431+999</t>
  </si>
  <si>
    <t>距沪端一焊缝21米，距黄渡4#岔后焊缝125米。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</si>
</sst>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name val="宋体"/>
      <charset val="134"/>
      <scheme val="minor"/>
    </font>
    <font>
      <sz val="2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4" fillId="11" borderId="2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showZeros="0" workbookViewId="0">
      <selection activeCell="I23" sqref="I23"/>
    </sheetView>
  </sheetViews>
  <sheetFormatPr defaultColWidth="9" defaultRowHeight="13.5"/>
  <cols>
    <col min="1" max="1" width="7.375" customWidth="1"/>
    <col min="2" max="2" width="25.75" customWidth="1"/>
    <col min="3" max="3" width="7.125" customWidth="1"/>
    <col min="4" max="4" width="12.875" customWidth="1"/>
    <col min="5" max="5" width="8.25" customWidth="1"/>
    <col min="6" max="6" width="8.375" customWidth="1"/>
    <col min="7" max="7" width="5.75" customWidth="1"/>
    <col min="8" max="8" width="8.125" customWidth="1"/>
    <col min="9" max="9" width="8.5" customWidth="1"/>
    <col min="10" max="10" width="8.125" customWidth="1"/>
    <col min="11" max="11" width="5.5" customWidth="1"/>
    <col min="12" max="12" width="14.25" customWidth="1"/>
  </cols>
  <sheetData>
    <row r="1" ht="24.95" customHeight="1" spans="1:11">
      <c r="A1" s="13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</row>
    <row r="2" ht="24.95" customHeight="1" spans="1:1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</row>
    <row r="3" ht="24.95" customHeight="1" spans="1:11">
      <c r="A3" s="15">
        <v>1</v>
      </c>
      <c r="B3" s="15" t="s">
        <v>12</v>
      </c>
      <c r="C3" s="15" t="s">
        <v>13</v>
      </c>
      <c r="D3" s="15">
        <f t="shared" ref="D3:D9" si="0">SUM(E3:K3)</f>
        <v>4</v>
      </c>
      <c r="E3" s="15">
        <f>COUNTIFS(监控伤损表!A$2:A$68,监控统计表!C3,监控伤损表!K$2:K$68,"=螺孔裂纹")</f>
        <v>1</v>
      </c>
      <c r="F3" s="15">
        <f>COUNTIFS(监控伤损表!A$2:A$68,监控统计表!C3,监控伤损表!K$2:K$68,"=轨头伤损")</f>
        <v>1</v>
      </c>
      <c r="G3" s="15">
        <f>COUNTIFS(监控伤损表!A$2:A$68,监控统计表!C3,监控伤损表!K$2:K$68,"=核伤")</f>
        <v>0</v>
      </c>
      <c r="H3" s="15">
        <f>COUNTIFS(监控伤损表!A$2:A$68,监控统计表!C3,监控伤损表!K$2:K$68,"=轨底伤损")</f>
        <v>1</v>
      </c>
      <c r="I3" s="15">
        <f>COUNTIFS(监控伤损表!A$2:A$68,监控统计表!C3,监控伤损表!K$2:K$68,"=焊缝伤损")</f>
        <v>1</v>
      </c>
      <c r="J3" s="15">
        <f>COUNTIFS(监控伤损表!A$2:A$68,监控统计表!C3,监控伤损表!K$2:K$68,"=轨腰伤损")</f>
        <v>0</v>
      </c>
      <c r="K3" s="15"/>
    </row>
    <row r="4" ht="24.95" customHeight="1" spans="1:11">
      <c r="A4" s="15">
        <v>2</v>
      </c>
      <c r="B4" s="15" t="s">
        <v>14</v>
      </c>
      <c r="C4" s="15" t="s">
        <v>15</v>
      </c>
      <c r="D4" s="15">
        <f t="shared" si="0"/>
        <v>3</v>
      </c>
      <c r="E4" s="15">
        <f>COUNTIFS(监控伤损表!A$2:A$68,监控统计表!C4,监控伤损表!K$2:K$68,"=螺孔裂纹")</f>
        <v>1</v>
      </c>
      <c r="F4" s="15">
        <f>COUNTIFS(监控伤损表!A$2:A$68,监控统计表!C4,监控伤损表!K$2:K$68,"=轨头伤损")</f>
        <v>1</v>
      </c>
      <c r="G4" s="15">
        <f>COUNTIFS(监控伤损表!A$2:A$68,监控统计表!C4,监控伤损表!K$2:K$68,"=核伤")</f>
        <v>0</v>
      </c>
      <c r="H4" s="15">
        <f>COUNTIFS(监控伤损表!A$2:A$68,监控统计表!C4,监控伤损表!K$2:K$68,"=轨底伤损")</f>
        <v>0</v>
      </c>
      <c r="I4" s="15">
        <f>COUNTIFS(监控伤损表!A$2:A$68,监控统计表!C4,监控伤损表!K$2:K$68,"=焊缝伤损")</f>
        <v>1</v>
      </c>
      <c r="J4" s="15">
        <f>COUNTIFS(监控伤损表!A$2:A$68,监控统计表!C4,监控伤损表!K$2:K$68,"=轨腰伤损")</f>
        <v>0</v>
      </c>
      <c r="K4" s="15"/>
    </row>
    <row r="5" ht="24.95" customHeight="1" spans="1:11">
      <c r="A5" s="15">
        <v>3</v>
      </c>
      <c r="B5" s="15" t="s">
        <v>16</v>
      </c>
      <c r="C5" s="15" t="s">
        <v>17</v>
      </c>
      <c r="D5" s="15">
        <f t="shared" si="0"/>
        <v>2</v>
      </c>
      <c r="E5" s="15">
        <f>COUNTIFS(监控伤损表!A$2:A$68,监控统计表!C5,监控伤损表!K$2:K$68,"=螺孔裂纹")</f>
        <v>0</v>
      </c>
      <c r="F5" s="15">
        <f>COUNTIFS(监控伤损表!A$2:A$68,监控统计表!C5,监控伤损表!K$2:K$68,"=轨头伤损")</f>
        <v>2</v>
      </c>
      <c r="G5" s="15">
        <f>COUNTIFS(监控伤损表!A$2:A$68,监控统计表!C5,监控伤损表!K$2:K$68,"=核伤")</f>
        <v>0</v>
      </c>
      <c r="H5" s="15">
        <f>COUNTIFS(监控伤损表!A$2:A$68,监控统计表!C5,监控伤损表!K$2:K$68,"=轨底伤损")</f>
        <v>0</v>
      </c>
      <c r="I5" s="15">
        <f>COUNTIFS(监控伤损表!A$2:A$68,监控统计表!C5,监控伤损表!K$2:K$68,"=焊缝伤损")</f>
        <v>0</v>
      </c>
      <c r="J5" s="15">
        <f>COUNTIFS(监控伤损表!A$2:A$68,监控统计表!C5,监控伤损表!K$2:K$68,"=轨腰伤损")</f>
        <v>0</v>
      </c>
      <c r="K5" s="15"/>
    </row>
    <row r="6" ht="24.95" customHeight="1" spans="1:11">
      <c r="A6" s="15">
        <v>4</v>
      </c>
      <c r="B6" s="15" t="s">
        <v>18</v>
      </c>
      <c r="C6" s="15" t="s">
        <v>19</v>
      </c>
      <c r="D6" s="15">
        <f t="shared" si="0"/>
        <v>4</v>
      </c>
      <c r="E6" s="15">
        <f>COUNTIFS(监控伤损表!A$2:A$68,监控统计表!C6,监控伤损表!K$2:K$68,"=螺孔裂纹")</f>
        <v>1</v>
      </c>
      <c r="F6" s="15">
        <f>COUNTIFS(监控伤损表!A$2:A$68,监控统计表!C6,监控伤损表!K$2:K$68,"=轨头伤损")</f>
        <v>2</v>
      </c>
      <c r="G6" s="15">
        <f>COUNTIFS(监控伤损表!A$2:A$68,监控统计表!C6,监控伤损表!K$2:K$68,"=核伤")</f>
        <v>0</v>
      </c>
      <c r="H6" s="15">
        <f>COUNTIFS(监控伤损表!A$2:A$68,监控统计表!C6,监控伤损表!K$2:K$68,"=轨底伤损")</f>
        <v>0</v>
      </c>
      <c r="I6" s="15">
        <f>COUNTIFS(监控伤损表!A$2:A$68,监控统计表!C6,监控伤损表!K$2:K$68,"=焊缝伤损")</f>
        <v>1</v>
      </c>
      <c r="J6" s="15">
        <f>COUNTIFS(监控伤损表!A$2:A$68,监控统计表!C6,监控伤损表!K$2:K$68,"=轨腰伤损")</f>
        <v>0</v>
      </c>
      <c r="K6" s="15"/>
    </row>
    <row r="7" ht="24.95" customHeight="1" spans="1:11">
      <c r="A7" s="15">
        <v>5</v>
      </c>
      <c r="B7" s="15" t="s">
        <v>20</v>
      </c>
      <c r="C7" s="15" t="s">
        <v>21</v>
      </c>
      <c r="D7" s="15">
        <f t="shared" si="0"/>
        <v>1</v>
      </c>
      <c r="E7" s="15">
        <f>COUNTIFS(监控伤损表!A$2:A$68,监控统计表!C7,监控伤损表!K$2:K$68,"=螺孔裂纹")</f>
        <v>0</v>
      </c>
      <c r="F7" s="15">
        <f>COUNTIFS(监控伤损表!A$2:A$68,监控统计表!C7,监控伤损表!K$2:K$68,"=轨头伤损")</f>
        <v>0</v>
      </c>
      <c r="G7" s="15">
        <f>COUNTIFS(监控伤损表!A$2:A$68,监控统计表!C7,监控伤损表!K$2:K$68,"=核伤")</f>
        <v>0</v>
      </c>
      <c r="H7" s="15">
        <f>COUNTIFS(监控伤损表!A$2:A$68,监控统计表!C7,监控伤损表!K$2:K$68,"=轨底伤损")</f>
        <v>0</v>
      </c>
      <c r="I7" s="15">
        <f>COUNTIFS(监控伤损表!A$2:A$68,监控统计表!C7,监控伤损表!K$2:K$68,"=焊缝伤损")</f>
        <v>1</v>
      </c>
      <c r="J7" s="15">
        <f>COUNTIFS(监控伤损表!A$2:A$68,监控统计表!C7,监控伤损表!K$2:K$68,"=轨腰伤损")</f>
        <v>0</v>
      </c>
      <c r="K7" s="15"/>
    </row>
    <row r="8" ht="24.95" customHeight="1" spans="1:11">
      <c r="A8" s="15">
        <v>6</v>
      </c>
      <c r="B8" s="15" t="s">
        <v>22</v>
      </c>
      <c r="C8" s="15" t="s">
        <v>23</v>
      </c>
      <c r="D8" s="15">
        <f t="shared" si="0"/>
        <v>3</v>
      </c>
      <c r="E8" s="15">
        <f>COUNTIFS(监控伤损表!A$2:A$68,监控统计表!C8,监控伤损表!K$2:K$68,"=螺孔裂纹")</f>
        <v>1</v>
      </c>
      <c r="F8" s="15">
        <f>COUNTIFS(监控伤损表!A$2:A$68,监控统计表!C8,监控伤损表!K$2:K$68,"=轨头伤损")</f>
        <v>1</v>
      </c>
      <c r="G8" s="15">
        <f>COUNTIFS(监控伤损表!A$2:A$68,监控统计表!C8,监控伤损表!K$2:K$68,"=核伤")</f>
        <v>0</v>
      </c>
      <c r="H8" s="15">
        <f>COUNTIFS(监控伤损表!A$2:A$68,监控统计表!C8,监控伤损表!K$2:K$68,"=轨底伤损")</f>
        <v>0</v>
      </c>
      <c r="I8" s="15">
        <f>COUNTIFS(监控伤损表!A$2:A$68,监控统计表!C8,监控伤损表!K$2:K$68,"=焊缝伤损")</f>
        <v>1</v>
      </c>
      <c r="J8" s="15">
        <f>COUNTIFS(监控伤损表!A$2:A$68,监控统计表!C8,监控伤损表!K$2:K$68,"=轨腰伤损")</f>
        <v>0</v>
      </c>
      <c r="K8" s="15"/>
    </row>
    <row r="9" ht="24.95" customHeight="1" spans="1:11">
      <c r="A9" s="15">
        <v>7</v>
      </c>
      <c r="B9" s="15" t="s">
        <v>24</v>
      </c>
      <c r="C9" s="15" t="s">
        <v>25</v>
      </c>
      <c r="D9" s="15">
        <f t="shared" si="0"/>
        <v>2</v>
      </c>
      <c r="E9" s="15">
        <f>COUNTIFS(监控伤损表!A$2:A$68,监控统计表!C9,监控伤损表!K$2:K$68,"=螺孔裂纹")</f>
        <v>0</v>
      </c>
      <c r="F9" s="15">
        <f>COUNTIFS(监控伤损表!A$2:A$68,监控统计表!C9,监控伤损表!K$2:K$68,"=轨头伤损")</f>
        <v>0</v>
      </c>
      <c r="G9" s="15">
        <f>COUNTIFS(监控伤损表!A$2:A$68,监控统计表!C9,监控伤损表!K$2:K$68,"=核伤")</f>
        <v>0</v>
      </c>
      <c r="H9" s="15">
        <f>COUNTIFS(监控伤损表!A$2:A$68,监控统计表!C9,监控伤损表!K$2:K$68,"=轨底伤损")</f>
        <v>0</v>
      </c>
      <c r="I9" s="15">
        <f>COUNTIFS(监控伤损表!A$2:A$68,监控统计表!C9,监控伤损表!K$2:K$68,"=焊缝伤损")</f>
        <v>2</v>
      </c>
      <c r="J9" s="15">
        <f>COUNTIFS(监控伤损表!A$2:A$68,监控统计表!C9,监控伤损表!K$2:K$68,"=轨腰伤损")</f>
        <v>0</v>
      </c>
      <c r="K9" s="15"/>
    </row>
    <row r="10" ht="24.95" customHeight="1" spans="1:11">
      <c r="A10" s="15">
        <v>8</v>
      </c>
      <c r="B10" s="15" t="s">
        <v>26</v>
      </c>
      <c r="C10" s="15" t="s">
        <v>27</v>
      </c>
      <c r="D10" s="15">
        <f t="shared" ref="D10:D18" si="1">SUM(E10:K10)</f>
        <v>1</v>
      </c>
      <c r="E10" s="15">
        <f>COUNTIFS(监控伤损表!A$2:A$68,监控统计表!C10,监控伤损表!K$2:K$68,"=螺孔裂纹")</f>
        <v>0</v>
      </c>
      <c r="F10" s="15">
        <f>COUNTIFS(监控伤损表!A$2:A$68,监控统计表!C10,监控伤损表!K$2:K$68,"=轨头伤损")</f>
        <v>1</v>
      </c>
      <c r="G10" s="15">
        <f>COUNTIFS(监控伤损表!A$2:A$68,监控统计表!C10,监控伤损表!K$2:K$68,"=核伤")</f>
        <v>0</v>
      </c>
      <c r="H10" s="15">
        <f>COUNTIFS(监控伤损表!A$2:A$68,监控统计表!C10,监控伤损表!K$2:K$68,"=轨底伤损")</f>
        <v>0</v>
      </c>
      <c r="I10" s="15">
        <f>COUNTIFS(监控伤损表!A$2:A$68,监控统计表!C10,监控伤损表!K$2:K$68,"=焊缝伤损")</f>
        <v>0</v>
      </c>
      <c r="J10" s="15">
        <f>COUNTIFS(监控伤损表!A$2:A$68,监控统计表!C10,监控伤损表!K$2:K$68,"=轨腰伤损")</f>
        <v>0</v>
      </c>
      <c r="K10" s="15"/>
    </row>
    <row r="11" ht="24.95" customHeight="1" spans="1:11">
      <c r="A11" s="15">
        <v>9</v>
      </c>
      <c r="B11" s="15" t="s">
        <v>28</v>
      </c>
      <c r="C11" s="15" t="s">
        <v>29</v>
      </c>
      <c r="D11" s="15">
        <f t="shared" si="1"/>
        <v>0</v>
      </c>
      <c r="E11" s="15">
        <f>COUNTIFS(监控伤损表!A$2:A$68,监控统计表!C11,监控伤损表!K$2:K$68,"=螺孔裂纹")</f>
        <v>0</v>
      </c>
      <c r="F11" s="15">
        <f>COUNTIFS(监控伤损表!A$2:A$68,监控统计表!C11,监控伤损表!K$2:K$68,"=轨头伤损")</f>
        <v>0</v>
      </c>
      <c r="G11" s="15">
        <f>COUNTIFS(监控伤损表!A$2:A$68,监控统计表!C11,监控伤损表!K$2:K$68,"=核伤")</f>
        <v>0</v>
      </c>
      <c r="H11" s="15">
        <f>COUNTIFS(监控伤损表!A$2:A$68,监控统计表!C11,监控伤损表!K$2:K$68,"=轨底伤损")</f>
        <v>0</v>
      </c>
      <c r="I11" s="15">
        <f>COUNTIFS(监控伤损表!A$2:A$68,监控统计表!C11,监控伤损表!K$2:K$68,"=焊缝伤损")</f>
        <v>0</v>
      </c>
      <c r="J11" s="15">
        <f>COUNTIFS(监控伤损表!A$2:A$68,监控统计表!C11,监控伤损表!K$2:K$68,"=轨腰伤损")</f>
        <v>0</v>
      </c>
      <c r="K11" s="15"/>
    </row>
    <row r="12" ht="24.95" customHeight="1" spans="1:11">
      <c r="A12" s="15">
        <v>10</v>
      </c>
      <c r="B12" s="15" t="s">
        <v>30</v>
      </c>
      <c r="C12" s="15" t="s">
        <v>31</v>
      </c>
      <c r="D12" s="15">
        <f t="shared" si="1"/>
        <v>0</v>
      </c>
      <c r="E12" s="15">
        <f>COUNTIFS(监控伤损表!A$2:A$68,监控统计表!C12,监控伤损表!K$2:K$68,"=螺孔裂纹")</f>
        <v>0</v>
      </c>
      <c r="F12" s="15">
        <f>COUNTIFS(监控伤损表!A$2:A$68,监控统计表!C12,监控伤损表!K$2:K$68,"=轨头伤损")</f>
        <v>0</v>
      </c>
      <c r="G12" s="15">
        <f>COUNTIFS(监控伤损表!A$2:A$68,监控统计表!C12,监控伤损表!K$2:K$68,"=核伤")</f>
        <v>0</v>
      </c>
      <c r="H12" s="15">
        <f>COUNTIFS(监控伤损表!A$2:A$68,监控统计表!C12,监控伤损表!K$2:K$68,"=轨底伤损")</f>
        <v>0</v>
      </c>
      <c r="I12" s="15">
        <f>COUNTIFS(监控伤损表!A$2:A$68,监控统计表!C12,监控伤损表!K$2:K$68,"=焊缝伤损")</f>
        <v>0</v>
      </c>
      <c r="J12" s="15">
        <f>COUNTIFS(监控伤损表!A$2:A$68,监控统计表!C12,监控伤损表!K$2:K$68,"=轨腰伤损")</f>
        <v>0</v>
      </c>
      <c r="K12" s="15"/>
    </row>
    <row r="13" ht="24.95" customHeight="1" spans="1:11">
      <c r="A13" s="15">
        <v>11</v>
      </c>
      <c r="B13" s="15" t="s">
        <v>32</v>
      </c>
      <c r="C13" s="15" t="s">
        <v>33</v>
      </c>
      <c r="D13" s="15">
        <f t="shared" si="1"/>
        <v>6</v>
      </c>
      <c r="E13" s="15">
        <f>COUNTIFS(监控伤损表!A$2:A$68,监控统计表!C13,监控伤损表!K$2:K$68,"=螺孔裂纹")</f>
        <v>1</v>
      </c>
      <c r="F13" s="15">
        <f>COUNTIFS(监控伤损表!A$2:A$68,监控统计表!C13,监控伤损表!K$2:K$68,"=轨头伤损")</f>
        <v>2</v>
      </c>
      <c r="G13" s="15">
        <f>COUNTIFS(监控伤损表!A$2:A$68,监控统计表!C13,监控伤损表!K$2:K$68,"=核伤")</f>
        <v>0</v>
      </c>
      <c r="H13" s="15">
        <f>COUNTIFS(监控伤损表!A$2:A$68,监控统计表!C13,监控伤损表!K$2:K$68,"=轨底伤损")</f>
        <v>0</v>
      </c>
      <c r="I13" s="15">
        <f>COUNTIFS(监控伤损表!A$2:A$68,监控统计表!C13,监控伤损表!K$2:K$68,"=焊缝伤损")</f>
        <v>3</v>
      </c>
      <c r="J13" s="15">
        <f>COUNTIFS(监控伤损表!A$2:A$68,监控统计表!C13,监控伤损表!K$2:K$68,"=轨腰伤损")</f>
        <v>0</v>
      </c>
      <c r="K13" s="15"/>
    </row>
    <row r="14" ht="24.95" customHeight="1" spans="1:11">
      <c r="A14" s="15">
        <v>12</v>
      </c>
      <c r="B14" s="15" t="s">
        <v>34</v>
      </c>
      <c r="C14" s="15" t="s">
        <v>35</v>
      </c>
      <c r="D14" s="15">
        <f t="shared" si="1"/>
        <v>5</v>
      </c>
      <c r="E14" s="15">
        <f>COUNTIFS(监控伤损表!A$2:A$68,监控统计表!C14,监控伤损表!K$2:K$68,"=螺孔裂纹")</f>
        <v>0</v>
      </c>
      <c r="F14" s="15">
        <f>COUNTIFS(监控伤损表!A$2:A$68,监控统计表!C14,监控伤损表!K$2:K$68,"=轨头伤损")</f>
        <v>0</v>
      </c>
      <c r="G14" s="15">
        <f>COUNTIFS(监控伤损表!A$2:A$68,监控统计表!C14,监控伤损表!K$2:K$68,"=核伤")</f>
        <v>0</v>
      </c>
      <c r="H14" s="15">
        <f>COUNTIFS(监控伤损表!A$2:A$68,监控统计表!C14,监控伤损表!K$2:K$68,"=轨底伤损")</f>
        <v>0</v>
      </c>
      <c r="I14" s="15">
        <f>COUNTIFS(监控伤损表!A$2:A$68,监控统计表!C14,监控伤损表!K$2:K$68,"=焊缝伤损")</f>
        <v>5</v>
      </c>
      <c r="J14" s="15">
        <f>COUNTIFS(监控伤损表!A$2:A$68,监控统计表!C14,监控伤损表!K$2:K$68,"=轨腰伤损")</f>
        <v>0</v>
      </c>
      <c r="K14" s="15"/>
    </row>
    <row r="15" ht="24.95" customHeight="1" spans="1:11">
      <c r="A15" s="15">
        <v>13</v>
      </c>
      <c r="B15" s="15" t="s">
        <v>36</v>
      </c>
      <c r="C15" s="15" t="s">
        <v>37</v>
      </c>
      <c r="D15" s="15">
        <f t="shared" si="1"/>
        <v>3</v>
      </c>
      <c r="E15" s="15">
        <f>COUNTIFS(监控伤损表!A$2:A$68,监控统计表!C15,监控伤损表!K$2:K$68,"=螺孔裂纹")</f>
        <v>0</v>
      </c>
      <c r="F15" s="15">
        <f>COUNTIFS(监控伤损表!A$2:A$68,监控统计表!C15,监控伤损表!K$2:K$68,"=轨头伤损")</f>
        <v>2</v>
      </c>
      <c r="G15" s="15">
        <f>COUNTIFS(监控伤损表!A$2:A$68,监控统计表!C15,监控伤损表!K$2:K$68,"=核伤")</f>
        <v>0</v>
      </c>
      <c r="H15" s="15">
        <f>COUNTIFS(监控伤损表!A$2:A$68,监控统计表!C15,监控伤损表!K$2:K$68,"=轨底伤损")</f>
        <v>1</v>
      </c>
      <c r="I15" s="15">
        <f>COUNTIFS(监控伤损表!A$2:A$68,监控统计表!C15,监控伤损表!K$2:K$68,"=焊缝伤损")</f>
        <v>0</v>
      </c>
      <c r="J15" s="15">
        <f>COUNTIFS(监控伤损表!A$2:A$68,监控统计表!C15,监控伤损表!K$2:K$68,"=轨腰伤损")</f>
        <v>0</v>
      </c>
      <c r="K15" s="15"/>
    </row>
    <row r="16" ht="24.95" customHeight="1" spans="1:11">
      <c r="A16" s="15">
        <v>14</v>
      </c>
      <c r="B16" s="15" t="s">
        <v>38</v>
      </c>
      <c r="C16" s="15" t="s">
        <v>39</v>
      </c>
      <c r="D16" s="15">
        <f t="shared" si="1"/>
        <v>3</v>
      </c>
      <c r="E16" s="15">
        <f>COUNTIFS(监控伤损表!A$2:A$68,监控统计表!C16,监控伤损表!K$2:K$68,"=螺孔裂纹")</f>
        <v>1</v>
      </c>
      <c r="F16" s="15">
        <f>COUNTIFS(监控伤损表!A$2:A$68,监控统计表!C16,监控伤损表!K$2:K$68,"=轨头伤损")</f>
        <v>1</v>
      </c>
      <c r="G16" s="15">
        <f>COUNTIFS(监控伤损表!A$2:A$68,监控统计表!C16,监控伤损表!K$2:K$68,"=核伤")</f>
        <v>0</v>
      </c>
      <c r="H16" s="15">
        <f>COUNTIFS(监控伤损表!A$2:A$68,监控统计表!C16,监控伤损表!K$2:K$68,"=轨底伤损")</f>
        <v>0</v>
      </c>
      <c r="I16" s="15">
        <f>COUNTIFS(监控伤损表!A$2:A$68,监控统计表!C16,监控伤损表!K$2:K$68,"=焊缝伤损")</f>
        <v>1</v>
      </c>
      <c r="J16" s="15">
        <f>COUNTIFS(监控伤损表!A$2:A$68,监控统计表!C16,监控伤损表!K$2:K$68,"=轨腰伤损")</f>
        <v>0</v>
      </c>
      <c r="K16" s="15"/>
    </row>
    <row r="17" ht="24.95" customHeight="1" spans="1:11">
      <c r="A17" s="15">
        <v>15</v>
      </c>
      <c r="B17" s="15" t="s">
        <v>40</v>
      </c>
      <c r="C17" s="15" t="s">
        <v>41</v>
      </c>
      <c r="D17" s="15">
        <f t="shared" si="1"/>
        <v>6</v>
      </c>
      <c r="E17" s="15">
        <f>COUNTIFS(监控伤损表!A$2:A$68,监控统计表!C17,监控伤损表!K$2:K$68,"=螺孔裂纹")</f>
        <v>2</v>
      </c>
      <c r="F17" s="15">
        <f>COUNTIFS(监控伤损表!A$2:A$68,监控统计表!C17,监控伤损表!K$2:K$68,"=轨头伤损")</f>
        <v>2</v>
      </c>
      <c r="G17" s="15">
        <f>COUNTIFS(监控伤损表!A$2:A$68,监控统计表!C17,监控伤损表!K$2:K$68,"=核伤")</f>
        <v>0</v>
      </c>
      <c r="H17" s="15">
        <f>COUNTIFS(监控伤损表!A$2:A$68,监控统计表!C17,监控伤损表!K$2:K$68,"=轨底伤损")</f>
        <v>0</v>
      </c>
      <c r="I17" s="15">
        <f>COUNTIFS(监控伤损表!A$2:A$68,监控统计表!C17,监控伤损表!K$2:K$68,"=焊缝伤损")</f>
        <v>2</v>
      </c>
      <c r="J17" s="15">
        <f>COUNTIFS(监控伤损表!A$2:A$68,监控统计表!C17,监控伤损表!K$2:K$68,"=轨腰伤损")</f>
        <v>0</v>
      </c>
      <c r="K17" s="15"/>
    </row>
    <row r="18" ht="24.95" customHeight="1" spans="1:11">
      <c r="A18" s="15">
        <v>16</v>
      </c>
      <c r="B18" s="15" t="s">
        <v>42</v>
      </c>
      <c r="C18" s="15" t="s">
        <v>43</v>
      </c>
      <c r="D18" s="15">
        <f t="shared" si="1"/>
        <v>1</v>
      </c>
      <c r="E18" s="15">
        <f>COUNTIFS(监控伤损表!A$2:A$68,监控统计表!C18,监控伤损表!K$2:K$68,"=螺孔裂纹")</f>
        <v>0</v>
      </c>
      <c r="F18" s="15">
        <f>COUNTIFS(监控伤损表!A$2:A$68,监控统计表!C18,监控伤损表!K$2:K$68,"=轨头伤损")</f>
        <v>0</v>
      </c>
      <c r="G18" s="15">
        <f>COUNTIFS(监控伤损表!A$2:A$68,监控统计表!C18,监控伤损表!K$2:K$68,"=核伤")</f>
        <v>0</v>
      </c>
      <c r="H18" s="15">
        <f>COUNTIFS(监控伤损表!A$2:A$68,监控统计表!C18,监控伤损表!K$2:K$68,"=轨底伤损")</f>
        <v>0</v>
      </c>
      <c r="I18" s="15">
        <f>COUNTIFS(监控伤损表!A$2:A$68,监控统计表!C18,监控伤损表!K$2:K$68,"=焊缝伤损")</f>
        <v>1</v>
      </c>
      <c r="J18" s="15">
        <f>COUNTIFS(监控伤损表!A$2:A$68,监控统计表!C18,监控伤损表!K$2:K$68,"=轨腰伤损")</f>
        <v>0</v>
      </c>
      <c r="K18" s="15"/>
    </row>
    <row r="19" ht="24.95" customHeight="1" spans="1:11">
      <c r="A19" s="15" t="s">
        <v>44</v>
      </c>
      <c r="B19" s="15"/>
      <c r="C19" s="15"/>
      <c r="D19" s="15">
        <f>SUM(D3:D18)</f>
        <v>44</v>
      </c>
      <c r="E19" s="15">
        <f>SUM(E3:E18)</f>
        <v>8</v>
      </c>
      <c r="F19" s="15">
        <f t="shared" ref="F19:K19" si="2">SUM(F3:F18)</f>
        <v>15</v>
      </c>
      <c r="G19" s="15">
        <f t="shared" si="2"/>
        <v>0</v>
      </c>
      <c r="H19" s="15">
        <f t="shared" si="2"/>
        <v>2</v>
      </c>
      <c r="I19" s="15">
        <f t="shared" si="2"/>
        <v>19</v>
      </c>
      <c r="J19" s="15">
        <f t="shared" si="2"/>
        <v>0</v>
      </c>
      <c r="K19" s="15">
        <f t="shared" si="2"/>
        <v>0</v>
      </c>
    </row>
    <row r="20" ht="24.95" customHeight="1" spans="1:11">
      <c r="A20" s="16" t="s">
        <v>45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</row>
  </sheetData>
  <mergeCells count="2">
    <mergeCell ref="B1:K1"/>
    <mergeCell ref="A19:B19"/>
  </mergeCells>
  <pageMargins left="0.235416666666667" right="0.235416666666667" top="0.747916666666667" bottom="0.747916666666667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0"/>
  <sheetViews>
    <sheetView tabSelected="1" zoomScale="70" zoomScaleNormal="70" workbookViewId="0">
      <pane ySplit="1" topLeftCell="A2" activePane="bottomLeft" state="frozen"/>
      <selection/>
      <selection pane="bottomLeft" activeCell="N29" sqref="N29"/>
    </sheetView>
  </sheetViews>
  <sheetFormatPr defaultColWidth="9" defaultRowHeight="20.25"/>
  <cols>
    <col min="1" max="1" width="13.5" style="6" customWidth="1"/>
    <col min="2" max="2" width="9.375" style="6" customWidth="1"/>
    <col min="3" max="3" width="5.25" style="6" customWidth="1"/>
    <col min="4" max="4" width="5.625" style="6" customWidth="1"/>
    <col min="5" max="5" width="19.875" style="6" customWidth="1"/>
    <col min="6" max="6" width="14.5" style="6" customWidth="1"/>
    <col min="7" max="7" width="5.125" style="6" customWidth="1"/>
    <col min="8" max="8" width="5.25" style="6" customWidth="1"/>
    <col min="9" max="9" width="25.125" style="6" customWidth="1"/>
    <col min="10" max="10" width="8.5" style="6" customWidth="1"/>
    <col min="11" max="11" width="14.875" style="6" customWidth="1"/>
    <col min="12" max="12" width="19.125" style="6" customWidth="1"/>
    <col min="13" max="13" width="13.25" style="6" customWidth="1"/>
    <col min="14" max="14" width="76.1333333333333" style="6" customWidth="1"/>
    <col min="15" max="15" width="20" style="6" customWidth="1"/>
    <col min="16" max="16" width="23.575" style="6" customWidth="1"/>
    <col min="17" max="17" width="9.375" style="6" customWidth="1"/>
    <col min="18" max="18" width="9" style="6"/>
    <col min="19" max="19" width="32.375" style="6" customWidth="1"/>
    <col min="20" max="16384" width="9" style="6"/>
  </cols>
  <sheetData>
    <row r="1" s="1" customFormat="1" ht="20" customHeight="1" spans="1:17">
      <c r="A1" s="7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</row>
    <row r="2" s="2" customFormat="1" ht="20" customHeight="1" spans="1:17">
      <c r="A2" s="8" t="s">
        <v>13</v>
      </c>
      <c r="B2" s="9">
        <v>2023</v>
      </c>
      <c r="C2" s="8">
        <v>4</v>
      </c>
      <c r="D2" s="8">
        <v>7</v>
      </c>
      <c r="E2" s="8" t="s">
        <v>63</v>
      </c>
      <c r="F2" s="8" t="s">
        <v>64</v>
      </c>
      <c r="G2" s="8" t="s">
        <v>65</v>
      </c>
      <c r="H2" s="8" t="s">
        <v>66</v>
      </c>
      <c r="I2" s="8" t="s">
        <v>67</v>
      </c>
      <c r="J2" s="8"/>
      <c r="K2" s="8" t="s">
        <v>8</v>
      </c>
      <c r="L2" s="8" t="s">
        <v>68</v>
      </c>
      <c r="M2" s="8">
        <v>5</v>
      </c>
      <c r="N2" s="8" t="s">
        <v>69</v>
      </c>
      <c r="O2" s="8" t="s">
        <v>70</v>
      </c>
      <c r="P2" s="8" t="s">
        <v>12</v>
      </c>
      <c r="Q2" s="7"/>
    </row>
    <row r="3" s="3" customFormat="1" ht="20" customHeight="1" spans="1:17">
      <c r="A3" s="8" t="s">
        <v>13</v>
      </c>
      <c r="B3" s="9">
        <v>2023</v>
      </c>
      <c r="C3" s="8">
        <v>4</v>
      </c>
      <c r="D3" s="8">
        <v>7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71</v>
      </c>
      <c r="J3" s="8"/>
      <c r="K3" s="8" t="s">
        <v>9</v>
      </c>
      <c r="L3" s="8" t="s">
        <v>72</v>
      </c>
      <c r="M3" s="8" t="s">
        <v>73</v>
      </c>
      <c r="N3" s="8" t="s">
        <v>74</v>
      </c>
      <c r="O3" s="8" t="s">
        <v>70</v>
      </c>
      <c r="P3" s="8" t="s">
        <v>12</v>
      </c>
      <c r="Q3" s="11"/>
    </row>
    <row r="4" s="3" customFormat="1" ht="20" customHeight="1" spans="1:17">
      <c r="A4" s="8" t="s">
        <v>13</v>
      </c>
      <c r="B4" s="9">
        <v>2023</v>
      </c>
      <c r="C4" s="8">
        <v>4</v>
      </c>
      <c r="D4" s="8">
        <v>7</v>
      </c>
      <c r="E4" s="10" t="s">
        <v>63</v>
      </c>
      <c r="F4" s="10" t="s">
        <v>64</v>
      </c>
      <c r="G4" s="8" t="s">
        <v>65</v>
      </c>
      <c r="H4" s="8" t="s">
        <v>75</v>
      </c>
      <c r="I4" s="8" t="s">
        <v>76</v>
      </c>
      <c r="J4" s="8" t="s">
        <v>77</v>
      </c>
      <c r="K4" s="8" t="s">
        <v>5</v>
      </c>
      <c r="L4" s="8" t="s">
        <v>78</v>
      </c>
      <c r="M4" s="8">
        <v>3</v>
      </c>
      <c r="N4" s="8" t="s">
        <v>79</v>
      </c>
      <c r="O4" s="8" t="s">
        <v>70</v>
      </c>
      <c r="P4" s="8" t="s">
        <v>12</v>
      </c>
      <c r="Q4" s="11"/>
    </row>
    <row r="5" s="3" customFormat="1" ht="20" customHeight="1" spans="1:17">
      <c r="A5" s="8" t="s">
        <v>13</v>
      </c>
      <c r="B5" s="9">
        <v>2023</v>
      </c>
      <c r="C5" s="8">
        <v>4</v>
      </c>
      <c r="D5" s="8">
        <v>7</v>
      </c>
      <c r="E5" s="10" t="s">
        <v>63</v>
      </c>
      <c r="F5" s="10" t="s">
        <v>64</v>
      </c>
      <c r="G5" s="8" t="s">
        <v>65</v>
      </c>
      <c r="H5" s="8" t="s">
        <v>66</v>
      </c>
      <c r="I5" s="8" t="s">
        <v>80</v>
      </c>
      <c r="J5" s="8"/>
      <c r="K5" s="8" t="s">
        <v>6</v>
      </c>
      <c r="L5" s="8" t="s">
        <v>81</v>
      </c>
      <c r="M5" s="8">
        <v>10</v>
      </c>
      <c r="N5" s="8" t="s">
        <v>82</v>
      </c>
      <c r="O5" s="8" t="s">
        <v>70</v>
      </c>
      <c r="P5" s="8" t="s">
        <v>12</v>
      </c>
      <c r="Q5" s="11"/>
    </row>
    <row r="6" ht="20" customHeight="1" spans="1:17">
      <c r="A6" s="9" t="s">
        <v>15</v>
      </c>
      <c r="B6" s="9">
        <v>2023</v>
      </c>
      <c r="C6" s="9">
        <v>4</v>
      </c>
      <c r="D6" s="9">
        <v>8</v>
      </c>
      <c r="E6" s="8" t="s">
        <v>83</v>
      </c>
      <c r="F6" s="8" t="s">
        <v>64</v>
      </c>
      <c r="G6" s="8" t="s">
        <v>65</v>
      </c>
      <c r="H6" s="8" t="s">
        <v>66</v>
      </c>
      <c r="I6" s="8" t="s">
        <v>84</v>
      </c>
      <c r="J6" s="8"/>
      <c r="K6" s="8" t="s">
        <v>6</v>
      </c>
      <c r="L6" s="8" t="s">
        <v>85</v>
      </c>
      <c r="M6" s="8">
        <v>10</v>
      </c>
      <c r="N6" s="8" t="s">
        <v>86</v>
      </c>
      <c r="O6" s="9" t="s">
        <v>70</v>
      </c>
      <c r="P6" s="9" t="s">
        <v>14</v>
      </c>
      <c r="Q6" s="11"/>
    </row>
    <row r="7" s="2" customFormat="1" ht="20" customHeight="1" spans="1:17">
      <c r="A7" s="9" t="s">
        <v>15</v>
      </c>
      <c r="B7" s="9">
        <v>2023</v>
      </c>
      <c r="C7" s="9">
        <v>3</v>
      </c>
      <c r="D7" s="9">
        <v>10</v>
      </c>
      <c r="E7" s="8" t="s">
        <v>63</v>
      </c>
      <c r="F7" s="8" t="s">
        <v>64</v>
      </c>
      <c r="G7" s="8" t="s">
        <v>65</v>
      </c>
      <c r="H7" s="8" t="s">
        <v>66</v>
      </c>
      <c r="I7" s="8" t="s">
        <v>71</v>
      </c>
      <c r="J7" s="8"/>
      <c r="K7" s="8" t="s">
        <v>9</v>
      </c>
      <c r="L7" s="8" t="s">
        <v>72</v>
      </c>
      <c r="M7" s="8" t="s">
        <v>73</v>
      </c>
      <c r="N7" s="8" t="s">
        <v>74</v>
      </c>
      <c r="O7" s="9" t="s">
        <v>70</v>
      </c>
      <c r="P7" s="9" t="s">
        <v>14</v>
      </c>
      <c r="Q7" s="7"/>
    </row>
    <row r="8" s="2" customFormat="1" ht="20" customHeight="1" spans="1:17">
      <c r="A8" s="9" t="s">
        <v>15</v>
      </c>
      <c r="B8" s="9">
        <v>2023</v>
      </c>
      <c r="C8" s="9">
        <v>3</v>
      </c>
      <c r="D8" s="9">
        <v>10</v>
      </c>
      <c r="E8" s="10" t="s">
        <v>63</v>
      </c>
      <c r="F8" s="10" t="s">
        <v>64</v>
      </c>
      <c r="G8" s="8" t="s">
        <v>65</v>
      </c>
      <c r="H8" s="8" t="s">
        <v>75</v>
      </c>
      <c r="I8" s="8" t="s">
        <v>76</v>
      </c>
      <c r="J8" s="8" t="s">
        <v>77</v>
      </c>
      <c r="K8" s="8" t="s">
        <v>5</v>
      </c>
      <c r="L8" s="8" t="s">
        <v>78</v>
      </c>
      <c r="M8" s="8">
        <v>3</v>
      </c>
      <c r="N8" s="8" t="s">
        <v>79</v>
      </c>
      <c r="O8" s="9" t="s">
        <v>70</v>
      </c>
      <c r="P8" s="9" t="s">
        <v>14</v>
      </c>
      <c r="Q8" s="7"/>
    </row>
    <row r="9" s="1" customFormat="1" ht="20" customHeight="1" spans="1:17">
      <c r="A9" s="9" t="s">
        <v>17</v>
      </c>
      <c r="B9" s="9">
        <v>2023</v>
      </c>
      <c r="C9" s="7">
        <v>3</v>
      </c>
      <c r="D9" s="7">
        <v>11</v>
      </c>
      <c r="E9" s="9" t="s">
        <v>87</v>
      </c>
      <c r="F9" s="9" t="s">
        <v>64</v>
      </c>
      <c r="G9" s="9" t="s">
        <v>65</v>
      </c>
      <c r="H9" s="9" t="s">
        <v>75</v>
      </c>
      <c r="I9" s="9" t="s">
        <v>88</v>
      </c>
      <c r="J9" s="9"/>
      <c r="K9" s="9" t="s">
        <v>6</v>
      </c>
      <c r="L9" s="9" t="s">
        <v>89</v>
      </c>
      <c r="M9" s="9">
        <v>10</v>
      </c>
      <c r="N9" s="9" t="s">
        <v>90</v>
      </c>
      <c r="O9" s="9" t="s">
        <v>70</v>
      </c>
      <c r="P9" s="9" t="s">
        <v>16</v>
      </c>
      <c r="Q9" s="7"/>
    </row>
    <row r="10" s="1" customFormat="1" ht="20" customHeight="1" spans="1:17">
      <c r="A10" s="9" t="s">
        <v>17</v>
      </c>
      <c r="B10" s="9">
        <v>2023</v>
      </c>
      <c r="C10" s="7">
        <v>3</v>
      </c>
      <c r="D10" s="7">
        <v>11</v>
      </c>
      <c r="E10" s="9" t="s">
        <v>87</v>
      </c>
      <c r="F10" s="9" t="s">
        <v>64</v>
      </c>
      <c r="G10" s="9" t="s">
        <v>65</v>
      </c>
      <c r="H10" s="9" t="s">
        <v>75</v>
      </c>
      <c r="I10" s="9" t="s">
        <v>91</v>
      </c>
      <c r="J10" s="9"/>
      <c r="K10" s="9" t="s">
        <v>6</v>
      </c>
      <c r="L10" s="9" t="s">
        <v>92</v>
      </c>
      <c r="M10" s="9" t="s">
        <v>93</v>
      </c>
      <c r="N10" s="9" t="s">
        <v>94</v>
      </c>
      <c r="O10" s="9" t="s">
        <v>70</v>
      </c>
      <c r="P10" s="9" t="s">
        <v>16</v>
      </c>
      <c r="Q10" s="7"/>
    </row>
    <row r="11" s="1" customFormat="1" ht="20" customHeight="1" spans="1:17">
      <c r="A11" s="9" t="s">
        <v>19</v>
      </c>
      <c r="B11" s="9">
        <v>2023</v>
      </c>
      <c r="C11" s="7">
        <v>2</v>
      </c>
      <c r="D11" s="7">
        <v>9</v>
      </c>
      <c r="E11" s="9" t="s">
        <v>87</v>
      </c>
      <c r="F11" s="9" t="s">
        <v>95</v>
      </c>
      <c r="G11" s="9" t="s">
        <v>96</v>
      </c>
      <c r="H11" s="9" t="s">
        <v>75</v>
      </c>
      <c r="I11" s="9" t="s">
        <v>97</v>
      </c>
      <c r="J11" s="9"/>
      <c r="K11" s="9" t="s">
        <v>9</v>
      </c>
      <c r="L11" s="9" t="s">
        <v>98</v>
      </c>
      <c r="M11" s="9">
        <v>6</v>
      </c>
      <c r="N11" s="9" t="s">
        <v>99</v>
      </c>
      <c r="O11" s="9" t="s">
        <v>70</v>
      </c>
      <c r="P11" s="7" t="s">
        <v>100</v>
      </c>
      <c r="Q11" s="7"/>
    </row>
    <row r="12" s="1" customFormat="1" ht="20" customHeight="1" spans="1:17">
      <c r="A12" s="9" t="s">
        <v>19</v>
      </c>
      <c r="B12" s="9">
        <v>2023</v>
      </c>
      <c r="C12" s="7">
        <v>3</v>
      </c>
      <c r="D12" s="7">
        <v>12</v>
      </c>
      <c r="E12" s="9" t="s">
        <v>87</v>
      </c>
      <c r="F12" s="9" t="s">
        <v>95</v>
      </c>
      <c r="G12" s="9" t="s">
        <v>96</v>
      </c>
      <c r="H12" s="9" t="s">
        <v>66</v>
      </c>
      <c r="I12" s="9" t="s">
        <v>101</v>
      </c>
      <c r="J12" s="9" t="s">
        <v>102</v>
      </c>
      <c r="K12" s="9" t="s">
        <v>5</v>
      </c>
      <c r="L12" s="9" t="s">
        <v>78</v>
      </c>
      <c r="M12" s="9">
        <v>3</v>
      </c>
      <c r="N12" s="9" t="s">
        <v>103</v>
      </c>
      <c r="O12" s="9" t="s">
        <v>70</v>
      </c>
      <c r="P12" s="7" t="s">
        <v>100</v>
      </c>
      <c r="Q12" s="7"/>
    </row>
    <row r="13" s="1" customFormat="1" ht="20" customHeight="1" spans="1:17">
      <c r="A13" s="9" t="s">
        <v>19</v>
      </c>
      <c r="B13" s="9">
        <v>2023</v>
      </c>
      <c r="C13" s="7">
        <v>3</v>
      </c>
      <c r="D13" s="7">
        <v>12</v>
      </c>
      <c r="E13" s="9" t="s">
        <v>87</v>
      </c>
      <c r="F13" s="9" t="s">
        <v>95</v>
      </c>
      <c r="G13" s="9" t="s">
        <v>65</v>
      </c>
      <c r="H13" s="9" t="s">
        <v>66</v>
      </c>
      <c r="I13" s="9" t="s">
        <v>104</v>
      </c>
      <c r="J13" s="9"/>
      <c r="K13" s="9" t="s">
        <v>6</v>
      </c>
      <c r="L13" s="9" t="s">
        <v>92</v>
      </c>
      <c r="M13" s="9">
        <v>10</v>
      </c>
      <c r="N13" s="9" t="s">
        <v>105</v>
      </c>
      <c r="O13" s="9" t="s">
        <v>70</v>
      </c>
      <c r="P13" s="7" t="s">
        <v>100</v>
      </c>
      <c r="Q13" s="7"/>
    </row>
    <row r="14" s="1" customFormat="1" ht="20" customHeight="1" spans="1:17">
      <c r="A14" s="9" t="s">
        <v>19</v>
      </c>
      <c r="B14" s="9">
        <v>2023</v>
      </c>
      <c r="C14" s="7">
        <v>3</v>
      </c>
      <c r="D14" s="7">
        <v>12</v>
      </c>
      <c r="E14" s="9" t="s">
        <v>87</v>
      </c>
      <c r="F14" s="9" t="s">
        <v>95</v>
      </c>
      <c r="G14" s="9" t="s">
        <v>65</v>
      </c>
      <c r="H14" s="9" t="s">
        <v>66</v>
      </c>
      <c r="I14" s="9" t="s">
        <v>106</v>
      </c>
      <c r="J14" s="9"/>
      <c r="K14" s="9" t="s">
        <v>6</v>
      </c>
      <c r="L14" s="9" t="s">
        <v>92</v>
      </c>
      <c r="M14" s="9">
        <v>10</v>
      </c>
      <c r="N14" s="9" t="s">
        <v>107</v>
      </c>
      <c r="O14" s="9" t="s">
        <v>70</v>
      </c>
      <c r="P14" s="7" t="s">
        <v>100</v>
      </c>
      <c r="Q14" s="7"/>
    </row>
    <row r="15" s="1" customFormat="1" ht="20" customHeight="1" spans="1:17">
      <c r="A15" s="9" t="s">
        <v>21</v>
      </c>
      <c r="B15" s="9">
        <v>2023</v>
      </c>
      <c r="C15" s="8">
        <v>3</v>
      </c>
      <c r="D15" s="8">
        <v>13</v>
      </c>
      <c r="E15" s="8" t="s">
        <v>87</v>
      </c>
      <c r="F15" s="8" t="s">
        <v>95</v>
      </c>
      <c r="G15" s="8" t="s">
        <v>96</v>
      </c>
      <c r="H15" s="8" t="s">
        <v>66</v>
      </c>
      <c r="I15" s="8" t="s">
        <v>108</v>
      </c>
      <c r="J15" s="8"/>
      <c r="K15" s="8" t="s">
        <v>9</v>
      </c>
      <c r="L15" s="8" t="s">
        <v>109</v>
      </c>
      <c r="M15" s="8">
        <v>5</v>
      </c>
      <c r="N15" s="8" t="s">
        <v>110</v>
      </c>
      <c r="O15" s="9" t="s">
        <v>70</v>
      </c>
      <c r="P15" s="7" t="s">
        <v>111</v>
      </c>
      <c r="Q15" s="7"/>
    </row>
    <row r="16" s="1" customFormat="1" ht="20" customHeight="1" spans="1:17">
      <c r="A16" s="9" t="s">
        <v>23</v>
      </c>
      <c r="B16" s="9">
        <v>2023</v>
      </c>
      <c r="C16" s="9">
        <v>2</v>
      </c>
      <c r="D16" s="9">
        <v>11</v>
      </c>
      <c r="E16" s="8" t="s">
        <v>87</v>
      </c>
      <c r="F16" s="8" t="s">
        <v>95</v>
      </c>
      <c r="G16" s="8" t="s">
        <v>96</v>
      </c>
      <c r="H16" s="8" t="s">
        <v>75</v>
      </c>
      <c r="I16" s="9" t="s">
        <v>112</v>
      </c>
      <c r="J16" s="8"/>
      <c r="K16" s="8" t="s">
        <v>9</v>
      </c>
      <c r="L16" s="8" t="s">
        <v>92</v>
      </c>
      <c r="M16" s="8" t="s">
        <v>93</v>
      </c>
      <c r="N16" s="8" t="s">
        <v>113</v>
      </c>
      <c r="O16" s="9" t="s">
        <v>70</v>
      </c>
      <c r="P16" s="9" t="s">
        <v>22</v>
      </c>
      <c r="Q16" s="7"/>
    </row>
    <row r="17" s="1" customFormat="1" ht="20" customHeight="1" spans="1:17">
      <c r="A17" s="9" t="s">
        <v>23</v>
      </c>
      <c r="B17" s="9">
        <v>2023</v>
      </c>
      <c r="C17" s="9">
        <v>2</v>
      </c>
      <c r="D17" s="9">
        <v>11</v>
      </c>
      <c r="E17" s="8" t="s">
        <v>87</v>
      </c>
      <c r="F17" s="8" t="s">
        <v>95</v>
      </c>
      <c r="G17" s="8" t="s">
        <v>96</v>
      </c>
      <c r="H17" s="8" t="s">
        <v>66</v>
      </c>
      <c r="I17" s="9" t="s">
        <v>114</v>
      </c>
      <c r="J17" s="8" t="s">
        <v>115</v>
      </c>
      <c r="K17" s="8" t="s">
        <v>5</v>
      </c>
      <c r="L17" s="8" t="s">
        <v>116</v>
      </c>
      <c r="M17" s="8">
        <v>4</v>
      </c>
      <c r="N17" s="8" t="s">
        <v>117</v>
      </c>
      <c r="O17" s="9" t="s">
        <v>70</v>
      </c>
      <c r="P17" s="9" t="s">
        <v>22</v>
      </c>
      <c r="Q17" s="7"/>
    </row>
    <row r="18" s="1" customFormat="1" ht="20" customHeight="1" spans="1:17">
      <c r="A18" s="9" t="s">
        <v>23</v>
      </c>
      <c r="B18" s="9">
        <v>2023</v>
      </c>
      <c r="C18" s="9">
        <v>2</v>
      </c>
      <c r="D18" s="9">
        <v>11</v>
      </c>
      <c r="E18" s="8" t="s">
        <v>87</v>
      </c>
      <c r="F18" s="8" t="s">
        <v>95</v>
      </c>
      <c r="G18" s="8" t="s">
        <v>96</v>
      </c>
      <c r="H18" s="8" t="s">
        <v>66</v>
      </c>
      <c r="I18" s="9" t="s">
        <v>118</v>
      </c>
      <c r="J18" s="8"/>
      <c r="K18" s="8" t="s">
        <v>6</v>
      </c>
      <c r="L18" s="8" t="s">
        <v>81</v>
      </c>
      <c r="M18" s="8">
        <v>12</v>
      </c>
      <c r="N18" s="8" t="s">
        <v>119</v>
      </c>
      <c r="O18" s="9" t="s">
        <v>70</v>
      </c>
      <c r="P18" s="9" t="s">
        <v>22</v>
      </c>
      <c r="Q18" s="7"/>
    </row>
    <row r="19" s="1" customFormat="1" ht="20" customHeight="1" spans="1:17">
      <c r="A19" s="9" t="s">
        <v>25</v>
      </c>
      <c r="B19" s="9">
        <v>2023</v>
      </c>
      <c r="C19" s="7">
        <v>3</v>
      </c>
      <c r="D19" s="7">
        <v>18</v>
      </c>
      <c r="E19" s="8" t="s">
        <v>120</v>
      </c>
      <c r="F19" s="8" t="s">
        <v>121</v>
      </c>
      <c r="G19" s="8" t="s">
        <v>122</v>
      </c>
      <c r="H19" s="8" t="s">
        <v>75</v>
      </c>
      <c r="I19" s="8" t="s">
        <v>123</v>
      </c>
      <c r="J19" s="8"/>
      <c r="K19" s="8" t="s">
        <v>9</v>
      </c>
      <c r="L19" s="8" t="s">
        <v>81</v>
      </c>
      <c r="M19" s="8">
        <v>10</v>
      </c>
      <c r="N19" s="8" t="s">
        <v>124</v>
      </c>
      <c r="O19" s="9" t="s">
        <v>70</v>
      </c>
      <c r="P19" s="7" t="s">
        <v>24</v>
      </c>
      <c r="Q19" s="7"/>
    </row>
    <row r="20" s="1" customFormat="1" ht="20" customHeight="1" spans="1:17">
      <c r="A20" s="9" t="s">
        <v>25</v>
      </c>
      <c r="B20" s="9">
        <v>2023</v>
      </c>
      <c r="C20" s="7">
        <v>3</v>
      </c>
      <c r="D20" s="7">
        <v>18</v>
      </c>
      <c r="E20" s="8" t="s">
        <v>120</v>
      </c>
      <c r="F20" s="8" t="s">
        <v>121</v>
      </c>
      <c r="G20" s="8" t="s">
        <v>122</v>
      </c>
      <c r="H20" s="8" t="s">
        <v>75</v>
      </c>
      <c r="I20" s="8" t="s">
        <v>125</v>
      </c>
      <c r="J20" s="8"/>
      <c r="K20" s="8" t="s">
        <v>9</v>
      </c>
      <c r="L20" s="8" t="s">
        <v>72</v>
      </c>
      <c r="M20" s="8">
        <v>10</v>
      </c>
      <c r="N20" s="8" t="s">
        <v>126</v>
      </c>
      <c r="O20" s="9" t="s">
        <v>70</v>
      </c>
      <c r="P20" s="7" t="s">
        <v>24</v>
      </c>
      <c r="Q20" s="7"/>
    </row>
    <row r="21" s="1" customFormat="1" ht="20" customHeight="1" spans="1:17">
      <c r="A21" s="7" t="s">
        <v>27</v>
      </c>
      <c r="B21" s="9">
        <v>2023</v>
      </c>
      <c r="C21" s="7">
        <v>3</v>
      </c>
      <c r="D21" s="7">
        <v>19</v>
      </c>
      <c r="E21" s="8" t="s">
        <v>120</v>
      </c>
      <c r="F21" s="8" t="s">
        <v>121</v>
      </c>
      <c r="G21" s="8" t="s">
        <v>122</v>
      </c>
      <c r="H21" s="8" t="s">
        <v>75</v>
      </c>
      <c r="I21" s="8" t="s">
        <v>127</v>
      </c>
      <c r="J21" s="8"/>
      <c r="K21" s="8" t="s">
        <v>6</v>
      </c>
      <c r="L21" s="8" t="s">
        <v>81</v>
      </c>
      <c r="M21" s="8" t="s">
        <v>128</v>
      </c>
      <c r="N21" s="8" t="s">
        <v>129</v>
      </c>
      <c r="O21" s="9" t="s">
        <v>70</v>
      </c>
      <c r="P21" s="7" t="s">
        <v>26</v>
      </c>
      <c r="Q21" s="7"/>
    </row>
    <row r="22" s="1" customFormat="1" ht="20" customHeight="1" spans="1:17">
      <c r="A22" s="9" t="s">
        <v>33</v>
      </c>
      <c r="B22" s="9">
        <v>2023</v>
      </c>
      <c r="C22" s="9">
        <v>2</v>
      </c>
      <c r="D22" s="9">
        <v>16</v>
      </c>
      <c r="E22" s="9" t="s">
        <v>87</v>
      </c>
      <c r="F22" s="9" t="s">
        <v>130</v>
      </c>
      <c r="G22" s="9" t="s">
        <v>96</v>
      </c>
      <c r="H22" s="9" t="s">
        <v>66</v>
      </c>
      <c r="I22" s="9" t="s">
        <v>131</v>
      </c>
      <c r="J22" s="9" t="s">
        <v>132</v>
      </c>
      <c r="K22" s="9" t="s">
        <v>5</v>
      </c>
      <c r="L22" s="9" t="s">
        <v>116</v>
      </c>
      <c r="M22" s="9">
        <v>4</v>
      </c>
      <c r="N22" s="9" t="s">
        <v>133</v>
      </c>
      <c r="O22" s="9" t="s">
        <v>70</v>
      </c>
      <c r="P22" s="9" t="s">
        <v>32</v>
      </c>
      <c r="Q22" s="7"/>
    </row>
    <row r="23" s="1" customFormat="1" ht="20" customHeight="1" spans="1:17">
      <c r="A23" s="9" t="s">
        <v>33</v>
      </c>
      <c r="B23" s="9">
        <v>2023</v>
      </c>
      <c r="C23" s="9">
        <v>2</v>
      </c>
      <c r="D23" s="9">
        <v>16</v>
      </c>
      <c r="E23" s="9" t="s">
        <v>134</v>
      </c>
      <c r="F23" s="9" t="s">
        <v>135</v>
      </c>
      <c r="G23" s="9" t="s">
        <v>96</v>
      </c>
      <c r="H23" s="9" t="s">
        <v>75</v>
      </c>
      <c r="I23" s="9" t="s">
        <v>136</v>
      </c>
      <c r="J23" s="9"/>
      <c r="K23" s="9" t="s">
        <v>6</v>
      </c>
      <c r="L23" s="9" t="s">
        <v>137</v>
      </c>
      <c r="M23" s="9" t="s">
        <v>138</v>
      </c>
      <c r="N23" s="9" t="s">
        <v>139</v>
      </c>
      <c r="O23" s="9" t="s">
        <v>70</v>
      </c>
      <c r="P23" s="9" t="s">
        <v>32</v>
      </c>
      <c r="Q23" s="7"/>
    </row>
    <row r="24" s="1" customFormat="1" ht="20" customHeight="1" spans="1:17">
      <c r="A24" s="9" t="s">
        <v>33</v>
      </c>
      <c r="B24" s="9">
        <v>2023</v>
      </c>
      <c r="C24" s="9">
        <v>3</v>
      </c>
      <c r="D24" s="9">
        <v>21</v>
      </c>
      <c r="E24" s="9" t="s">
        <v>87</v>
      </c>
      <c r="F24" s="9" t="s">
        <v>130</v>
      </c>
      <c r="G24" s="9" t="s">
        <v>96</v>
      </c>
      <c r="H24" s="9" t="s">
        <v>66</v>
      </c>
      <c r="I24" s="9" t="s">
        <v>140</v>
      </c>
      <c r="J24" s="9"/>
      <c r="K24" s="9" t="s">
        <v>9</v>
      </c>
      <c r="L24" s="9" t="s">
        <v>141</v>
      </c>
      <c r="M24" s="9" t="s">
        <v>93</v>
      </c>
      <c r="N24" s="9" t="s">
        <v>142</v>
      </c>
      <c r="O24" s="9" t="s">
        <v>70</v>
      </c>
      <c r="P24" s="9" t="s">
        <v>32</v>
      </c>
      <c r="Q24" s="7"/>
    </row>
    <row r="25" s="1" customFormat="1" ht="20" customHeight="1" spans="1:17">
      <c r="A25" s="9" t="s">
        <v>33</v>
      </c>
      <c r="B25" s="9">
        <v>2023</v>
      </c>
      <c r="C25" s="9">
        <v>3</v>
      </c>
      <c r="D25" s="9">
        <v>21</v>
      </c>
      <c r="E25" s="9" t="s">
        <v>134</v>
      </c>
      <c r="F25" s="9" t="s">
        <v>143</v>
      </c>
      <c r="G25" s="9" t="s">
        <v>96</v>
      </c>
      <c r="H25" s="9" t="s">
        <v>75</v>
      </c>
      <c r="I25" s="9" t="s">
        <v>144</v>
      </c>
      <c r="J25" s="9"/>
      <c r="K25" s="9" t="s">
        <v>9</v>
      </c>
      <c r="L25" s="9" t="s">
        <v>109</v>
      </c>
      <c r="M25" s="9">
        <v>8</v>
      </c>
      <c r="N25" s="9" t="s">
        <v>145</v>
      </c>
      <c r="O25" s="9" t="s">
        <v>70</v>
      </c>
      <c r="P25" s="9" t="s">
        <v>32</v>
      </c>
      <c r="Q25" s="7"/>
    </row>
    <row r="26" ht="20" customHeight="1" spans="1:17">
      <c r="A26" s="9" t="s">
        <v>33</v>
      </c>
      <c r="B26" s="9">
        <v>2023</v>
      </c>
      <c r="C26" s="7">
        <v>4</v>
      </c>
      <c r="D26" s="7">
        <v>21</v>
      </c>
      <c r="E26" s="10" t="s">
        <v>87</v>
      </c>
      <c r="F26" s="10" t="s">
        <v>130</v>
      </c>
      <c r="G26" s="9" t="s">
        <v>96</v>
      </c>
      <c r="H26" s="8" t="s">
        <v>75</v>
      </c>
      <c r="I26" s="8" t="s">
        <v>146</v>
      </c>
      <c r="J26" s="8"/>
      <c r="K26" s="8" t="s">
        <v>9</v>
      </c>
      <c r="L26" s="8" t="s">
        <v>109</v>
      </c>
      <c r="M26" s="8">
        <v>5</v>
      </c>
      <c r="N26" s="8" t="s">
        <v>147</v>
      </c>
      <c r="O26" s="9" t="s">
        <v>70</v>
      </c>
      <c r="P26" s="9" t="s">
        <v>32</v>
      </c>
      <c r="Q26" s="11"/>
    </row>
    <row r="27" ht="20" customHeight="1" spans="1:17">
      <c r="A27" s="9" t="s">
        <v>33</v>
      </c>
      <c r="B27" s="9">
        <v>2023</v>
      </c>
      <c r="C27" s="7">
        <v>4</v>
      </c>
      <c r="D27" s="7">
        <v>21</v>
      </c>
      <c r="E27" s="8" t="s">
        <v>134</v>
      </c>
      <c r="F27" s="8" t="s">
        <v>148</v>
      </c>
      <c r="G27" s="8" t="s">
        <v>96</v>
      </c>
      <c r="H27" s="8" t="s">
        <v>75</v>
      </c>
      <c r="I27" s="8" t="s">
        <v>149</v>
      </c>
      <c r="J27" s="8"/>
      <c r="K27" s="8" t="s">
        <v>6</v>
      </c>
      <c r="L27" s="8" t="s">
        <v>150</v>
      </c>
      <c r="M27" s="8">
        <v>10</v>
      </c>
      <c r="N27" s="8" t="s">
        <v>151</v>
      </c>
      <c r="O27" s="9" t="s">
        <v>70</v>
      </c>
      <c r="P27" s="9" t="s">
        <v>32</v>
      </c>
      <c r="Q27" s="11"/>
    </row>
    <row r="28" ht="20" customHeight="1" spans="1:17">
      <c r="A28" s="9" t="s">
        <v>35</v>
      </c>
      <c r="B28" s="9">
        <v>2023</v>
      </c>
      <c r="C28" s="7">
        <v>4</v>
      </c>
      <c r="D28" s="7">
        <v>22</v>
      </c>
      <c r="E28" s="8" t="s">
        <v>134</v>
      </c>
      <c r="F28" s="8" t="s">
        <v>135</v>
      </c>
      <c r="G28" s="8" t="s">
        <v>65</v>
      </c>
      <c r="H28" s="8" t="s">
        <v>75</v>
      </c>
      <c r="I28" s="8" t="s">
        <v>152</v>
      </c>
      <c r="J28" s="8"/>
      <c r="K28" s="8" t="s">
        <v>9</v>
      </c>
      <c r="L28" s="8" t="s">
        <v>109</v>
      </c>
      <c r="M28" s="8">
        <v>5</v>
      </c>
      <c r="N28" s="8" t="s">
        <v>153</v>
      </c>
      <c r="O28" s="9" t="s">
        <v>70</v>
      </c>
      <c r="P28" s="9" t="s">
        <v>154</v>
      </c>
      <c r="Q28" s="11"/>
    </row>
    <row r="29" ht="20" customHeight="1" spans="1:17">
      <c r="A29" s="9" t="s">
        <v>35</v>
      </c>
      <c r="B29" s="9">
        <v>2023</v>
      </c>
      <c r="C29" s="7">
        <v>4</v>
      </c>
      <c r="D29" s="7">
        <v>22</v>
      </c>
      <c r="E29" s="8" t="s">
        <v>134</v>
      </c>
      <c r="F29" s="8" t="s">
        <v>135</v>
      </c>
      <c r="G29" s="8" t="s">
        <v>65</v>
      </c>
      <c r="H29" s="8" t="s">
        <v>75</v>
      </c>
      <c r="I29" s="8" t="s">
        <v>155</v>
      </c>
      <c r="J29" s="8"/>
      <c r="K29" s="8" t="s">
        <v>9</v>
      </c>
      <c r="L29" s="8" t="s">
        <v>150</v>
      </c>
      <c r="M29" s="8" t="s">
        <v>73</v>
      </c>
      <c r="N29" s="8" t="s">
        <v>156</v>
      </c>
      <c r="O29" s="9" t="s">
        <v>70</v>
      </c>
      <c r="P29" s="9" t="s">
        <v>154</v>
      </c>
      <c r="Q29" s="11"/>
    </row>
    <row r="30" s="1" customFormat="1" ht="20" customHeight="1" spans="1:17">
      <c r="A30" s="9" t="s">
        <v>35</v>
      </c>
      <c r="B30" s="9">
        <v>2023</v>
      </c>
      <c r="C30" s="7">
        <v>2</v>
      </c>
      <c r="D30" s="7">
        <v>17</v>
      </c>
      <c r="E30" s="9" t="s">
        <v>134</v>
      </c>
      <c r="F30" s="9" t="s">
        <v>148</v>
      </c>
      <c r="G30" s="9" t="s">
        <v>65</v>
      </c>
      <c r="H30" s="9" t="s">
        <v>75</v>
      </c>
      <c r="I30" s="9" t="s">
        <v>157</v>
      </c>
      <c r="J30" s="9"/>
      <c r="K30" s="9" t="s">
        <v>9</v>
      </c>
      <c r="L30" s="9" t="s">
        <v>109</v>
      </c>
      <c r="M30" s="9">
        <v>5</v>
      </c>
      <c r="N30" s="9" t="s">
        <v>158</v>
      </c>
      <c r="O30" s="9" t="s">
        <v>70</v>
      </c>
      <c r="P30" s="9" t="s">
        <v>154</v>
      </c>
      <c r="Q30" s="7"/>
    </row>
    <row r="31" s="1" customFormat="1" ht="20" customHeight="1" spans="1:17">
      <c r="A31" s="9" t="s">
        <v>35</v>
      </c>
      <c r="B31" s="9">
        <v>2023</v>
      </c>
      <c r="C31" s="9">
        <v>3</v>
      </c>
      <c r="D31" s="9">
        <v>22</v>
      </c>
      <c r="E31" s="9" t="s">
        <v>134</v>
      </c>
      <c r="F31" s="9" t="s">
        <v>159</v>
      </c>
      <c r="G31" s="9" t="s">
        <v>65</v>
      </c>
      <c r="H31" s="9" t="s">
        <v>75</v>
      </c>
      <c r="I31" s="9" t="s">
        <v>160</v>
      </c>
      <c r="J31" s="9"/>
      <c r="K31" s="9" t="s">
        <v>9</v>
      </c>
      <c r="L31" s="9" t="s">
        <v>161</v>
      </c>
      <c r="M31" s="9">
        <v>5</v>
      </c>
      <c r="N31" s="9" t="s">
        <v>162</v>
      </c>
      <c r="O31" s="9" t="s">
        <v>70</v>
      </c>
      <c r="P31" s="9" t="s">
        <v>154</v>
      </c>
      <c r="Q31" s="7"/>
    </row>
    <row r="32" s="1" customFormat="1" ht="20" customHeight="1" spans="1:17">
      <c r="A32" s="9" t="s">
        <v>35</v>
      </c>
      <c r="B32" s="9">
        <v>2023</v>
      </c>
      <c r="C32" s="9">
        <v>3</v>
      </c>
      <c r="D32" s="9">
        <v>22</v>
      </c>
      <c r="E32" s="9" t="s">
        <v>87</v>
      </c>
      <c r="F32" s="9" t="s">
        <v>130</v>
      </c>
      <c r="G32" s="9" t="s">
        <v>65</v>
      </c>
      <c r="H32" s="9" t="s">
        <v>66</v>
      </c>
      <c r="I32" s="9" t="s">
        <v>163</v>
      </c>
      <c r="J32" s="9"/>
      <c r="K32" s="9" t="s">
        <v>9</v>
      </c>
      <c r="L32" s="9" t="s">
        <v>109</v>
      </c>
      <c r="M32" s="9">
        <v>8</v>
      </c>
      <c r="N32" s="9" t="s">
        <v>164</v>
      </c>
      <c r="O32" s="9" t="s">
        <v>70</v>
      </c>
      <c r="P32" s="9" t="s">
        <v>154</v>
      </c>
      <c r="Q32" s="7"/>
    </row>
    <row r="33" s="4" customFormat="1" ht="20" customHeight="1" spans="1:17">
      <c r="A33" s="9" t="s">
        <v>37</v>
      </c>
      <c r="B33" s="9">
        <v>2023</v>
      </c>
      <c r="C33" s="9">
        <v>2</v>
      </c>
      <c r="D33" s="9">
        <v>18</v>
      </c>
      <c r="E33" s="9" t="s">
        <v>87</v>
      </c>
      <c r="F33" s="9" t="s">
        <v>64</v>
      </c>
      <c r="G33" s="9" t="s">
        <v>96</v>
      </c>
      <c r="H33" s="9" t="s">
        <v>66</v>
      </c>
      <c r="I33" s="9" t="s">
        <v>165</v>
      </c>
      <c r="J33" s="9"/>
      <c r="K33" s="9" t="s">
        <v>8</v>
      </c>
      <c r="L33" s="9" t="s">
        <v>161</v>
      </c>
      <c r="M33" s="9">
        <v>4</v>
      </c>
      <c r="N33" s="9" t="s">
        <v>166</v>
      </c>
      <c r="O33" s="9" t="s">
        <v>70</v>
      </c>
      <c r="P33" s="9" t="s">
        <v>167</v>
      </c>
      <c r="Q33" s="9"/>
    </row>
    <row r="34" ht="20" customHeight="1" spans="1:17">
      <c r="A34" s="9" t="s">
        <v>37</v>
      </c>
      <c r="B34" s="9">
        <v>2023</v>
      </c>
      <c r="C34" s="9">
        <v>4</v>
      </c>
      <c r="D34" s="11">
        <v>23</v>
      </c>
      <c r="E34" s="8" t="s">
        <v>87</v>
      </c>
      <c r="F34" s="8" t="s">
        <v>64</v>
      </c>
      <c r="G34" s="8" t="s">
        <v>96</v>
      </c>
      <c r="H34" s="8" t="s">
        <v>75</v>
      </c>
      <c r="I34" s="8" t="s">
        <v>168</v>
      </c>
      <c r="J34" s="8"/>
      <c r="K34" s="8" t="s">
        <v>6</v>
      </c>
      <c r="L34" s="8" t="s">
        <v>169</v>
      </c>
      <c r="M34" s="8" t="s">
        <v>170</v>
      </c>
      <c r="N34" s="8" t="s">
        <v>171</v>
      </c>
      <c r="O34" s="9" t="s">
        <v>70</v>
      </c>
      <c r="P34" s="9" t="s">
        <v>167</v>
      </c>
      <c r="Q34" s="11"/>
    </row>
    <row r="35" ht="20" customHeight="1" spans="1:17">
      <c r="A35" s="9" t="s">
        <v>37</v>
      </c>
      <c r="B35" s="9">
        <v>2023</v>
      </c>
      <c r="C35" s="9">
        <v>4</v>
      </c>
      <c r="D35" s="11">
        <v>23</v>
      </c>
      <c r="E35" s="8" t="s">
        <v>134</v>
      </c>
      <c r="F35" s="8" t="s">
        <v>148</v>
      </c>
      <c r="G35" s="8" t="s">
        <v>96</v>
      </c>
      <c r="H35" s="8" t="s">
        <v>75</v>
      </c>
      <c r="I35" s="8" t="s">
        <v>172</v>
      </c>
      <c r="J35" s="8"/>
      <c r="K35" s="8" t="s">
        <v>6</v>
      </c>
      <c r="L35" s="8" t="s">
        <v>150</v>
      </c>
      <c r="M35" s="8">
        <v>7</v>
      </c>
      <c r="N35" s="8" t="s">
        <v>173</v>
      </c>
      <c r="O35" s="9" t="s">
        <v>70</v>
      </c>
      <c r="P35" s="9" t="s">
        <v>167</v>
      </c>
      <c r="Q35" s="11"/>
    </row>
    <row r="36" ht="20" customHeight="1" spans="1:17">
      <c r="A36" s="9" t="s">
        <v>39</v>
      </c>
      <c r="B36" s="9">
        <v>2023</v>
      </c>
      <c r="C36" s="7">
        <v>4</v>
      </c>
      <c r="D36" s="7">
        <v>24</v>
      </c>
      <c r="E36" s="8" t="s">
        <v>83</v>
      </c>
      <c r="F36" s="8" t="s">
        <v>64</v>
      </c>
      <c r="G36" s="8" t="s">
        <v>96</v>
      </c>
      <c r="H36" s="8" t="s">
        <v>66</v>
      </c>
      <c r="I36" s="8" t="s">
        <v>174</v>
      </c>
      <c r="J36" s="8" t="s">
        <v>77</v>
      </c>
      <c r="K36" s="8" t="s">
        <v>5</v>
      </c>
      <c r="L36" s="8" t="s">
        <v>175</v>
      </c>
      <c r="M36" s="8">
        <v>3</v>
      </c>
      <c r="N36" s="8" t="s">
        <v>176</v>
      </c>
      <c r="O36" s="9" t="s">
        <v>70</v>
      </c>
      <c r="P36" s="9" t="s">
        <v>177</v>
      </c>
      <c r="Q36" s="11"/>
    </row>
    <row r="37" s="2" customFormat="1" ht="20" customHeight="1" spans="1:17">
      <c r="A37" s="9" t="s">
        <v>39</v>
      </c>
      <c r="B37" s="9">
        <v>2023</v>
      </c>
      <c r="C37" s="7">
        <v>4</v>
      </c>
      <c r="D37" s="7">
        <v>24</v>
      </c>
      <c r="E37" s="8" t="s">
        <v>83</v>
      </c>
      <c r="F37" s="8" t="s">
        <v>64</v>
      </c>
      <c r="G37" s="8" t="s">
        <v>96</v>
      </c>
      <c r="H37" s="8" t="s">
        <v>75</v>
      </c>
      <c r="I37" s="8" t="s">
        <v>178</v>
      </c>
      <c r="J37" s="12" t="s">
        <v>7</v>
      </c>
      <c r="K37" s="12" t="s">
        <v>9</v>
      </c>
      <c r="L37" s="8" t="s">
        <v>179</v>
      </c>
      <c r="M37" s="8" t="s">
        <v>73</v>
      </c>
      <c r="N37" s="8" t="s">
        <v>180</v>
      </c>
      <c r="O37" s="9" t="s">
        <v>70</v>
      </c>
      <c r="P37" s="9" t="s">
        <v>38</v>
      </c>
      <c r="Q37" s="7"/>
    </row>
    <row r="38" s="5" customFormat="1" ht="20" customHeight="1" spans="1:17">
      <c r="A38" s="9" t="s">
        <v>39</v>
      </c>
      <c r="B38" s="9">
        <v>2023</v>
      </c>
      <c r="C38" s="7">
        <v>4</v>
      </c>
      <c r="D38" s="7">
        <v>24</v>
      </c>
      <c r="E38" s="8" t="s">
        <v>83</v>
      </c>
      <c r="F38" s="8" t="s">
        <v>64</v>
      </c>
      <c r="G38" s="8" t="s">
        <v>96</v>
      </c>
      <c r="H38" s="8" t="s">
        <v>66</v>
      </c>
      <c r="I38" s="8" t="s">
        <v>181</v>
      </c>
      <c r="J38" s="8"/>
      <c r="K38" s="8" t="s">
        <v>6</v>
      </c>
      <c r="L38" s="8" t="s">
        <v>150</v>
      </c>
      <c r="M38" s="8">
        <v>10</v>
      </c>
      <c r="N38" s="8" t="s">
        <v>182</v>
      </c>
      <c r="O38" s="9" t="s">
        <v>70</v>
      </c>
      <c r="P38" s="9" t="s">
        <v>177</v>
      </c>
      <c r="Q38" s="9"/>
    </row>
    <row r="39" ht="20" customHeight="1" spans="1:17">
      <c r="A39" s="9" t="s">
        <v>41</v>
      </c>
      <c r="B39" s="9">
        <v>2023</v>
      </c>
      <c r="C39" s="11">
        <v>4</v>
      </c>
      <c r="D39" s="11">
        <v>25</v>
      </c>
      <c r="E39" s="8" t="s">
        <v>83</v>
      </c>
      <c r="F39" s="8" t="s">
        <v>64</v>
      </c>
      <c r="G39" s="8" t="s">
        <v>96</v>
      </c>
      <c r="H39" s="8" t="s">
        <v>66</v>
      </c>
      <c r="I39" s="8" t="s">
        <v>183</v>
      </c>
      <c r="J39" s="8"/>
      <c r="K39" s="8" t="s">
        <v>6</v>
      </c>
      <c r="L39" s="8" t="s">
        <v>150</v>
      </c>
      <c r="M39" s="8">
        <v>10</v>
      </c>
      <c r="N39" s="8" t="s">
        <v>184</v>
      </c>
      <c r="O39" s="9" t="s">
        <v>70</v>
      </c>
      <c r="P39" s="9" t="s">
        <v>40</v>
      </c>
      <c r="Q39" s="11"/>
    </row>
    <row r="40" ht="20" customHeight="1" spans="1:17">
      <c r="A40" s="9" t="s">
        <v>41</v>
      </c>
      <c r="B40" s="9">
        <v>2023</v>
      </c>
      <c r="C40" s="11">
        <v>4</v>
      </c>
      <c r="D40" s="11">
        <v>25</v>
      </c>
      <c r="E40" s="8" t="s">
        <v>63</v>
      </c>
      <c r="F40" s="8" t="s">
        <v>64</v>
      </c>
      <c r="G40" s="8" t="s">
        <v>96</v>
      </c>
      <c r="H40" s="8" t="s">
        <v>66</v>
      </c>
      <c r="I40" s="8" t="s">
        <v>185</v>
      </c>
      <c r="J40" s="8"/>
      <c r="K40" s="8" t="s">
        <v>5</v>
      </c>
      <c r="L40" s="8" t="s">
        <v>109</v>
      </c>
      <c r="M40" s="8">
        <v>5</v>
      </c>
      <c r="N40" s="8" t="s">
        <v>186</v>
      </c>
      <c r="O40" s="9" t="s">
        <v>70</v>
      </c>
      <c r="P40" s="9" t="s">
        <v>40</v>
      </c>
      <c r="Q40" s="11"/>
    </row>
    <row r="41" ht="20" customHeight="1" spans="1:17">
      <c r="A41" s="9" t="s">
        <v>41</v>
      </c>
      <c r="B41" s="9">
        <v>2023</v>
      </c>
      <c r="C41" s="11">
        <v>3</v>
      </c>
      <c r="D41" s="11">
        <v>24</v>
      </c>
      <c r="E41" s="9" t="s">
        <v>83</v>
      </c>
      <c r="F41" s="9" t="s">
        <v>64</v>
      </c>
      <c r="G41" s="9" t="s">
        <v>96</v>
      </c>
      <c r="H41" s="9" t="s">
        <v>66</v>
      </c>
      <c r="I41" s="9" t="s">
        <v>187</v>
      </c>
      <c r="J41" s="9"/>
      <c r="K41" s="9" t="s">
        <v>9</v>
      </c>
      <c r="L41" s="9" t="s">
        <v>92</v>
      </c>
      <c r="M41" s="9" t="s">
        <v>93</v>
      </c>
      <c r="N41" s="9" t="s">
        <v>188</v>
      </c>
      <c r="O41" s="9" t="s">
        <v>70</v>
      </c>
      <c r="P41" s="9" t="s">
        <v>40</v>
      </c>
      <c r="Q41" s="11"/>
    </row>
    <row r="42" s="4" customFormat="1" ht="20" customHeight="1" spans="1:17">
      <c r="A42" s="9" t="s">
        <v>41</v>
      </c>
      <c r="B42" s="9">
        <v>2023</v>
      </c>
      <c r="C42" s="9">
        <v>3</v>
      </c>
      <c r="D42" s="9">
        <v>24</v>
      </c>
      <c r="E42" s="9" t="s">
        <v>83</v>
      </c>
      <c r="F42" s="9" t="s">
        <v>64</v>
      </c>
      <c r="G42" s="9" t="s">
        <v>96</v>
      </c>
      <c r="H42" s="9" t="s">
        <v>66</v>
      </c>
      <c r="I42" s="9" t="s">
        <v>189</v>
      </c>
      <c r="J42" s="9"/>
      <c r="K42" s="9" t="s">
        <v>6</v>
      </c>
      <c r="L42" s="9" t="s">
        <v>141</v>
      </c>
      <c r="M42" s="9">
        <v>10</v>
      </c>
      <c r="N42" s="9" t="s">
        <v>190</v>
      </c>
      <c r="O42" s="9" t="s">
        <v>70</v>
      </c>
      <c r="P42" s="9" t="s">
        <v>40</v>
      </c>
      <c r="Q42" s="9"/>
    </row>
    <row r="43" s="4" customFormat="1" ht="20" customHeight="1" spans="1:17">
      <c r="A43" s="9" t="s">
        <v>41</v>
      </c>
      <c r="B43" s="9">
        <v>2023</v>
      </c>
      <c r="C43" s="9">
        <v>3</v>
      </c>
      <c r="D43" s="9">
        <v>24</v>
      </c>
      <c r="E43" s="9" t="s">
        <v>83</v>
      </c>
      <c r="F43" s="9" t="s">
        <v>64</v>
      </c>
      <c r="G43" s="9" t="s">
        <v>96</v>
      </c>
      <c r="H43" s="9" t="s">
        <v>66</v>
      </c>
      <c r="I43" s="9" t="s">
        <v>191</v>
      </c>
      <c r="J43" s="9"/>
      <c r="K43" s="9" t="s">
        <v>9</v>
      </c>
      <c r="L43" s="9" t="s">
        <v>109</v>
      </c>
      <c r="M43" s="9">
        <v>5</v>
      </c>
      <c r="N43" s="9" t="s">
        <v>192</v>
      </c>
      <c r="O43" s="9" t="s">
        <v>70</v>
      </c>
      <c r="P43" s="9" t="s">
        <v>40</v>
      </c>
      <c r="Q43" s="9"/>
    </row>
    <row r="44" s="4" customFormat="1" ht="20" customHeight="1" spans="1:17">
      <c r="A44" s="9" t="s">
        <v>41</v>
      </c>
      <c r="B44" s="9">
        <v>2023</v>
      </c>
      <c r="C44" s="9">
        <v>3</v>
      </c>
      <c r="D44" s="9">
        <v>24</v>
      </c>
      <c r="E44" s="9" t="s">
        <v>63</v>
      </c>
      <c r="F44" s="9" t="s">
        <v>64</v>
      </c>
      <c r="G44" s="9" t="s">
        <v>96</v>
      </c>
      <c r="H44" s="9" t="s">
        <v>75</v>
      </c>
      <c r="I44" s="9" t="s">
        <v>193</v>
      </c>
      <c r="J44" s="9" t="s">
        <v>194</v>
      </c>
      <c r="K44" s="9" t="s">
        <v>5</v>
      </c>
      <c r="L44" s="9" t="s">
        <v>116</v>
      </c>
      <c r="M44" s="9">
        <v>5</v>
      </c>
      <c r="N44" s="9" t="s">
        <v>195</v>
      </c>
      <c r="O44" s="9" t="s">
        <v>70</v>
      </c>
      <c r="P44" s="9" t="s">
        <v>40</v>
      </c>
      <c r="Q44" s="9"/>
    </row>
    <row r="45" s="1" customFormat="1" ht="20" customHeight="1" spans="1:17">
      <c r="A45" s="9" t="s">
        <v>196</v>
      </c>
      <c r="B45" s="9">
        <v>2023</v>
      </c>
      <c r="C45" s="7">
        <v>2</v>
      </c>
      <c r="D45" s="7">
        <v>20</v>
      </c>
      <c r="E45" s="8" t="s">
        <v>63</v>
      </c>
      <c r="F45" s="8" t="s">
        <v>64</v>
      </c>
      <c r="G45" s="8" t="s">
        <v>96</v>
      </c>
      <c r="H45" s="8" t="s">
        <v>75</v>
      </c>
      <c r="I45" s="8" t="s">
        <v>197</v>
      </c>
      <c r="J45" s="8"/>
      <c r="K45" s="8" t="s">
        <v>9</v>
      </c>
      <c r="L45" s="8" t="s">
        <v>179</v>
      </c>
      <c r="M45" s="8">
        <v>10</v>
      </c>
      <c r="N45" s="8" t="s">
        <v>198</v>
      </c>
      <c r="O45" s="9" t="s">
        <v>70</v>
      </c>
      <c r="P45" s="9" t="s">
        <v>42</v>
      </c>
      <c r="Q45" s="7"/>
    </row>
    <row r="46" ht="25.5" spans="1: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25.5" spans="1: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25.5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25.5" spans="1: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25.5" spans="1: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</sheetData>
  <autoFilter ref="A1:S41">
    <extLst/>
  </autoFilter>
  <pageMargins left="0.25" right="0.25" top="0.75" bottom="0.75" header="0.3" footer="0.3"/>
  <pageSetup paperSize="9" scale="7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监控统计表</vt:lpstr>
      <vt:lpstr>监控伤损表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2018-07-03T00:27:00Z</cp:lastPrinted>
  <dcterms:modified xsi:type="dcterms:W3CDTF">2023-04-27T15:19:02Z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0A49C2FD039E48BEB5EEA148164DA390</vt:lpwstr>
  </property>
</Properties>
</file>