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监控统计表" sheetId="4" r:id="rId1"/>
    <sheet name="监控伤损表" sheetId="5" r:id="rId2"/>
  </sheets>
  <definedNames>
    <definedName name="_xlnm._FilterDatabase" localSheetId="1" hidden="1">监控伤损表!$A$1:$Q$64</definedName>
    <definedName name="_xlnm._FilterDatabase" localSheetId="0" hidden="1">监控统计表!#REF!</definedName>
    <definedName name="_GoBack" localSheetId="1">监控伤损表!#REF!</definedName>
  </definedNames>
  <calcPr calcId="144525"/>
</workbook>
</file>

<file path=xl/sharedStrings.xml><?xml version="1.0" encoding="utf-8"?>
<sst xmlns="http://schemas.openxmlformats.org/spreadsheetml/2006/main" count="810" uniqueCount="266">
  <si>
    <t>5月沪昆衢九线萧甬皖赣芜铜铜九线监控</t>
  </si>
  <si>
    <t>序号</t>
  </si>
  <si>
    <t>区段</t>
  </si>
  <si>
    <t>检测日</t>
  </si>
  <si>
    <t>监控伤损数量</t>
  </si>
  <si>
    <t>螺孔裂纹</t>
  </si>
  <si>
    <t>轨头伤损</t>
  </si>
  <si>
    <t>核伤</t>
  </si>
  <si>
    <t>轨底伤损</t>
  </si>
  <si>
    <t>焊缝伤损</t>
  </si>
  <si>
    <t>轨腰伤损</t>
  </si>
  <si>
    <t>其他</t>
  </si>
  <si>
    <t>上海西-临平</t>
  </si>
  <si>
    <t>第1天</t>
  </si>
  <si>
    <t>临平-金华</t>
  </si>
  <si>
    <t>第2天</t>
  </si>
  <si>
    <t>金华-新塘边-衢州</t>
  </si>
  <si>
    <t>第3天</t>
  </si>
  <si>
    <t>衢州-德兴东-衢州</t>
  </si>
  <si>
    <t>第4天</t>
  </si>
  <si>
    <t>衢州-龙泉市</t>
  </si>
  <si>
    <t>第5天</t>
  </si>
  <si>
    <t>龙泉市-全旺-衢州</t>
  </si>
  <si>
    <t>第6天</t>
  </si>
  <si>
    <t>衢州普速场-笕桥</t>
  </si>
  <si>
    <t>第7天</t>
  </si>
  <si>
    <t>笕桥-宁波北</t>
  </si>
  <si>
    <t>第8天</t>
  </si>
  <si>
    <t>庄桥-北仑-庄桥</t>
  </si>
  <si>
    <t>第9天</t>
  </si>
  <si>
    <t>宁波北-广德</t>
  </si>
  <si>
    <t>第10天</t>
  </si>
  <si>
    <t>广德-芜湖-池州</t>
  </si>
  <si>
    <t>第11天</t>
  </si>
  <si>
    <t>池州-香隅-池州</t>
  </si>
  <si>
    <t>第12天</t>
  </si>
  <si>
    <t>池州-柯坦-繁昌</t>
  </si>
  <si>
    <t>第13天</t>
  </si>
  <si>
    <t>繁昌-八里湾-宣城</t>
  </si>
  <si>
    <t>第14天</t>
  </si>
  <si>
    <t>宣城-绩溪</t>
  </si>
  <si>
    <t>第15天</t>
  </si>
  <si>
    <t>绩溪-祁门</t>
  </si>
  <si>
    <t>第16天</t>
  </si>
  <si>
    <t>祁门-倒湖-黄山</t>
  </si>
  <si>
    <t>第17天</t>
  </si>
  <si>
    <t>黄山-宣城</t>
  </si>
  <si>
    <t>第18天</t>
  </si>
  <si>
    <t>宣城-德清西</t>
  </si>
  <si>
    <t>第19天</t>
  </si>
  <si>
    <t>德清西-杭州-何家湾</t>
  </si>
  <si>
    <t>第20天</t>
  </si>
  <si>
    <t>合计</t>
  </si>
  <si>
    <t>注：具体伤损情况在监控伤损表中按检测日顺序进行筛选后打印出来，在检测中进行比对监控。</t>
  </si>
  <si>
    <t>检测顺序</t>
  </si>
  <si>
    <t>年</t>
  </si>
  <si>
    <t>月</t>
  </si>
  <si>
    <t>日</t>
  </si>
  <si>
    <t>工务段</t>
  </si>
  <si>
    <t>线名</t>
  </si>
  <si>
    <t>行别</t>
  </si>
  <si>
    <t>股别</t>
  </si>
  <si>
    <t>里程</t>
  </si>
  <si>
    <t>轨头方向</t>
  </si>
  <si>
    <t>伤损类型</t>
  </si>
  <si>
    <t>伤损位置</t>
  </si>
  <si>
    <t>参考尺寸（mm）</t>
  </si>
  <si>
    <t>伤损具体情况</t>
  </si>
  <si>
    <t>伤损等级</t>
  </si>
  <si>
    <t>复核情况</t>
  </si>
  <si>
    <t>采取措施</t>
  </si>
  <si>
    <t>上海工务段</t>
  </si>
  <si>
    <t>沪昆线</t>
  </si>
  <si>
    <t>下</t>
  </si>
  <si>
    <t>左</t>
  </si>
  <si>
    <t>K30+159</t>
  </si>
  <si>
    <t>轨头外侧</t>
  </si>
  <si>
    <t>沪端9.1米；昆端25米各有一焊缝</t>
  </si>
  <si>
    <t>一级伤损</t>
  </si>
  <si>
    <t>杭州工务段</t>
  </si>
  <si>
    <t>K114+007</t>
  </si>
  <si>
    <t>轨头内中</t>
  </si>
  <si>
    <t>8*9</t>
  </si>
  <si>
    <r>
      <rPr>
        <sz val="12"/>
        <color theme="1"/>
        <rFont val="宋体"/>
        <charset val="134"/>
      </rPr>
      <t>沪端约6.8米有一导线孔或昆端约12.9米有两个导线孔（</t>
    </r>
    <r>
      <rPr>
        <sz val="12"/>
        <color rgb="FFFF0000"/>
        <rFont val="宋体"/>
        <charset val="134"/>
      </rPr>
      <t>同时注意昆端2.6米处的轨头伤损</t>
    </r>
    <r>
      <rPr>
        <sz val="12"/>
        <color theme="1"/>
        <rFont val="宋体"/>
        <charset val="134"/>
      </rPr>
      <t>）</t>
    </r>
  </si>
  <si>
    <t>右</t>
  </si>
  <si>
    <t>K39+225</t>
  </si>
  <si>
    <t>沪端</t>
  </si>
  <si>
    <t>1C</t>
  </si>
  <si>
    <t>图形：三象限后发45度7个点 春申进站信号机接头</t>
  </si>
  <si>
    <t>K243+307</t>
  </si>
  <si>
    <t>轨底</t>
  </si>
  <si>
    <t>湄池7#岔直前导轨</t>
  </si>
  <si>
    <t>临平--金华</t>
  </si>
  <si>
    <t>K353+229</t>
  </si>
  <si>
    <t>轨头内侧</t>
  </si>
  <si>
    <t>距沪端东孝11#岔岔前焊缝约36.8米</t>
  </si>
  <si>
    <t>K261+763</t>
  </si>
  <si>
    <t>诸暨东11#岔直股尖轨</t>
  </si>
  <si>
    <t>衢宁线</t>
  </si>
  <si>
    <t>单</t>
  </si>
  <si>
    <t>K145+636</t>
  </si>
  <si>
    <t>距衢端龙泉市9#岔岔跟焊缝约12.5米</t>
  </si>
  <si>
    <t>衢州-庆元</t>
  </si>
  <si>
    <t>上</t>
  </si>
  <si>
    <t>K211+365-K211+361</t>
  </si>
  <si>
    <t>轨头擦伤</t>
  </si>
  <si>
    <t>10*12</t>
  </si>
  <si>
    <t>杭州南315#岔尖轨尖前曲基本轨</t>
  </si>
  <si>
    <t>K199+191</t>
  </si>
  <si>
    <t>昆端约7.9米有一导线孔或沪端约4.7米有两个导线孔</t>
  </si>
  <si>
    <t>K398+885</t>
  </si>
  <si>
    <t>轨头中外</t>
  </si>
  <si>
    <t>10*10</t>
  </si>
  <si>
    <t>距昆端导孔2.8米，距沪端导孔80.3米</t>
  </si>
  <si>
    <t>K196+666</t>
  </si>
  <si>
    <t>擦伤</t>
  </si>
  <si>
    <t>轨头</t>
  </si>
  <si>
    <t>8*10</t>
  </si>
  <si>
    <t>杭州东普速场110#岔尖轨</t>
  </si>
  <si>
    <t>K282+696</t>
  </si>
  <si>
    <t>前向直70°内侧6个点，牌头2#岔直基本轨根部焊缝</t>
  </si>
  <si>
    <t>宁波工务段</t>
  </si>
  <si>
    <t>萧甬线</t>
  </si>
  <si>
    <t>K103+126</t>
  </si>
  <si>
    <t>12*13</t>
  </si>
  <si>
    <t>蜀山7#岔基本轨</t>
  </si>
  <si>
    <t>笕桥-宁波北-上虞</t>
  </si>
  <si>
    <t>K132+691</t>
  </si>
  <si>
    <t>宁波北1场101#岔基本轨</t>
  </si>
  <si>
    <t>K80+230</t>
  </si>
  <si>
    <t>9*9</t>
  </si>
  <si>
    <t>萧端约45.1米有一导线孔或甬端约42.6米有一导线孔</t>
  </si>
  <si>
    <t>K92+993</t>
  </si>
  <si>
    <t>余姚西1#岔基本轨</t>
  </si>
  <si>
    <t>K103+171</t>
  </si>
  <si>
    <t>8*8</t>
  </si>
  <si>
    <t>蜀山9#岔直前导轨</t>
  </si>
  <si>
    <t>K61+137</t>
  </si>
  <si>
    <t>轨头外中内</t>
  </si>
  <si>
    <t>前向70°外侧6个点，中间6个点，后向70°内侧4个点，小公里方向40.6米有两导孔，大公里方向0.3米有一焊缝</t>
  </si>
  <si>
    <t>北环线</t>
  </si>
  <si>
    <t>K3+623</t>
  </si>
  <si>
    <t>宁波北三场326#岔岔心（距岔趾焊缝约4.3米，距岔跟焊缝约5.7米）</t>
  </si>
  <si>
    <t>庄桥-北仑-宁波北-庄桥</t>
  </si>
  <si>
    <t>K2+129</t>
  </si>
  <si>
    <t>邱隘端约67.2米有一导线孔或宁波北端约32.6米有一导线孔（注意焊缝）</t>
  </si>
  <si>
    <t>K135+323</t>
  </si>
  <si>
    <t>轨腰</t>
  </si>
  <si>
    <t>宁波北四场429#曲前导轨</t>
  </si>
  <si>
    <t>K8+324</t>
  </si>
  <si>
    <t>轨头内中外</t>
  </si>
  <si>
    <t>12*12</t>
  </si>
  <si>
    <t>夏家桥6#岔直尖轨，轨头连续擦伤</t>
  </si>
  <si>
    <t>K103+259</t>
  </si>
  <si>
    <t>15*10</t>
  </si>
  <si>
    <t>蜀山15#岔直基本轨（2023.1.10已关注）</t>
  </si>
  <si>
    <t>K93+062</t>
  </si>
  <si>
    <t>15*12</t>
  </si>
  <si>
    <t>余姚西5#岔直前导轨（2023.1.10已关注）</t>
  </si>
  <si>
    <t>芜湖工务段</t>
  </si>
  <si>
    <t>宣杭线</t>
  </si>
  <si>
    <t>K70+919</t>
  </si>
  <si>
    <t>杭端约56.8米有一导线孔或宣端约28.8米有一导线孔（2023.01.10已关注）</t>
  </si>
  <si>
    <t>K104+533-K104+525</t>
  </si>
  <si>
    <t>轨头中内</t>
  </si>
  <si>
    <t>20*15</t>
  </si>
  <si>
    <t>蜀山2#岔曲基本轨及岔前接头前</t>
  </si>
  <si>
    <t>K104+383-K104+368</t>
  </si>
  <si>
    <t>15*15</t>
  </si>
  <si>
    <t>蜀山14#岔直基本轨</t>
  </si>
  <si>
    <t>沪昆绕行线</t>
  </si>
  <si>
    <t>K2+934</t>
  </si>
  <si>
    <t>南星桥15#岔护基轨</t>
  </si>
  <si>
    <t>笕杭线</t>
  </si>
  <si>
    <t>K197+981</t>
  </si>
  <si>
    <t>艮山门310#岔尖轨跟部焊缝</t>
  </si>
  <si>
    <t>K197+008</t>
  </si>
  <si>
    <t>轨头中心</t>
  </si>
  <si>
    <t>8*12</t>
  </si>
  <si>
    <t>艮山门106#岔护基轨</t>
  </si>
  <si>
    <t>K129+741</t>
  </si>
  <si>
    <t>湖州西18#岔岔心</t>
  </si>
  <si>
    <t>K99+409</t>
  </si>
  <si>
    <t>轨头中间外侧</t>
  </si>
  <si>
    <t>30*35</t>
  </si>
  <si>
    <t>轨面下10MM处前直70度中间10个点，外侧9个点后直70度2个点大公里方向86.5M有一个导线孔小公里方向3.8M有一焊缝</t>
  </si>
  <si>
    <t>K18+941</t>
  </si>
  <si>
    <t>轨面下10MM至20MM处后直70度中间7个点前向偏角70度7个点，前后45度共10个点距钱清大公里方向进站信号机接头73.3M小公里方向2.2M有一个焊缝</t>
  </si>
  <si>
    <t>K16+673</t>
  </si>
  <si>
    <t>外直70度后向6个点 大公里方向14.5M有一个导线孔小公里方向0.4M有两个导线孔</t>
  </si>
  <si>
    <t>K136+588</t>
  </si>
  <si>
    <t>30*25</t>
  </si>
  <si>
    <t>轨面下5-20mm处前直70°中间6个点，后直70°中间6个点，大公里方向0.3米，小公里方向18米各有一导孔</t>
  </si>
  <si>
    <t>宁芜线</t>
  </si>
  <si>
    <t>K114+452</t>
  </si>
  <si>
    <t>宁端20.3米有一导孔</t>
  </si>
  <si>
    <t xml:space="preserve">皖赣线 </t>
  </si>
  <si>
    <t>K0+366</t>
  </si>
  <si>
    <t>皖端约12.5米有一导线孔或赣端约8.8米有一导线孔</t>
  </si>
  <si>
    <t>芜铜线</t>
  </si>
  <si>
    <t>K1+142</t>
  </si>
  <si>
    <t>芜端约10.6米有一导线孔或铜端约52.8米有一接头</t>
  </si>
  <si>
    <t>K113+663</t>
  </si>
  <si>
    <t>轨头外中</t>
  </si>
  <si>
    <t>后向直70度外侧5个点，中间4个点，小公里方向6米有一导孔，大公里方向50米有一焊缝，小公里方向距芜湖普速场反向进站信号机接头615米</t>
  </si>
  <si>
    <t>铜九线</t>
  </si>
  <si>
    <t>K11+041</t>
  </si>
  <si>
    <t>后向直70°内侧6个点，小公里方向距3米有一有缝接头</t>
  </si>
  <si>
    <t>K29+184</t>
  </si>
  <si>
    <t>轨头中间</t>
  </si>
  <si>
    <t>后直70°中间4个点，新河镇1#岔心后第二个焊缝，加固，注意焊缝对侧</t>
  </si>
  <si>
    <t>皖赣线</t>
  </si>
  <si>
    <t>K11+518</t>
  </si>
  <si>
    <t>赣端0.25米有一导孔</t>
  </si>
  <si>
    <t>八里湾-广德</t>
  </si>
  <si>
    <t>K14+292</t>
  </si>
  <si>
    <t>赣端15.7米有一导孔</t>
  </si>
  <si>
    <t>K22+676</t>
  </si>
  <si>
    <t>皖端18.3米有一导孔；赣端0.1米有一焊头</t>
  </si>
  <si>
    <t>K13+623-K13+634</t>
  </si>
  <si>
    <t>轨头中间内侧</t>
  </si>
  <si>
    <t>直70度前向4个点后向5个点后向偏角6个点前向偏角3个点（连续擦伤）</t>
  </si>
  <si>
    <t>K14+250-K14+251</t>
  </si>
  <si>
    <t>直70度前向4个点后向4个点后向偏角5个点前向偏角6个点（连续擦伤）</t>
  </si>
  <si>
    <t>K47+037</t>
  </si>
  <si>
    <t>皖端</t>
  </si>
  <si>
    <t>1B</t>
  </si>
  <si>
    <t>2象限后向45度3个点。距巷口桥小公里方向25#岔后焊缝48.3M（25#岔后普通接头）</t>
  </si>
  <si>
    <t>K48+498</t>
  </si>
  <si>
    <t>2象限后向45度2个点。巷口桥下行出站信号机接头</t>
  </si>
  <si>
    <t>K202+482</t>
  </si>
  <si>
    <t>赣端89米有一导孔</t>
  </si>
  <si>
    <r>
      <rPr>
        <sz val="12"/>
        <color theme="1"/>
        <rFont val="宋体"/>
        <charset val="134"/>
        <scheme val="minor"/>
      </rPr>
      <t>绩溪县</t>
    </r>
    <r>
      <rPr>
        <sz val="12"/>
        <color theme="1"/>
        <rFont val="Sylfaen"/>
        <charset val="134"/>
      </rPr>
      <t>-</t>
    </r>
    <r>
      <rPr>
        <sz val="12"/>
        <color theme="1"/>
        <rFont val="宋体"/>
        <charset val="134"/>
      </rPr>
      <t>倒湖</t>
    </r>
  </si>
  <si>
    <t>K253+126</t>
  </si>
  <si>
    <t>皖端9.7米有一导孔；赣端24.8米有一焊头</t>
  </si>
  <si>
    <t>k63+993</t>
  </si>
  <si>
    <t>宣端</t>
  </si>
  <si>
    <t>螺孔</t>
  </si>
  <si>
    <t>广德12#岔岔前接头（一孔向二水平）</t>
  </si>
  <si>
    <t>广德-笕桥</t>
  </si>
  <si>
    <t>K191+036</t>
  </si>
  <si>
    <t>宣端约3.1米有一导线孔或杭端约74.1米有一导线孔</t>
  </si>
  <si>
    <t>K198+819</t>
  </si>
  <si>
    <t>行宫塘7#岔尖轨</t>
  </si>
  <si>
    <t>K198+053</t>
  </si>
  <si>
    <t>艮山门304#岔尖轨（笕端约7.8米还有一处）</t>
  </si>
  <si>
    <t>K197+044</t>
  </si>
  <si>
    <t>艮山门106#岔护基轨（2023.02.20已发关注）</t>
  </si>
  <si>
    <t>K196+945</t>
  </si>
  <si>
    <t>艮山门110#岔直前导轨</t>
  </si>
  <si>
    <t>K195+434</t>
  </si>
  <si>
    <t>艮山门151#岔基本轨</t>
  </si>
  <si>
    <t>K193+382</t>
  </si>
  <si>
    <t>艮山门线路所7#岔岔心</t>
  </si>
  <si>
    <t>K89+402</t>
  </si>
  <si>
    <t>直70度后向中间2个点后向内侧4个点偏角后向7个点泗安7#岔后焊缝</t>
  </si>
  <si>
    <t>K122+512</t>
  </si>
  <si>
    <t>直70度前向中间7个点前向内侧13个点偏角前向8个点大公里方向1.3M有两个导线孔小公里方向2.7M有一个焊缝距此处0.34M轨头还有一处</t>
  </si>
  <si>
    <r>
      <rPr>
        <sz val="12"/>
        <color theme="1"/>
        <rFont val="宋体"/>
        <charset val="134"/>
      </rPr>
      <t>笕杭线</t>
    </r>
    <r>
      <rPr>
        <sz val="12"/>
        <color theme="1"/>
        <rFont val="Sylfaen"/>
        <charset val="134"/>
      </rPr>
      <t xml:space="preserve"> </t>
    </r>
  </si>
  <si>
    <t>K197+049</t>
  </si>
  <si>
    <t>直70度后向内侧3个点偏角后向5个点距艮山门小公里方向303#岔后焊缝2.1M(303#岔直护基本轨)</t>
  </si>
  <si>
    <t>K58+612</t>
  </si>
  <si>
    <t>昆端约35.6米有一导线孔或沪端约52.7米有一导线孔</t>
  </si>
  <si>
    <t>笕桥-何家湾</t>
  </si>
  <si>
    <t>K17+943</t>
  </si>
  <si>
    <t>距沪端封浜9#岔护基轨跟部加固接头约92.4米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</si>
</sst>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D0D0D"/>
      <name val="宋体"/>
      <charset val="134"/>
    </font>
    <font>
      <sz val="12"/>
      <color rgb="FFFF0000"/>
      <name val="宋体"/>
      <charset val="134"/>
    </font>
    <font>
      <sz val="12"/>
      <color rgb="FF0D0D0D"/>
      <name val="Sylfaen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Sylfae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4"/>
  <sheetViews>
    <sheetView showZeros="0" tabSelected="1" zoomScale="85" zoomScaleNormal="85" workbookViewId="0">
      <selection activeCell="M28" sqref="M28"/>
    </sheetView>
  </sheetViews>
  <sheetFormatPr defaultColWidth="9" defaultRowHeight="14.25"/>
  <cols>
    <col min="1" max="1" width="9" style="14"/>
    <col min="2" max="2" width="33.6666666666667" style="14" customWidth="1"/>
    <col min="3" max="3" width="8.10833333333333" style="14" customWidth="1"/>
    <col min="4" max="4" width="12.1083333333333" style="14" customWidth="1"/>
    <col min="5" max="5" width="8.44166666666667" style="14" customWidth="1"/>
    <col min="6" max="6" width="8.66666666666667" style="14" customWidth="1"/>
    <col min="7" max="7" width="5.88333333333333" style="14" customWidth="1"/>
    <col min="8" max="8" width="8" style="14" customWidth="1"/>
    <col min="9" max="10" width="8.21666666666667" style="14" customWidth="1"/>
    <col min="11" max="11" width="7.21666666666667" style="14" customWidth="1"/>
    <col min="12" max="12" width="14.2166666666667" style="14" customWidth="1"/>
    <col min="13" max="16384" width="9" style="14"/>
  </cols>
  <sheetData>
    <row r="1" ht="30" customHeight="1" spans="1:11">
      <c r="A1" s="15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</row>
    <row r="2" s="13" customFormat="1" ht="24.9" customHeight="1" spans="1:1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</row>
    <row r="3" ht="24.9" customHeight="1" spans="1:11">
      <c r="A3" s="15">
        <v>1</v>
      </c>
      <c r="B3" s="15" t="s">
        <v>12</v>
      </c>
      <c r="C3" s="15" t="s">
        <v>13</v>
      </c>
      <c r="D3" s="15">
        <f t="shared" ref="D3:D9" si="0">SUM(E3:K3)</f>
        <v>3</v>
      </c>
      <c r="E3" s="15">
        <f>COUNTIFS(监控伤损表!A$2:A$64,监控统计表!C3,监控伤损表!K$2:K$64,"=螺孔裂纹")</f>
        <v>1</v>
      </c>
      <c r="F3" s="15">
        <f>COUNTIFS(监控伤损表!A$2:A$64,监控统计表!C3,监控伤损表!K$2:K$64,"=轨头伤损")</f>
        <v>0</v>
      </c>
      <c r="G3" s="15">
        <f>COUNTIFS(监控伤损表!A$2:A$64,监控统计表!C3,监控伤损表!K$2:K$64,"=核伤")</f>
        <v>0</v>
      </c>
      <c r="H3" s="15">
        <f>COUNTIFS(监控伤损表!A$2:A$64,监控统计表!C3,监控伤损表!K$2:K$64,"=轨底伤损")</f>
        <v>0</v>
      </c>
      <c r="I3" s="15">
        <f>COUNTIFS(监控伤损表!A$2:A$64,监控统计表!C3,监控伤损表!K$2:K$64,"=焊缝伤损")</f>
        <v>2</v>
      </c>
      <c r="J3" s="15">
        <f>COUNTIFS(监控伤损表!A$2:A$64,监控统计表!C3,监控伤损表!K$2:K$64,"=轨腰伤损")</f>
        <v>0</v>
      </c>
      <c r="K3" s="15"/>
    </row>
    <row r="4" ht="24.9" customHeight="1" spans="1:11">
      <c r="A4" s="15">
        <v>2</v>
      </c>
      <c r="B4" s="15" t="s">
        <v>14</v>
      </c>
      <c r="C4" s="15" t="s">
        <v>15</v>
      </c>
      <c r="D4" s="15">
        <f t="shared" si="0"/>
        <v>3</v>
      </c>
      <c r="E4" s="15">
        <f>COUNTIFS(监控伤损表!A$2:A$64,监控统计表!C4,监控伤损表!K$2:K$64,"=螺孔裂纹")</f>
        <v>0</v>
      </c>
      <c r="F4" s="15">
        <f>COUNTIFS(监控伤损表!A$2:A$64,监控统计表!C4,监控伤损表!K$2:K$64,"=轨头伤损")</f>
        <v>2</v>
      </c>
      <c r="G4" s="15">
        <f>COUNTIFS(监控伤损表!A$2:A$64,监控统计表!C4,监控伤损表!K$2:K$64,"=核伤")</f>
        <v>0</v>
      </c>
      <c r="H4" s="15">
        <f>COUNTIFS(监控伤损表!A$2:A$64,监控统计表!C4,监控伤损表!K$2:K$64,"=轨底伤损")</f>
        <v>0</v>
      </c>
      <c r="I4" s="15">
        <f>COUNTIFS(监控伤损表!A$2:A$64,监控统计表!C4,监控伤损表!K$2:K$64,"=焊缝伤损")</f>
        <v>1</v>
      </c>
      <c r="J4" s="15">
        <f>COUNTIFS(监控伤损表!A$2:A$64,监控统计表!C4,监控伤损表!K$2:K$64,"=轨腰伤损")</f>
        <v>0</v>
      </c>
      <c r="K4" s="15"/>
    </row>
    <row r="5" ht="24.9" customHeight="1" spans="1:11">
      <c r="A5" s="15">
        <v>3</v>
      </c>
      <c r="B5" s="15" t="s">
        <v>16</v>
      </c>
      <c r="C5" s="15" t="s">
        <v>17</v>
      </c>
      <c r="D5" s="15">
        <f t="shared" si="0"/>
        <v>0</v>
      </c>
      <c r="E5" s="15">
        <f>COUNTIFS(监控伤损表!A$2:A$64,监控统计表!C5,监控伤损表!K$2:K$64,"=螺孔裂纹")</f>
        <v>0</v>
      </c>
      <c r="F5" s="15">
        <f>COUNTIFS(监控伤损表!A$2:A$64,监控统计表!C5,监控伤损表!K$2:K$64,"=轨头伤损")</f>
        <v>0</v>
      </c>
      <c r="G5" s="15">
        <f>COUNTIFS(监控伤损表!A$2:A$64,监控统计表!C5,监控伤损表!K$2:K$64,"=核伤")</f>
        <v>0</v>
      </c>
      <c r="H5" s="15">
        <f>COUNTIFS(监控伤损表!A$2:A$64,监控统计表!C5,监控伤损表!K$2:K$64,"=轨底伤损")</f>
        <v>0</v>
      </c>
      <c r="I5" s="15">
        <f>COUNTIFS(监控伤损表!A$2:A$64,监控统计表!C5,监控伤损表!K$2:K$64,"=焊缝伤损")</f>
        <v>0</v>
      </c>
      <c r="J5" s="15">
        <f>COUNTIFS(监控伤损表!A$2:A$64,监控统计表!C5,监控伤损表!K$2:K$64,"=轨腰伤损")</f>
        <v>0</v>
      </c>
      <c r="K5" s="15"/>
    </row>
    <row r="6" ht="24.9" customHeight="1" spans="1:11">
      <c r="A6" s="15">
        <v>4</v>
      </c>
      <c r="B6" s="15" t="s">
        <v>18</v>
      </c>
      <c r="C6" s="15" t="s">
        <v>19</v>
      </c>
      <c r="D6" s="15">
        <f t="shared" si="0"/>
        <v>0</v>
      </c>
      <c r="E6" s="15">
        <f>COUNTIFS(监控伤损表!A$2:A$64,监控统计表!C6,监控伤损表!K$2:K$64,"=螺孔裂纹")</f>
        <v>0</v>
      </c>
      <c r="F6" s="15">
        <f>COUNTIFS(监控伤损表!A$2:A$64,监控统计表!C6,监控伤损表!K$2:K$64,"=轨头伤损")</f>
        <v>0</v>
      </c>
      <c r="G6" s="15">
        <f>COUNTIFS(监控伤损表!A$2:A$64,监控统计表!C6,监控伤损表!K$2:K$64,"=核伤")</f>
        <v>0</v>
      </c>
      <c r="H6" s="15">
        <f>COUNTIFS(监控伤损表!A$2:A$64,监控统计表!C6,监控伤损表!K$2:K$64,"=轨底伤损")</f>
        <v>0</v>
      </c>
      <c r="I6" s="15">
        <f>COUNTIFS(监控伤损表!A$2:A$64,监控统计表!C6,监控伤损表!K$2:K$64,"=焊缝伤损")</f>
        <v>0</v>
      </c>
      <c r="J6" s="15">
        <f>COUNTIFS(监控伤损表!A$2:A$64,监控统计表!C6,监控伤损表!K$2:K$64,"=轨腰伤损")</f>
        <v>0</v>
      </c>
      <c r="K6" s="15"/>
    </row>
    <row r="7" ht="24.9" customHeight="1" spans="1:11">
      <c r="A7" s="15">
        <v>5</v>
      </c>
      <c r="B7" s="15" t="s">
        <v>20</v>
      </c>
      <c r="C7" s="15" t="s">
        <v>21</v>
      </c>
      <c r="D7" s="15">
        <f t="shared" si="0"/>
        <v>1</v>
      </c>
      <c r="E7" s="15">
        <f>COUNTIFS(监控伤损表!A$2:A$64,监控统计表!C7,监控伤损表!K$2:K$64,"=螺孔裂纹")</f>
        <v>0</v>
      </c>
      <c r="F7" s="15">
        <f>COUNTIFS(监控伤损表!A$2:A$64,监控统计表!C7,监控伤损表!K$2:K$64,"=轨头伤损")</f>
        <v>0</v>
      </c>
      <c r="G7" s="15">
        <f>COUNTIFS(监控伤损表!A$2:A$64,监控统计表!C7,监控伤损表!K$2:K$64,"=核伤")</f>
        <v>0</v>
      </c>
      <c r="H7" s="15">
        <f>COUNTIFS(监控伤损表!A$2:A$64,监控统计表!C7,监控伤损表!K$2:K$64,"=轨底伤损")</f>
        <v>0</v>
      </c>
      <c r="I7" s="15">
        <f>COUNTIFS(监控伤损表!A$2:A$64,监控统计表!C7,监控伤损表!K$2:K$64,"=焊缝伤损")</f>
        <v>1</v>
      </c>
      <c r="J7" s="15">
        <f>COUNTIFS(监控伤损表!A$2:A$64,监控统计表!C7,监控伤损表!K$2:K$64,"=轨腰伤损")</f>
        <v>0</v>
      </c>
      <c r="K7" s="15"/>
    </row>
    <row r="8" ht="24.9" customHeight="1" spans="1:11">
      <c r="A8" s="15">
        <v>6</v>
      </c>
      <c r="B8" s="15" t="s">
        <v>22</v>
      </c>
      <c r="C8" s="15" t="s">
        <v>23</v>
      </c>
      <c r="D8" s="15">
        <f t="shared" si="0"/>
        <v>0</v>
      </c>
      <c r="E8" s="15">
        <f>COUNTIFS(监控伤损表!A$2:A$64,监控统计表!C8,监控伤损表!K$2:K$64,"=螺孔裂纹")</f>
        <v>0</v>
      </c>
      <c r="F8" s="15">
        <f>COUNTIFS(监控伤损表!A$2:A$64,监控统计表!C8,监控伤损表!K$2:K$64,"=轨头伤损")</f>
        <v>0</v>
      </c>
      <c r="G8" s="15">
        <f>COUNTIFS(监控伤损表!A$2:A$64,监控统计表!C8,监控伤损表!K$2:K$64,"=核伤")</f>
        <v>0</v>
      </c>
      <c r="H8" s="15">
        <f>COUNTIFS(监控伤损表!A$2:A$64,监控统计表!C8,监控伤损表!K$2:K$64,"=轨底伤损")</f>
        <v>0</v>
      </c>
      <c r="I8" s="15">
        <f>COUNTIFS(监控伤损表!A$2:A$64,监控统计表!C8,监控伤损表!K$2:K$64,"=焊缝伤损")</f>
        <v>0</v>
      </c>
      <c r="J8" s="15">
        <f>COUNTIFS(监控伤损表!A$2:A$64,监控统计表!C8,监控伤损表!K$2:K$64,"=轨腰伤损")</f>
        <v>0</v>
      </c>
      <c r="K8" s="15"/>
    </row>
    <row r="9" ht="24.9" customHeight="1" spans="1:11">
      <c r="A9" s="15">
        <v>7</v>
      </c>
      <c r="B9" s="15" t="s">
        <v>24</v>
      </c>
      <c r="C9" s="15" t="s">
        <v>25</v>
      </c>
      <c r="D9" s="15">
        <f t="shared" si="0"/>
        <v>5</v>
      </c>
      <c r="E9" s="15">
        <f>COUNTIFS(监控伤损表!A$2:A$64,监控统计表!C9,监控伤损表!K$2:K$64,"=螺孔裂纹")</f>
        <v>0</v>
      </c>
      <c r="F9" s="15">
        <f>COUNTIFS(监控伤损表!A$2:A$64,监控统计表!C9,监控伤损表!K$2:K$64,"=轨头伤损")</f>
        <v>3</v>
      </c>
      <c r="G9" s="15">
        <f>COUNTIFS(监控伤损表!A$2:A$64,监控统计表!C9,监控伤损表!K$2:K$64,"=核伤")</f>
        <v>1</v>
      </c>
      <c r="H9" s="15">
        <f>COUNTIFS(监控伤损表!A$2:A$64,监控统计表!C9,监控伤损表!K$2:K$64,"=轨底伤损")</f>
        <v>0</v>
      </c>
      <c r="I9" s="15">
        <f>COUNTIFS(监控伤损表!A$2:A$64,监控统计表!C9,监控伤损表!K$2:K$64,"=焊缝伤损")</f>
        <v>1</v>
      </c>
      <c r="J9" s="15">
        <f>COUNTIFS(监控伤损表!A$2:A$64,监控统计表!C9,监控伤损表!K$2:K$64,"=轨腰伤损")</f>
        <v>0</v>
      </c>
      <c r="K9" s="15"/>
    </row>
    <row r="10" ht="24.9" customHeight="1" spans="1:11">
      <c r="A10" s="15">
        <v>8</v>
      </c>
      <c r="B10" s="15" t="s">
        <v>26</v>
      </c>
      <c r="C10" s="15" t="s">
        <v>27</v>
      </c>
      <c r="D10" s="15">
        <f t="shared" ref="D10:D22" si="1">SUM(E10:K10)</f>
        <v>6</v>
      </c>
      <c r="E10" s="15">
        <f>COUNTIFS(监控伤损表!A$2:A$64,监控统计表!C10,监控伤损表!K$2:K$64,"=螺孔裂纹")</f>
        <v>0</v>
      </c>
      <c r="F10" s="15">
        <f>COUNTIFS(监控伤损表!A$2:A$64,监控统计表!C10,监控伤损表!K$2:K$64,"=轨头伤损")</f>
        <v>6</v>
      </c>
      <c r="G10" s="15">
        <f>COUNTIFS(监控伤损表!A$2:A$64,监控统计表!C10,监控伤损表!K$2:K$64,"=核伤")</f>
        <v>0</v>
      </c>
      <c r="H10" s="15">
        <f>COUNTIFS(监控伤损表!A$2:A$64,监控统计表!C10,监控伤损表!K$2:K$64,"=轨底伤损")</f>
        <v>0</v>
      </c>
      <c r="I10" s="15">
        <f>COUNTIFS(监控伤损表!A$2:A$64,监控统计表!C10,监控伤损表!K$2:K$64,"=焊缝伤损")</f>
        <v>0</v>
      </c>
      <c r="J10" s="15">
        <f>COUNTIFS(监控伤损表!A$2:A$64,监控统计表!C10,监控伤损表!K$2:K$64,"=轨腰伤损")</f>
        <v>0</v>
      </c>
      <c r="K10" s="15"/>
    </row>
    <row r="11" ht="24.9" customHeight="1" spans="1:11">
      <c r="A11" s="15">
        <v>9</v>
      </c>
      <c r="B11" s="15" t="s">
        <v>28</v>
      </c>
      <c r="C11" s="15" t="s">
        <v>29</v>
      </c>
      <c r="D11" s="15">
        <f t="shared" si="1"/>
        <v>3</v>
      </c>
      <c r="E11" s="15">
        <f>COUNTIFS(监控伤损表!A$2:A$64,监控统计表!C11,监控伤损表!K$2:K$64,"=螺孔裂纹")</f>
        <v>0</v>
      </c>
      <c r="F11" s="15">
        <f>COUNTIFS(监控伤损表!A$2:A$64,监控统计表!C11,监控伤损表!K$2:K$64,"=轨头伤损")</f>
        <v>2</v>
      </c>
      <c r="G11" s="15">
        <f>COUNTIFS(监控伤损表!A$2:A$64,监控统计表!C11,监控伤损表!K$2:K$64,"=核伤")</f>
        <v>0</v>
      </c>
      <c r="H11" s="15">
        <f>COUNTIFS(监控伤损表!A$2:A$64,监控统计表!C11,监控伤损表!K$2:K$64,"=轨底伤损")</f>
        <v>0</v>
      </c>
      <c r="I11" s="15">
        <f>COUNTIFS(监控伤损表!A$2:A$64,监控统计表!C11,监控伤损表!K$2:K$64,"=焊缝伤损")</f>
        <v>1</v>
      </c>
      <c r="J11" s="15">
        <f>COUNTIFS(监控伤损表!A$2:A$64,监控统计表!C11,监控伤损表!K$2:K$64,"=轨腰伤损")</f>
        <v>0</v>
      </c>
      <c r="K11" s="15"/>
    </row>
    <row r="12" ht="24.9" customHeight="1" spans="1:11">
      <c r="A12" s="15">
        <v>10</v>
      </c>
      <c r="B12" s="15" t="s">
        <v>30</v>
      </c>
      <c r="C12" s="15" t="s">
        <v>31</v>
      </c>
      <c r="D12" s="15">
        <f t="shared" si="1"/>
        <v>14</v>
      </c>
      <c r="E12" s="15">
        <f>COUNTIFS(监控伤损表!A$2:A$64,监控统计表!C12,监控伤损表!K$2:K$64,"=螺孔裂纹")</f>
        <v>0</v>
      </c>
      <c r="F12" s="15">
        <f>COUNTIFS(监控伤损表!A$2:A$64,监控统计表!C12,监控伤损表!K$2:K$64,"=轨头伤损")</f>
        <v>12</v>
      </c>
      <c r="G12" s="15">
        <f>COUNTIFS(监控伤损表!A$2:A$64,监控统计表!C12,监控伤损表!K$2:K$64,"=核伤")</f>
        <v>0</v>
      </c>
      <c r="H12" s="15">
        <f>COUNTIFS(监控伤损表!A$2:A$64,监控统计表!C12,监控伤损表!K$2:K$64,"=轨底伤损")</f>
        <v>0</v>
      </c>
      <c r="I12" s="15">
        <f>COUNTIFS(监控伤损表!A$2:A$64,监控统计表!C12,监控伤损表!K$2:K$64,"=焊缝伤损")</f>
        <v>2</v>
      </c>
      <c r="J12" s="15">
        <f>COUNTIFS(监控伤损表!A$2:A$64,监控统计表!C12,监控伤损表!K$2:K$64,"=轨腰伤损")</f>
        <v>0</v>
      </c>
      <c r="K12" s="15"/>
    </row>
    <row r="13" ht="24.9" customHeight="1" spans="1:11">
      <c r="A13" s="15">
        <v>11</v>
      </c>
      <c r="B13" s="15" t="s">
        <v>32</v>
      </c>
      <c r="C13" s="15" t="s">
        <v>33</v>
      </c>
      <c r="D13" s="15">
        <f t="shared" si="1"/>
        <v>6</v>
      </c>
      <c r="E13" s="15">
        <f>COUNTIFS(监控伤损表!A$2:A$64,监控统计表!C13,监控伤损表!K$2:K$64,"=螺孔裂纹")</f>
        <v>0</v>
      </c>
      <c r="F13" s="15">
        <f>COUNTIFS(监控伤损表!A$2:A$64,监控统计表!C13,监控伤损表!K$2:K$64,"=轨头伤损")</f>
        <v>1</v>
      </c>
      <c r="G13" s="15">
        <f>COUNTIFS(监控伤损表!A$2:A$64,监控统计表!C13,监控伤损表!K$2:K$64,"=核伤")</f>
        <v>0</v>
      </c>
      <c r="H13" s="15">
        <f>COUNTIFS(监控伤损表!A$2:A$64,监控统计表!C13,监控伤损表!K$2:K$64,"=轨底伤损")</f>
        <v>0</v>
      </c>
      <c r="I13" s="15">
        <f>COUNTIFS(监控伤损表!A$2:A$64,监控统计表!C13,监控伤损表!K$2:K$64,"=焊缝伤损")</f>
        <v>4</v>
      </c>
      <c r="J13" s="15">
        <f>COUNTIFS(监控伤损表!A$2:A$64,监控统计表!C13,监控伤损表!K$2:K$64,"=轨腰伤损")</f>
        <v>1</v>
      </c>
      <c r="K13" s="15"/>
    </row>
    <row r="14" ht="24.9" customHeight="1" spans="1:11">
      <c r="A14" s="15">
        <v>12</v>
      </c>
      <c r="B14" s="15" t="s">
        <v>34</v>
      </c>
      <c r="C14" s="15" t="s">
        <v>35</v>
      </c>
      <c r="D14" s="15">
        <f t="shared" si="1"/>
        <v>0</v>
      </c>
      <c r="E14" s="15">
        <f>COUNTIFS(监控伤损表!A$2:A$64,监控统计表!C14,监控伤损表!K$2:K$64,"=螺孔裂纹")</f>
        <v>0</v>
      </c>
      <c r="F14" s="15">
        <f>COUNTIFS(监控伤损表!A$2:A$64,监控统计表!C14,监控伤损表!K$2:K$64,"=轨头伤损")</f>
        <v>0</v>
      </c>
      <c r="G14" s="15">
        <f>COUNTIFS(监控伤损表!A$2:A$64,监控统计表!C14,监控伤损表!K$2:K$64,"=核伤")</f>
        <v>0</v>
      </c>
      <c r="H14" s="15">
        <f>COUNTIFS(监控伤损表!A$2:A$64,监控统计表!C14,监控伤损表!K$2:K$64,"=轨底伤损")</f>
        <v>0</v>
      </c>
      <c r="I14" s="15">
        <f>COUNTIFS(监控伤损表!A$2:A$64,监控统计表!C14,监控伤损表!K$2:K$64,"=焊缝伤损")</f>
        <v>0</v>
      </c>
      <c r="J14" s="15">
        <f>COUNTIFS(监控伤损表!A$2:A$64,监控统计表!C14,监控伤损表!K$2:K$64,"=轨腰伤损")</f>
        <v>0</v>
      </c>
      <c r="K14" s="15"/>
    </row>
    <row r="15" ht="24.9" customHeight="1" spans="1:11">
      <c r="A15" s="15">
        <v>13</v>
      </c>
      <c r="B15" s="15" t="s">
        <v>36</v>
      </c>
      <c r="C15" s="15" t="s">
        <v>37</v>
      </c>
      <c r="D15" s="15">
        <f t="shared" si="1"/>
        <v>0</v>
      </c>
      <c r="E15" s="15">
        <f>COUNTIFS(监控伤损表!A$2:A$64,监控统计表!C15,监控伤损表!K$2:K$64,"=螺孔裂纹")</f>
        <v>0</v>
      </c>
      <c r="F15" s="15">
        <f>COUNTIFS(监控伤损表!A$2:A$64,监控统计表!C15,监控伤损表!K$2:K$64,"=轨头伤损")</f>
        <v>0</v>
      </c>
      <c r="G15" s="15">
        <f>COUNTIFS(监控伤损表!A$2:A$64,监控统计表!C15,监控伤损表!K$2:K$64,"=核伤")</f>
        <v>0</v>
      </c>
      <c r="H15" s="15">
        <f>COUNTIFS(监控伤损表!A$2:A$64,监控统计表!C15,监控伤损表!K$2:K$64,"=轨底伤损")</f>
        <v>0</v>
      </c>
      <c r="I15" s="15">
        <f>COUNTIFS(监控伤损表!A$2:A$64,监控统计表!C15,监控伤损表!K$2:K$64,"=焊缝伤损")</f>
        <v>0</v>
      </c>
      <c r="J15" s="15">
        <f>COUNTIFS(监控伤损表!A$2:A$64,监控统计表!C15,监控伤损表!K$2:K$64,"=轨腰伤损")</f>
        <v>0</v>
      </c>
      <c r="K15" s="15"/>
    </row>
    <row r="16" ht="24.9" customHeight="1" spans="1:11">
      <c r="A16" s="15">
        <v>14</v>
      </c>
      <c r="B16" s="15" t="s">
        <v>38</v>
      </c>
      <c r="C16" s="15" t="s">
        <v>39</v>
      </c>
      <c r="D16" s="15">
        <f t="shared" si="1"/>
        <v>7</v>
      </c>
      <c r="E16" s="15">
        <f>COUNTIFS(监控伤损表!A$2:A$64,监控统计表!C16,监控伤损表!K$2:K$64,"=螺孔裂纹")</f>
        <v>2</v>
      </c>
      <c r="F16" s="15">
        <f>COUNTIFS(监控伤损表!A$2:A$64,监控统计表!C16,监控伤损表!K$2:K$64,"=轨头伤损")</f>
        <v>5</v>
      </c>
      <c r="G16" s="15">
        <f>COUNTIFS(监控伤损表!A$2:A$64,监控统计表!C16,监控伤损表!K$2:K$64,"=核伤")</f>
        <v>0</v>
      </c>
      <c r="H16" s="15">
        <f>COUNTIFS(监控伤损表!A$2:A$64,监控统计表!C16,监控伤损表!K$2:K$64,"=轨底伤损")</f>
        <v>0</v>
      </c>
      <c r="I16" s="15">
        <f>COUNTIFS(监控伤损表!A$2:A$64,监控统计表!C16,监控伤损表!K$2:K$64,"=焊缝伤损")</f>
        <v>0</v>
      </c>
      <c r="J16" s="15">
        <f>COUNTIFS(监控伤损表!A$2:A$64,监控统计表!C16,监控伤损表!K$2:K$64,"=轨腰伤损")</f>
        <v>0</v>
      </c>
      <c r="K16" s="15"/>
    </row>
    <row r="17" ht="24.9" customHeight="1" spans="1:11">
      <c r="A17" s="15">
        <v>15</v>
      </c>
      <c r="B17" s="15" t="s">
        <v>40</v>
      </c>
      <c r="C17" s="15" t="s">
        <v>41</v>
      </c>
      <c r="D17" s="15">
        <f t="shared" si="1"/>
        <v>0</v>
      </c>
      <c r="E17" s="15">
        <f>COUNTIFS(监控伤损表!A$2:A$64,监控统计表!C17,监控伤损表!K$2:K$64,"=螺孔裂纹")</f>
        <v>0</v>
      </c>
      <c r="F17" s="15">
        <f>COUNTIFS(监控伤损表!A$2:A$64,监控统计表!C17,监控伤损表!K$2:K$64,"=轨头伤损")</f>
        <v>0</v>
      </c>
      <c r="G17" s="15">
        <f>COUNTIFS(监控伤损表!A$2:A$64,监控统计表!C17,监控伤损表!K$2:K$64,"=核伤")</f>
        <v>0</v>
      </c>
      <c r="H17" s="15">
        <f>COUNTIFS(监控伤损表!A$2:A$64,监控统计表!C17,监控伤损表!K$2:K$64,"=轨底伤损")</f>
        <v>0</v>
      </c>
      <c r="I17" s="15">
        <f>COUNTIFS(监控伤损表!A$2:A$64,监控统计表!C17,监控伤损表!K$2:K$64,"=焊缝伤损")</f>
        <v>0</v>
      </c>
      <c r="J17" s="15">
        <f>COUNTIFS(监控伤损表!A$2:A$64,监控统计表!C17,监控伤损表!K$2:K$64,"=轨腰伤损")</f>
        <v>0</v>
      </c>
      <c r="K17" s="15"/>
    </row>
    <row r="18" ht="24.9" customHeight="1" spans="1:11">
      <c r="A18" s="15">
        <v>16</v>
      </c>
      <c r="B18" s="15" t="s">
        <v>42</v>
      </c>
      <c r="C18" s="15" t="s">
        <v>43</v>
      </c>
      <c r="D18" s="15">
        <f t="shared" si="1"/>
        <v>2</v>
      </c>
      <c r="E18" s="15">
        <f>COUNTIFS(监控伤损表!A$2:A$64,监控统计表!C18,监控伤损表!K$2:K$64,"=螺孔裂纹")</f>
        <v>0</v>
      </c>
      <c r="F18" s="15">
        <f>COUNTIFS(监控伤损表!A$2:A$64,监控统计表!C18,监控伤损表!K$2:K$64,"=轨头伤损")</f>
        <v>1</v>
      </c>
      <c r="G18" s="15">
        <f>COUNTIFS(监控伤损表!A$2:A$64,监控统计表!C18,监控伤损表!K$2:K$64,"=核伤")</f>
        <v>0</v>
      </c>
      <c r="H18" s="15">
        <f>COUNTIFS(监控伤损表!A$2:A$64,监控统计表!C18,监控伤损表!K$2:K$64,"=轨底伤损")</f>
        <v>0</v>
      </c>
      <c r="I18" s="15">
        <f>COUNTIFS(监控伤损表!A$2:A$64,监控统计表!C18,监控伤损表!K$2:K$64,"=焊缝伤损")</f>
        <v>1</v>
      </c>
      <c r="J18" s="15">
        <f>COUNTIFS(监控伤损表!A$2:A$64,监控统计表!C18,监控伤损表!K$2:K$64,"=轨腰伤损")</f>
        <v>0</v>
      </c>
      <c r="K18" s="15"/>
    </row>
    <row r="19" ht="24.9" customHeight="1" spans="1:11">
      <c r="A19" s="15">
        <v>17</v>
      </c>
      <c r="B19" s="15" t="s">
        <v>44</v>
      </c>
      <c r="C19" s="15" t="s">
        <v>45</v>
      </c>
      <c r="D19" s="15">
        <f t="shared" si="1"/>
        <v>0</v>
      </c>
      <c r="E19" s="15">
        <f>COUNTIFS(监控伤损表!A$2:A$64,监控统计表!C19,监控伤损表!K$2:K$64,"=螺孔裂纹")</f>
        <v>0</v>
      </c>
      <c r="F19" s="15">
        <f>COUNTIFS(监控伤损表!A$2:A$64,监控统计表!C19,监控伤损表!K$2:K$64,"=轨头伤损")</f>
        <v>0</v>
      </c>
      <c r="G19" s="15">
        <f>COUNTIFS(监控伤损表!A$2:A$64,监控统计表!C19,监控伤损表!K$2:K$64,"=核伤")</f>
        <v>0</v>
      </c>
      <c r="H19" s="15">
        <f>COUNTIFS(监控伤损表!A$2:A$64,监控统计表!C19,监控伤损表!K$2:K$64,"=轨底伤损")</f>
        <v>0</v>
      </c>
      <c r="I19" s="15">
        <f>COUNTIFS(监控伤损表!A$2:A$64,监控统计表!C19,监控伤损表!K$2:K$64,"=焊缝伤损")</f>
        <v>0</v>
      </c>
      <c r="J19" s="15">
        <f>COUNTIFS(监控伤损表!A$2:A$64,监控统计表!C19,监控伤损表!K$2:K$64,"=轨腰伤损")</f>
        <v>0</v>
      </c>
      <c r="K19" s="15"/>
    </row>
    <row r="20" ht="24.9" customHeight="1" spans="1:11">
      <c r="A20" s="15">
        <v>18</v>
      </c>
      <c r="B20" s="15" t="s">
        <v>46</v>
      </c>
      <c r="C20" s="15" t="s">
        <v>47</v>
      </c>
      <c r="D20" s="15">
        <f t="shared" si="1"/>
        <v>0</v>
      </c>
      <c r="E20" s="15">
        <f>COUNTIFS(监控伤损表!A$2:A$64,监控统计表!C20,监控伤损表!K$2:K$64,"=螺孔裂纹")</f>
        <v>0</v>
      </c>
      <c r="F20" s="15">
        <f>COUNTIFS(监控伤损表!A$2:A$64,监控统计表!C20,监控伤损表!K$2:K$64,"=轨头伤损")</f>
        <v>0</v>
      </c>
      <c r="G20" s="15">
        <f>COUNTIFS(监控伤损表!A$2:A$64,监控统计表!C20,监控伤损表!K$2:K$64,"=核伤")</f>
        <v>0</v>
      </c>
      <c r="H20" s="15">
        <f>COUNTIFS(监控伤损表!A$2:A$64,监控统计表!C20,监控伤损表!K$2:K$64,"=轨底伤损")</f>
        <v>0</v>
      </c>
      <c r="I20" s="15">
        <f>COUNTIFS(监控伤损表!A$2:A$64,监控统计表!C20,监控伤损表!K$2:K$64,"=焊缝伤损")</f>
        <v>0</v>
      </c>
      <c r="J20" s="15">
        <f>COUNTIFS(监控伤损表!A$2:A$64,监控统计表!C20,监控伤损表!K$2:K$64,"=轨腰伤损")</f>
        <v>0</v>
      </c>
      <c r="K20" s="15"/>
    </row>
    <row r="21" ht="24.9" customHeight="1" spans="1:11">
      <c r="A21" s="15">
        <v>19</v>
      </c>
      <c r="B21" s="15" t="s">
        <v>48</v>
      </c>
      <c r="C21" s="15" t="s">
        <v>49</v>
      </c>
      <c r="D21" s="15">
        <f t="shared" si="1"/>
        <v>11</v>
      </c>
      <c r="E21" s="15">
        <f>COUNTIFS(监控伤损表!A$2:A$64,监控统计表!C21,监控伤损表!K$2:K$64,"=螺孔裂纹")</f>
        <v>1</v>
      </c>
      <c r="F21" s="15">
        <f>COUNTIFS(监控伤损表!A$2:A$64,监控统计表!C21,监控伤损表!K$2:K$64,"=轨头伤损")</f>
        <v>8</v>
      </c>
      <c r="G21" s="15">
        <f>COUNTIFS(监控伤损表!A$2:A$64,监控统计表!C21,监控伤损表!K$2:K$64,"=核伤")</f>
        <v>0</v>
      </c>
      <c r="H21" s="15">
        <f>COUNTIFS(监控伤损表!A$2:A$64,监控统计表!C21,监控伤损表!K$2:K$64,"=轨底伤损")</f>
        <v>0</v>
      </c>
      <c r="I21" s="15">
        <f>COUNTIFS(监控伤损表!A$2:A$64,监控统计表!C21,监控伤损表!K$2:K$64,"=焊缝伤损")</f>
        <v>2</v>
      </c>
      <c r="J21" s="15">
        <f>COUNTIFS(监控伤损表!A$2:A$64,监控统计表!C21,监控伤损表!K$2:K$64,"=轨腰伤损")</f>
        <v>0</v>
      </c>
      <c r="K21" s="15"/>
    </row>
    <row r="22" ht="24.9" customHeight="1" spans="1:11">
      <c r="A22" s="15">
        <v>20</v>
      </c>
      <c r="B22" s="15" t="s">
        <v>50</v>
      </c>
      <c r="C22" s="15" t="s">
        <v>51</v>
      </c>
      <c r="D22" s="15">
        <f t="shared" si="1"/>
        <v>2</v>
      </c>
      <c r="E22" s="15">
        <f>COUNTIFS(监控伤损表!A$2:A$64,监控统计表!C22,监控伤损表!K$2:K$64,"=螺孔裂纹")</f>
        <v>0</v>
      </c>
      <c r="F22" s="15">
        <f>COUNTIFS(监控伤损表!A$2:A$64,监控统计表!C22,监控伤损表!K$2:K$64,"=轨头伤损")</f>
        <v>1</v>
      </c>
      <c r="G22" s="15">
        <f>COUNTIFS(监控伤损表!A$2:A$64,监控统计表!C22,监控伤损表!K$2:K$64,"=核伤")</f>
        <v>0</v>
      </c>
      <c r="H22" s="15">
        <f>COUNTIFS(监控伤损表!A$2:A$64,监控统计表!C22,监控伤损表!K$2:K$64,"=轨底伤损")</f>
        <v>0</v>
      </c>
      <c r="I22" s="15">
        <f>COUNTIFS(监控伤损表!A$2:A$64,监控统计表!C22,监控伤损表!K$2:K$64,"=焊缝伤损")</f>
        <v>1</v>
      </c>
      <c r="J22" s="15">
        <f>COUNTIFS(监控伤损表!A$2:A$64,监控统计表!C22,监控伤损表!K$2:K$64,"=轨腰伤损")</f>
        <v>0</v>
      </c>
      <c r="K22" s="15"/>
    </row>
    <row r="23" ht="24.9" customHeight="1" spans="1:11">
      <c r="A23" s="15" t="s">
        <v>52</v>
      </c>
      <c r="B23" s="15"/>
      <c r="C23" s="15"/>
      <c r="D23" s="15">
        <f>SUM(D3:D22)</f>
        <v>63</v>
      </c>
      <c r="E23" s="15">
        <f t="shared" ref="E23:K23" si="2">SUM(E3:E22)</f>
        <v>4</v>
      </c>
      <c r="F23" s="15">
        <f t="shared" si="2"/>
        <v>41</v>
      </c>
      <c r="G23" s="15">
        <f t="shared" si="2"/>
        <v>1</v>
      </c>
      <c r="H23" s="15">
        <f t="shared" si="2"/>
        <v>0</v>
      </c>
      <c r="I23" s="15">
        <f t="shared" si="2"/>
        <v>16</v>
      </c>
      <c r="J23" s="15">
        <f t="shared" si="2"/>
        <v>1</v>
      </c>
      <c r="K23" s="15">
        <f t="shared" si="2"/>
        <v>0</v>
      </c>
    </row>
    <row r="24" ht="24.9" customHeight="1" spans="1:1">
      <c r="A24" s="14" t="s">
        <v>53</v>
      </c>
    </row>
  </sheetData>
  <mergeCells count="2">
    <mergeCell ref="B1:K1"/>
    <mergeCell ref="A23:B23"/>
  </mergeCells>
  <pageMargins left="0.235416666666667" right="0.235416666666667" top="0.747916666666667" bottom="0.747916666666667" header="0.313888888888889" footer="0.313888888888889"/>
  <pageSetup paperSize="9" scale="8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64"/>
  <sheetViews>
    <sheetView zoomScale="80" zoomScaleNormal="80" workbookViewId="0">
      <pane ySplit="1" topLeftCell="A32" activePane="bottomLeft" state="frozen"/>
      <selection/>
      <selection pane="bottomLeft" activeCell="K69" sqref="K69"/>
    </sheetView>
  </sheetViews>
  <sheetFormatPr defaultColWidth="9" defaultRowHeight="30" customHeight="1"/>
  <cols>
    <col min="1" max="1" width="13.4416666666667" style="3" customWidth="1"/>
    <col min="2" max="2" width="9.33333333333333" style="3" customWidth="1"/>
    <col min="3" max="3" width="5.21666666666667" style="3" customWidth="1"/>
    <col min="4" max="4" width="5.66666666666667" style="3" customWidth="1"/>
    <col min="5" max="5" width="19.8833333333333" style="3" customWidth="1"/>
    <col min="6" max="6" width="14.4416666666667" style="3" customWidth="1"/>
    <col min="7" max="7" width="5.10833333333333" style="3" customWidth="1"/>
    <col min="8" max="8" width="5.21666666666667" style="3" customWidth="1"/>
    <col min="9" max="9" width="22" style="3" customWidth="1"/>
    <col min="10" max="10" width="7.10833333333333" style="3" customWidth="1"/>
    <col min="11" max="11" width="14.8833333333333" style="3" customWidth="1"/>
    <col min="12" max="12" width="14.6666666666667" style="3" customWidth="1"/>
    <col min="13" max="13" width="12.8833333333333" style="3" customWidth="1"/>
    <col min="14" max="14" width="40.3333333333333" style="3" customWidth="1"/>
    <col min="15" max="15" width="11.3333333333333" style="3" customWidth="1"/>
    <col min="16" max="16" width="23.2166666666667" style="3" customWidth="1"/>
    <col min="17" max="17" width="20.3333333333333" style="3" customWidth="1"/>
    <col min="18" max="18" width="9" style="3"/>
    <col min="19" max="19" width="32.3333333333333" style="3" customWidth="1"/>
    <col min="20" max="16384" width="9" style="3"/>
  </cols>
  <sheetData>
    <row r="1" ht="20.1" customHeight="1" spans="1:17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</row>
    <row r="2" ht="20.1" customHeight="1" spans="1:17">
      <c r="A2" s="5" t="s">
        <v>13</v>
      </c>
      <c r="B2" s="5">
        <v>2023</v>
      </c>
      <c r="C2" s="5">
        <v>2</v>
      </c>
      <c r="D2" s="5">
        <v>5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/>
      <c r="K2" s="5" t="s">
        <v>9</v>
      </c>
      <c r="L2" s="5" t="s">
        <v>76</v>
      </c>
      <c r="M2" s="5">
        <v>10</v>
      </c>
      <c r="N2" s="5" t="s">
        <v>77</v>
      </c>
      <c r="O2" s="5" t="s">
        <v>78</v>
      </c>
      <c r="P2" s="5" t="s">
        <v>12</v>
      </c>
      <c r="Q2" s="5"/>
    </row>
    <row r="3" ht="20.1" customHeight="1" spans="1:17">
      <c r="A3" s="5" t="s">
        <v>13</v>
      </c>
      <c r="B3" s="5">
        <v>2023</v>
      </c>
      <c r="C3" s="5">
        <v>2</v>
      </c>
      <c r="D3" s="5">
        <v>5</v>
      </c>
      <c r="E3" s="5" t="s">
        <v>79</v>
      </c>
      <c r="F3" s="5" t="s">
        <v>72</v>
      </c>
      <c r="G3" s="5" t="s">
        <v>73</v>
      </c>
      <c r="H3" s="5" t="s">
        <v>74</v>
      </c>
      <c r="I3" s="6" t="s">
        <v>80</v>
      </c>
      <c r="J3" s="5"/>
      <c r="K3" s="5" t="s">
        <v>9</v>
      </c>
      <c r="L3" s="5" t="s">
        <v>81</v>
      </c>
      <c r="M3" s="6" t="s">
        <v>82</v>
      </c>
      <c r="N3" s="6" t="s">
        <v>83</v>
      </c>
      <c r="O3" s="5" t="s">
        <v>78</v>
      </c>
      <c r="P3" s="5" t="s">
        <v>12</v>
      </c>
      <c r="Q3" s="5"/>
    </row>
    <row r="4" ht="20.1" customHeight="1" spans="1:17">
      <c r="A4" s="5" t="s">
        <v>13</v>
      </c>
      <c r="B4" s="5">
        <v>2023</v>
      </c>
      <c r="C4" s="5">
        <v>4</v>
      </c>
      <c r="D4" s="5">
        <v>17</v>
      </c>
      <c r="E4" s="5" t="s">
        <v>71</v>
      </c>
      <c r="F4" s="5" t="s">
        <v>72</v>
      </c>
      <c r="G4" s="5" t="s">
        <v>73</v>
      </c>
      <c r="H4" s="5" t="s">
        <v>84</v>
      </c>
      <c r="I4" s="6" t="s">
        <v>85</v>
      </c>
      <c r="J4" s="5" t="s">
        <v>86</v>
      </c>
      <c r="K4" s="5" t="s">
        <v>5</v>
      </c>
      <c r="L4" s="5" t="s">
        <v>87</v>
      </c>
      <c r="M4" s="6">
        <v>5</v>
      </c>
      <c r="N4" s="6" t="s">
        <v>88</v>
      </c>
      <c r="O4" s="5" t="s">
        <v>78</v>
      </c>
      <c r="P4" s="5" t="s">
        <v>12</v>
      </c>
      <c r="Q4" s="5"/>
    </row>
    <row r="5" ht="20.1" customHeight="1" spans="1:17">
      <c r="A5" s="5" t="s">
        <v>15</v>
      </c>
      <c r="B5" s="5">
        <v>2023</v>
      </c>
      <c r="C5" s="5">
        <v>2</v>
      </c>
      <c r="D5" s="5">
        <v>6</v>
      </c>
      <c r="E5" s="5" t="s">
        <v>79</v>
      </c>
      <c r="F5" s="5" t="s">
        <v>72</v>
      </c>
      <c r="G5" s="5" t="s">
        <v>73</v>
      </c>
      <c r="H5" s="5" t="s">
        <v>74</v>
      </c>
      <c r="I5" s="5" t="s">
        <v>89</v>
      </c>
      <c r="J5" s="5"/>
      <c r="K5" s="5" t="s">
        <v>9</v>
      </c>
      <c r="L5" s="5" t="s">
        <v>90</v>
      </c>
      <c r="M5" s="5">
        <v>3</v>
      </c>
      <c r="N5" s="5" t="s">
        <v>91</v>
      </c>
      <c r="O5" s="5" t="s">
        <v>78</v>
      </c>
      <c r="P5" s="5" t="s">
        <v>92</v>
      </c>
      <c r="Q5" s="5"/>
    </row>
    <row r="6" ht="20.1" customHeight="1" spans="1:17">
      <c r="A6" s="5" t="s">
        <v>15</v>
      </c>
      <c r="B6" s="5">
        <v>2023</v>
      </c>
      <c r="C6" s="5">
        <v>2</v>
      </c>
      <c r="D6" s="5">
        <v>6</v>
      </c>
      <c r="E6" s="5" t="s">
        <v>79</v>
      </c>
      <c r="F6" s="5" t="s">
        <v>72</v>
      </c>
      <c r="G6" s="5" t="s">
        <v>73</v>
      </c>
      <c r="H6" s="5" t="s">
        <v>74</v>
      </c>
      <c r="I6" s="6" t="s">
        <v>93</v>
      </c>
      <c r="J6" s="5"/>
      <c r="K6" s="5" t="s">
        <v>6</v>
      </c>
      <c r="L6" s="5" t="s">
        <v>94</v>
      </c>
      <c r="M6" s="6" t="s">
        <v>82</v>
      </c>
      <c r="N6" s="6" t="s">
        <v>95</v>
      </c>
      <c r="O6" s="5" t="s">
        <v>78</v>
      </c>
      <c r="P6" s="5" t="s">
        <v>92</v>
      </c>
      <c r="Q6" s="5"/>
    </row>
    <row r="7" ht="20.1" customHeight="1" spans="1:17">
      <c r="A7" s="5" t="s">
        <v>15</v>
      </c>
      <c r="B7" s="5">
        <v>2023</v>
      </c>
      <c r="C7" s="4">
        <v>3</v>
      </c>
      <c r="D7" s="4">
        <v>4</v>
      </c>
      <c r="E7" s="6" t="s">
        <v>79</v>
      </c>
      <c r="F7" s="6" t="s">
        <v>72</v>
      </c>
      <c r="G7" s="6" t="s">
        <v>73</v>
      </c>
      <c r="H7" s="6" t="s">
        <v>74</v>
      </c>
      <c r="I7" s="6" t="s">
        <v>96</v>
      </c>
      <c r="J7" s="6"/>
      <c r="K7" s="6" t="s">
        <v>6</v>
      </c>
      <c r="L7" s="6" t="s">
        <v>94</v>
      </c>
      <c r="M7" s="6">
        <v>10</v>
      </c>
      <c r="N7" s="6" t="s">
        <v>97</v>
      </c>
      <c r="O7" s="5" t="s">
        <v>78</v>
      </c>
      <c r="P7" s="5" t="s">
        <v>92</v>
      </c>
      <c r="Q7" s="5"/>
    </row>
    <row r="8" ht="20.1" customHeight="1" spans="1:17">
      <c r="A8" s="5" t="s">
        <v>21</v>
      </c>
      <c r="B8" s="4">
        <v>2023</v>
      </c>
      <c r="C8" s="4">
        <v>3</v>
      </c>
      <c r="D8" s="4">
        <v>7</v>
      </c>
      <c r="E8" s="6" t="s">
        <v>79</v>
      </c>
      <c r="F8" s="6" t="s">
        <v>98</v>
      </c>
      <c r="G8" s="6" t="s">
        <v>99</v>
      </c>
      <c r="H8" s="6" t="s">
        <v>84</v>
      </c>
      <c r="I8" s="6" t="s">
        <v>100</v>
      </c>
      <c r="J8" s="6"/>
      <c r="K8" s="6" t="s">
        <v>9</v>
      </c>
      <c r="L8" s="6" t="s">
        <v>81</v>
      </c>
      <c r="M8" s="6" t="s">
        <v>82</v>
      </c>
      <c r="N8" s="6" t="s">
        <v>101</v>
      </c>
      <c r="O8" s="5" t="s">
        <v>78</v>
      </c>
      <c r="P8" s="4" t="s">
        <v>102</v>
      </c>
      <c r="Q8" s="4"/>
    </row>
    <row r="9" s="1" customFormat="1" ht="20.1" customHeight="1" spans="1:17">
      <c r="A9" s="7" t="s">
        <v>25</v>
      </c>
      <c r="B9" s="7">
        <v>2023</v>
      </c>
      <c r="C9" s="8">
        <v>3</v>
      </c>
      <c r="D9" s="8">
        <v>9</v>
      </c>
      <c r="E9" s="7" t="s">
        <v>79</v>
      </c>
      <c r="F9" s="7" t="s">
        <v>72</v>
      </c>
      <c r="G9" s="7" t="s">
        <v>103</v>
      </c>
      <c r="H9" s="7" t="s">
        <v>84</v>
      </c>
      <c r="I9" s="7" t="s">
        <v>104</v>
      </c>
      <c r="J9" s="7"/>
      <c r="K9" s="7" t="s">
        <v>6</v>
      </c>
      <c r="L9" s="7" t="s">
        <v>105</v>
      </c>
      <c r="M9" s="7" t="s">
        <v>106</v>
      </c>
      <c r="N9" s="7" t="s">
        <v>107</v>
      </c>
      <c r="O9" s="7" t="s">
        <v>78</v>
      </c>
      <c r="P9" s="7" t="s">
        <v>24</v>
      </c>
      <c r="Q9" s="8"/>
    </row>
    <row r="10" s="1" customFormat="1" ht="20.1" customHeight="1" spans="1:17">
      <c r="A10" s="7" t="s">
        <v>25</v>
      </c>
      <c r="B10" s="7">
        <v>2023</v>
      </c>
      <c r="C10" s="8">
        <v>3</v>
      </c>
      <c r="D10" s="8">
        <v>9</v>
      </c>
      <c r="E10" s="7" t="s">
        <v>79</v>
      </c>
      <c r="F10" s="7" t="s">
        <v>72</v>
      </c>
      <c r="G10" s="7" t="s">
        <v>103</v>
      </c>
      <c r="H10" s="7" t="s">
        <v>84</v>
      </c>
      <c r="I10" s="7" t="s">
        <v>108</v>
      </c>
      <c r="J10" s="7"/>
      <c r="K10" s="7" t="s">
        <v>6</v>
      </c>
      <c r="L10" s="7" t="s">
        <v>94</v>
      </c>
      <c r="M10" s="7" t="s">
        <v>82</v>
      </c>
      <c r="N10" s="7" t="s">
        <v>109</v>
      </c>
      <c r="O10" s="7" t="s">
        <v>78</v>
      </c>
      <c r="P10" s="7" t="s">
        <v>24</v>
      </c>
      <c r="Q10" s="8"/>
    </row>
    <row r="11" s="1" customFormat="1" ht="20.1" customHeight="1" spans="1:17">
      <c r="A11" s="7" t="s">
        <v>25</v>
      </c>
      <c r="B11" s="7">
        <v>2023</v>
      </c>
      <c r="C11" s="7">
        <v>2</v>
      </c>
      <c r="D11" s="7">
        <v>9</v>
      </c>
      <c r="E11" s="7" t="s">
        <v>79</v>
      </c>
      <c r="F11" s="7" t="s">
        <v>72</v>
      </c>
      <c r="G11" s="7" t="s">
        <v>103</v>
      </c>
      <c r="H11" s="7" t="s">
        <v>84</v>
      </c>
      <c r="I11" s="7" t="s">
        <v>110</v>
      </c>
      <c r="J11" s="7"/>
      <c r="K11" s="7" t="s">
        <v>7</v>
      </c>
      <c r="L11" s="7" t="s">
        <v>111</v>
      </c>
      <c r="M11" s="7" t="s">
        <v>112</v>
      </c>
      <c r="N11" s="7" t="s">
        <v>113</v>
      </c>
      <c r="O11" s="7" t="s">
        <v>78</v>
      </c>
      <c r="P11" s="7" t="s">
        <v>24</v>
      </c>
      <c r="Q11" s="7"/>
    </row>
    <row r="12" s="1" customFormat="1" ht="20.1" customHeight="1" spans="1:17">
      <c r="A12" s="7" t="s">
        <v>25</v>
      </c>
      <c r="B12" s="7">
        <v>2023</v>
      </c>
      <c r="C12" s="7">
        <v>2</v>
      </c>
      <c r="D12" s="7">
        <v>9</v>
      </c>
      <c r="E12" s="7" t="s">
        <v>79</v>
      </c>
      <c r="F12" s="7" t="s">
        <v>72</v>
      </c>
      <c r="G12" s="7" t="s">
        <v>103</v>
      </c>
      <c r="H12" s="7" t="s">
        <v>74</v>
      </c>
      <c r="I12" s="7" t="s">
        <v>114</v>
      </c>
      <c r="J12" s="7" t="s">
        <v>115</v>
      </c>
      <c r="K12" s="7" t="s">
        <v>6</v>
      </c>
      <c r="L12" s="7" t="s">
        <v>116</v>
      </c>
      <c r="M12" s="7" t="s">
        <v>117</v>
      </c>
      <c r="N12" s="7" t="s">
        <v>118</v>
      </c>
      <c r="O12" s="7" t="s">
        <v>78</v>
      </c>
      <c r="P12" s="7" t="s">
        <v>24</v>
      </c>
      <c r="Q12" s="7"/>
    </row>
    <row r="13" s="1" customFormat="1" ht="20.1" customHeight="1" spans="1:17">
      <c r="A13" s="7" t="s">
        <v>25</v>
      </c>
      <c r="B13" s="7">
        <v>2023</v>
      </c>
      <c r="C13" s="7">
        <v>4</v>
      </c>
      <c r="D13" s="7">
        <v>21</v>
      </c>
      <c r="E13" s="7" t="s">
        <v>79</v>
      </c>
      <c r="F13" s="7" t="s">
        <v>72</v>
      </c>
      <c r="G13" s="7" t="s">
        <v>103</v>
      </c>
      <c r="H13" s="7" t="s">
        <v>84</v>
      </c>
      <c r="I13" s="7" t="s">
        <v>119</v>
      </c>
      <c r="J13" s="7"/>
      <c r="K13" s="7" t="s">
        <v>9</v>
      </c>
      <c r="L13" s="7" t="s">
        <v>94</v>
      </c>
      <c r="M13" s="7">
        <v>8</v>
      </c>
      <c r="N13" s="7" t="s">
        <v>120</v>
      </c>
      <c r="O13" s="7" t="s">
        <v>78</v>
      </c>
      <c r="P13" s="7" t="s">
        <v>24</v>
      </c>
      <c r="Q13" s="7"/>
    </row>
    <row r="14" s="1" customFormat="1" ht="20.1" customHeight="1" spans="1:17">
      <c r="A14" s="7" t="s">
        <v>27</v>
      </c>
      <c r="B14" s="7">
        <v>2023</v>
      </c>
      <c r="C14" s="7">
        <v>2</v>
      </c>
      <c r="D14" s="7">
        <v>13</v>
      </c>
      <c r="E14" s="7" t="s">
        <v>121</v>
      </c>
      <c r="F14" s="7" t="s">
        <v>122</v>
      </c>
      <c r="G14" s="7" t="s">
        <v>73</v>
      </c>
      <c r="H14" s="7" t="s">
        <v>84</v>
      </c>
      <c r="I14" s="7" t="s">
        <v>123</v>
      </c>
      <c r="J14" s="7"/>
      <c r="K14" s="7" t="s">
        <v>6</v>
      </c>
      <c r="L14" s="7" t="s">
        <v>105</v>
      </c>
      <c r="M14" s="7" t="s">
        <v>124</v>
      </c>
      <c r="N14" s="7" t="s">
        <v>125</v>
      </c>
      <c r="O14" s="7" t="s">
        <v>78</v>
      </c>
      <c r="P14" s="7" t="s">
        <v>126</v>
      </c>
      <c r="Q14" s="7"/>
    </row>
    <row r="15" s="1" customFormat="1" ht="20.1" customHeight="1" spans="1:17">
      <c r="A15" s="7" t="s">
        <v>27</v>
      </c>
      <c r="B15" s="7">
        <v>2023</v>
      </c>
      <c r="C15" s="7">
        <v>2</v>
      </c>
      <c r="D15" s="7">
        <v>13</v>
      </c>
      <c r="E15" s="7" t="s">
        <v>121</v>
      </c>
      <c r="F15" s="7" t="s">
        <v>122</v>
      </c>
      <c r="G15" s="7" t="s">
        <v>73</v>
      </c>
      <c r="H15" s="7" t="s">
        <v>74</v>
      </c>
      <c r="I15" s="7" t="s">
        <v>127</v>
      </c>
      <c r="J15" s="7"/>
      <c r="K15" s="7" t="s">
        <v>6</v>
      </c>
      <c r="L15" s="7" t="s">
        <v>105</v>
      </c>
      <c r="M15" s="7" t="s">
        <v>124</v>
      </c>
      <c r="N15" s="7" t="s">
        <v>128</v>
      </c>
      <c r="O15" s="7" t="s">
        <v>78</v>
      </c>
      <c r="P15" s="7" t="s">
        <v>126</v>
      </c>
      <c r="Q15" s="7"/>
    </row>
    <row r="16" s="1" customFormat="1" ht="20.1" customHeight="1" spans="1:17">
      <c r="A16" s="7" t="s">
        <v>27</v>
      </c>
      <c r="B16" s="8">
        <v>2023</v>
      </c>
      <c r="C16" s="8">
        <v>3</v>
      </c>
      <c r="D16" s="8">
        <v>16</v>
      </c>
      <c r="E16" s="7" t="s">
        <v>121</v>
      </c>
      <c r="F16" s="7" t="s">
        <v>122</v>
      </c>
      <c r="G16" s="7" t="s">
        <v>73</v>
      </c>
      <c r="H16" s="7" t="s">
        <v>84</v>
      </c>
      <c r="I16" s="7" t="s">
        <v>129</v>
      </c>
      <c r="J16" s="7"/>
      <c r="K16" s="7" t="s">
        <v>6</v>
      </c>
      <c r="L16" s="7" t="s">
        <v>81</v>
      </c>
      <c r="M16" s="7" t="s">
        <v>130</v>
      </c>
      <c r="N16" s="7" t="s">
        <v>131</v>
      </c>
      <c r="O16" s="7" t="s">
        <v>78</v>
      </c>
      <c r="P16" s="8" t="s">
        <v>26</v>
      </c>
      <c r="Q16" s="8"/>
    </row>
    <row r="17" s="1" customFormat="1" ht="20.1" customHeight="1" spans="1:17">
      <c r="A17" s="7" t="s">
        <v>27</v>
      </c>
      <c r="B17" s="8">
        <v>2023</v>
      </c>
      <c r="C17" s="8">
        <v>3</v>
      </c>
      <c r="D17" s="8">
        <v>16</v>
      </c>
      <c r="E17" s="7" t="s">
        <v>121</v>
      </c>
      <c r="F17" s="7" t="s">
        <v>122</v>
      </c>
      <c r="G17" s="7" t="s">
        <v>73</v>
      </c>
      <c r="H17" s="7" t="s">
        <v>74</v>
      </c>
      <c r="I17" s="7" t="s">
        <v>132</v>
      </c>
      <c r="J17" s="7"/>
      <c r="K17" s="7" t="s">
        <v>6</v>
      </c>
      <c r="L17" s="7" t="s">
        <v>105</v>
      </c>
      <c r="M17" s="7" t="s">
        <v>124</v>
      </c>
      <c r="N17" s="7" t="s">
        <v>133</v>
      </c>
      <c r="O17" s="7" t="s">
        <v>78</v>
      </c>
      <c r="P17" s="8" t="s">
        <v>26</v>
      </c>
      <c r="Q17" s="8"/>
    </row>
    <row r="18" s="1" customFormat="1" ht="20.1" customHeight="1" spans="1:17">
      <c r="A18" s="7" t="s">
        <v>27</v>
      </c>
      <c r="B18" s="8">
        <v>2023</v>
      </c>
      <c r="C18" s="8">
        <v>3</v>
      </c>
      <c r="D18" s="8">
        <v>16</v>
      </c>
      <c r="E18" s="7" t="s">
        <v>121</v>
      </c>
      <c r="F18" s="7" t="s">
        <v>122</v>
      </c>
      <c r="G18" s="7" t="s">
        <v>73</v>
      </c>
      <c r="H18" s="7" t="s">
        <v>74</v>
      </c>
      <c r="I18" s="7" t="s">
        <v>134</v>
      </c>
      <c r="J18" s="7"/>
      <c r="K18" s="7" t="s">
        <v>6</v>
      </c>
      <c r="L18" s="7" t="s">
        <v>105</v>
      </c>
      <c r="M18" s="7" t="s">
        <v>135</v>
      </c>
      <c r="N18" s="7" t="s">
        <v>136</v>
      </c>
      <c r="O18" s="7" t="s">
        <v>78</v>
      </c>
      <c r="P18" s="8" t="s">
        <v>26</v>
      </c>
      <c r="Q18" s="8"/>
    </row>
    <row r="19" s="2" customFormat="1" ht="20.1" customHeight="1" spans="1:17">
      <c r="A19" s="7" t="s">
        <v>27</v>
      </c>
      <c r="B19" s="8">
        <v>2023</v>
      </c>
      <c r="C19" s="8">
        <v>4</v>
      </c>
      <c r="D19" s="8">
        <v>24</v>
      </c>
      <c r="E19" s="7" t="s">
        <v>121</v>
      </c>
      <c r="F19" s="7" t="s">
        <v>122</v>
      </c>
      <c r="G19" s="7" t="s">
        <v>73</v>
      </c>
      <c r="H19" s="7" t="s">
        <v>74</v>
      </c>
      <c r="I19" s="7" t="s">
        <v>137</v>
      </c>
      <c r="J19" s="7"/>
      <c r="K19" s="7" t="s">
        <v>6</v>
      </c>
      <c r="L19" s="7" t="s">
        <v>138</v>
      </c>
      <c r="M19" s="7">
        <v>10</v>
      </c>
      <c r="N19" s="7" t="s">
        <v>139</v>
      </c>
      <c r="O19" s="7" t="s">
        <v>78</v>
      </c>
      <c r="P19" s="8" t="s">
        <v>26</v>
      </c>
      <c r="Q19" s="8"/>
    </row>
    <row r="20" ht="20.1" customHeight="1" spans="1:17">
      <c r="A20" s="5" t="s">
        <v>29</v>
      </c>
      <c r="B20" s="4">
        <v>2023</v>
      </c>
      <c r="C20" s="4">
        <v>3</v>
      </c>
      <c r="D20" s="4">
        <v>17</v>
      </c>
      <c r="E20" s="6" t="s">
        <v>121</v>
      </c>
      <c r="F20" s="6" t="s">
        <v>140</v>
      </c>
      <c r="G20" s="6" t="s">
        <v>103</v>
      </c>
      <c r="H20" s="6" t="s">
        <v>74</v>
      </c>
      <c r="I20" s="6" t="s">
        <v>141</v>
      </c>
      <c r="J20" s="11" t="s">
        <v>7</v>
      </c>
      <c r="K20" s="11" t="s">
        <v>6</v>
      </c>
      <c r="L20" s="6" t="s">
        <v>81</v>
      </c>
      <c r="M20" s="6" t="s">
        <v>82</v>
      </c>
      <c r="N20" s="6" t="s">
        <v>142</v>
      </c>
      <c r="O20" s="5" t="s">
        <v>78</v>
      </c>
      <c r="P20" s="5" t="s">
        <v>143</v>
      </c>
      <c r="Q20" s="4"/>
    </row>
    <row r="21" ht="20.1" customHeight="1" spans="1:17">
      <c r="A21" s="5" t="s">
        <v>29</v>
      </c>
      <c r="B21" s="4">
        <v>2023</v>
      </c>
      <c r="C21" s="4">
        <v>3</v>
      </c>
      <c r="D21" s="4">
        <v>17</v>
      </c>
      <c r="E21" s="6" t="s">
        <v>121</v>
      </c>
      <c r="F21" s="6" t="s">
        <v>140</v>
      </c>
      <c r="G21" s="6" t="s">
        <v>103</v>
      </c>
      <c r="H21" s="6" t="s">
        <v>74</v>
      </c>
      <c r="I21" s="6" t="s">
        <v>144</v>
      </c>
      <c r="J21" s="11" t="s">
        <v>7</v>
      </c>
      <c r="K21" s="11" t="s">
        <v>6</v>
      </c>
      <c r="L21" s="6" t="s">
        <v>94</v>
      </c>
      <c r="M21" s="6" t="s">
        <v>82</v>
      </c>
      <c r="N21" s="6" t="s">
        <v>145</v>
      </c>
      <c r="O21" s="5" t="s">
        <v>78</v>
      </c>
      <c r="P21" s="5" t="s">
        <v>143</v>
      </c>
      <c r="Q21" s="4"/>
    </row>
    <row r="22" ht="20.1" customHeight="1" spans="1:17">
      <c r="A22" s="5" t="s">
        <v>29</v>
      </c>
      <c r="B22" s="5">
        <v>2022</v>
      </c>
      <c r="C22" s="5">
        <v>10</v>
      </c>
      <c r="D22" s="5">
        <v>23</v>
      </c>
      <c r="E22" s="5" t="s">
        <v>121</v>
      </c>
      <c r="F22" s="5" t="s">
        <v>140</v>
      </c>
      <c r="G22" s="5" t="s">
        <v>73</v>
      </c>
      <c r="H22" s="5" t="s">
        <v>84</v>
      </c>
      <c r="I22" s="5" t="s">
        <v>146</v>
      </c>
      <c r="J22" s="5"/>
      <c r="K22" s="5" t="s">
        <v>9</v>
      </c>
      <c r="L22" s="5" t="s">
        <v>147</v>
      </c>
      <c r="M22" s="5">
        <v>5</v>
      </c>
      <c r="N22" s="5" t="s">
        <v>148</v>
      </c>
      <c r="O22" s="5" t="s">
        <v>78</v>
      </c>
      <c r="P22" s="5" t="s">
        <v>143</v>
      </c>
      <c r="Q22" s="5"/>
    </row>
    <row r="23" s="1" customFormat="1" ht="20.1" customHeight="1" spans="1:17">
      <c r="A23" s="7" t="s">
        <v>31</v>
      </c>
      <c r="B23" s="7">
        <v>2023</v>
      </c>
      <c r="C23" s="7">
        <v>1</v>
      </c>
      <c r="D23" s="7">
        <v>10</v>
      </c>
      <c r="E23" s="7" t="s">
        <v>121</v>
      </c>
      <c r="F23" s="7" t="s">
        <v>122</v>
      </c>
      <c r="G23" s="7" t="s">
        <v>103</v>
      </c>
      <c r="H23" s="7" t="s">
        <v>74</v>
      </c>
      <c r="I23" s="7" t="s">
        <v>149</v>
      </c>
      <c r="J23" s="7"/>
      <c r="K23" s="7" t="s">
        <v>6</v>
      </c>
      <c r="L23" s="7" t="s">
        <v>150</v>
      </c>
      <c r="M23" s="7" t="s">
        <v>151</v>
      </c>
      <c r="N23" s="7" t="s">
        <v>152</v>
      </c>
      <c r="O23" s="7" t="s">
        <v>78</v>
      </c>
      <c r="P23" s="7" t="s">
        <v>30</v>
      </c>
      <c r="Q23" s="7"/>
    </row>
    <row r="24" s="1" customFormat="1" ht="20.1" customHeight="1" spans="1:17">
      <c r="A24" s="7" t="s">
        <v>31</v>
      </c>
      <c r="B24" s="7">
        <v>2023</v>
      </c>
      <c r="C24" s="7">
        <v>2</v>
      </c>
      <c r="D24" s="7">
        <v>14</v>
      </c>
      <c r="E24" s="7" t="s">
        <v>121</v>
      </c>
      <c r="F24" s="7" t="s">
        <v>122</v>
      </c>
      <c r="G24" s="7" t="s">
        <v>103</v>
      </c>
      <c r="H24" s="7" t="s">
        <v>84</v>
      </c>
      <c r="I24" s="7" t="s">
        <v>153</v>
      </c>
      <c r="J24" s="7"/>
      <c r="K24" s="7" t="s">
        <v>6</v>
      </c>
      <c r="L24" s="7" t="s">
        <v>116</v>
      </c>
      <c r="M24" s="7" t="s">
        <v>154</v>
      </c>
      <c r="N24" s="7" t="s">
        <v>155</v>
      </c>
      <c r="O24" s="7" t="s">
        <v>78</v>
      </c>
      <c r="P24" s="7" t="s">
        <v>30</v>
      </c>
      <c r="Q24" s="7"/>
    </row>
    <row r="25" s="1" customFormat="1" ht="20.1" customHeight="1" spans="1:17">
      <c r="A25" s="7" t="s">
        <v>31</v>
      </c>
      <c r="B25" s="7">
        <v>2023</v>
      </c>
      <c r="C25" s="7">
        <v>2</v>
      </c>
      <c r="D25" s="7">
        <v>14</v>
      </c>
      <c r="E25" s="7" t="s">
        <v>121</v>
      </c>
      <c r="F25" s="7" t="s">
        <v>122</v>
      </c>
      <c r="G25" s="7" t="s">
        <v>103</v>
      </c>
      <c r="H25" s="7" t="s">
        <v>84</v>
      </c>
      <c r="I25" s="7" t="s">
        <v>156</v>
      </c>
      <c r="J25" s="7"/>
      <c r="K25" s="7" t="s">
        <v>6</v>
      </c>
      <c r="L25" s="7" t="s">
        <v>116</v>
      </c>
      <c r="M25" s="7" t="s">
        <v>157</v>
      </c>
      <c r="N25" s="7" t="s">
        <v>158</v>
      </c>
      <c r="O25" s="7" t="s">
        <v>78</v>
      </c>
      <c r="P25" s="7" t="s">
        <v>30</v>
      </c>
      <c r="Q25" s="7"/>
    </row>
    <row r="26" s="1" customFormat="1" ht="20.1" customHeight="1" spans="1:17">
      <c r="A26" s="7" t="s">
        <v>31</v>
      </c>
      <c r="B26" s="7">
        <v>2023</v>
      </c>
      <c r="C26" s="7">
        <v>2</v>
      </c>
      <c r="D26" s="7">
        <v>14</v>
      </c>
      <c r="E26" s="7" t="s">
        <v>159</v>
      </c>
      <c r="F26" s="7" t="s">
        <v>160</v>
      </c>
      <c r="G26" s="7" t="s">
        <v>103</v>
      </c>
      <c r="H26" s="7" t="s">
        <v>84</v>
      </c>
      <c r="I26" s="7" t="s">
        <v>161</v>
      </c>
      <c r="J26" s="7"/>
      <c r="K26" s="7" t="s">
        <v>6</v>
      </c>
      <c r="L26" s="7" t="s">
        <v>81</v>
      </c>
      <c r="M26" s="7" t="s">
        <v>82</v>
      </c>
      <c r="N26" s="7" t="s">
        <v>162</v>
      </c>
      <c r="O26" s="7" t="s">
        <v>78</v>
      </c>
      <c r="P26" s="7" t="s">
        <v>30</v>
      </c>
      <c r="Q26" s="7"/>
    </row>
    <row r="27" s="1" customFormat="1" ht="20.1" customHeight="1" spans="1:17">
      <c r="A27" s="7" t="s">
        <v>31</v>
      </c>
      <c r="B27" s="7">
        <v>2023</v>
      </c>
      <c r="C27" s="8">
        <v>3</v>
      </c>
      <c r="D27" s="8">
        <v>18</v>
      </c>
      <c r="E27" s="7" t="s">
        <v>121</v>
      </c>
      <c r="F27" s="7" t="s">
        <v>122</v>
      </c>
      <c r="G27" s="7" t="s">
        <v>103</v>
      </c>
      <c r="H27" s="7" t="s">
        <v>74</v>
      </c>
      <c r="I27" s="7" t="s">
        <v>163</v>
      </c>
      <c r="J27" s="7"/>
      <c r="K27" s="7" t="s">
        <v>6</v>
      </c>
      <c r="L27" s="7" t="s">
        <v>164</v>
      </c>
      <c r="M27" s="7" t="s">
        <v>165</v>
      </c>
      <c r="N27" s="7" t="s">
        <v>166</v>
      </c>
      <c r="O27" s="7" t="s">
        <v>78</v>
      </c>
      <c r="P27" s="7" t="s">
        <v>30</v>
      </c>
      <c r="Q27" s="7"/>
    </row>
    <row r="28" s="1" customFormat="1" ht="20.1" customHeight="1" spans="1:17">
      <c r="A28" s="7" t="s">
        <v>31</v>
      </c>
      <c r="B28" s="7">
        <v>2023</v>
      </c>
      <c r="C28" s="8">
        <v>3</v>
      </c>
      <c r="D28" s="8">
        <v>18</v>
      </c>
      <c r="E28" s="7" t="s">
        <v>121</v>
      </c>
      <c r="F28" s="7" t="s">
        <v>122</v>
      </c>
      <c r="G28" s="7" t="s">
        <v>103</v>
      </c>
      <c r="H28" s="7" t="s">
        <v>74</v>
      </c>
      <c r="I28" s="7" t="s">
        <v>167</v>
      </c>
      <c r="J28" s="7"/>
      <c r="K28" s="7" t="s">
        <v>6</v>
      </c>
      <c r="L28" s="7" t="s">
        <v>164</v>
      </c>
      <c r="M28" s="7" t="s">
        <v>168</v>
      </c>
      <c r="N28" s="7" t="s">
        <v>169</v>
      </c>
      <c r="O28" s="7" t="s">
        <v>78</v>
      </c>
      <c r="P28" s="7" t="s">
        <v>30</v>
      </c>
      <c r="Q28" s="7"/>
    </row>
    <row r="29" s="1" customFormat="1" ht="20.1" customHeight="1" spans="1:17">
      <c r="A29" s="7" t="s">
        <v>31</v>
      </c>
      <c r="B29" s="7">
        <v>2023</v>
      </c>
      <c r="C29" s="8">
        <v>3</v>
      </c>
      <c r="D29" s="8">
        <v>18</v>
      </c>
      <c r="E29" s="7" t="s">
        <v>79</v>
      </c>
      <c r="F29" s="7" t="s">
        <v>170</v>
      </c>
      <c r="G29" s="7" t="s">
        <v>103</v>
      </c>
      <c r="H29" s="7" t="s">
        <v>84</v>
      </c>
      <c r="I29" s="7" t="s">
        <v>171</v>
      </c>
      <c r="J29" s="7"/>
      <c r="K29" s="7" t="s">
        <v>6</v>
      </c>
      <c r="L29" s="7" t="s">
        <v>81</v>
      </c>
      <c r="M29" s="7" t="s">
        <v>117</v>
      </c>
      <c r="N29" s="7" t="s">
        <v>172</v>
      </c>
      <c r="O29" s="7" t="s">
        <v>78</v>
      </c>
      <c r="P29" s="7" t="s">
        <v>30</v>
      </c>
      <c r="Q29" s="7"/>
    </row>
    <row r="30" s="1" customFormat="1" ht="20.1" customHeight="1" spans="1:17">
      <c r="A30" s="7" t="s">
        <v>31</v>
      </c>
      <c r="B30" s="7">
        <v>2023</v>
      </c>
      <c r="C30" s="8">
        <v>3</v>
      </c>
      <c r="D30" s="8">
        <v>18</v>
      </c>
      <c r="E30" s="7" t="s">
        <v>79</v>
      </c>
      <c r="F30" s="7" t="s">
        <v>173</v>
      </c>
      <c r="G30" s="7" t="s">
        <v>103</v>
      </c>
      <c r="H30" s="7" t="s">
        <v>84</v>
      </c>
      <c r="I30" s="7" t="s">
        <v>174</v>
      </c>
      <c r="J30" s="7"/>
      <c r="K30" s="7" t="s">
        <v>9</v>
      </c>
      <c r="L30" s="7" t="s">
        <v>147</v>
      </c>
      <c r="M30" s="7">
        <v>5</v>
      </c>
      <c r="N30" s="7" t="s">
        <v>175</v>
      </c>
      <c r="O30" s="7" t="s">
        <v>78</v>
      </c>
      <c r="P30" s="7" t="s">
        <v>30</v>
      </c>
      <c r="Q30" s="7"/>
    </row>
    <row r="31" s="1" customFormat="1" ht="20.1" customHeight="1" spans="1:17">
      <c r="A31" s="7" t="s">
        <v>31</v>
      </c>
      <c r="B31" s="7">
        <v>2023</v>
      </c>
      <c r="C31" s="8">
        <v>3</v>
      </c>
      <c r="D31" s="8">
        <v>18</v>
      </c>
      <c r="E31" s="7" t="s">
        <v>79</v>
      </c>
      <c r="F31" s="7" t="s">
        <v>173</v>
      </c>
      <c r="G31" s="7" t="s">
        <v>103</v>
      </c>
      <c r="H31" s="7" t="s">
        <v>74</v>
      </c>
      <c r="I31" s="7" t="s">
        <v>176</v>
      </c>
      <c r="J31" s="7"/>
      <c r="K31" s="7" t="s">
        <v>6</v>
      </c>
      <c r="L31" s="7" t="s">
        <v>177</v>
      </c>
      <c r="M31" s="7" t="s">
        <v>178</v>
      </c>
      <c r="N31" s="7" t="s">
        <v>179</v>
      </c>
      <c r="O31" s="7" t="s">
        <v>78</v>
      </c>
      <c r="P31" s="7" t="s">
        <v>30</v>
      </c>
      <c r="Q31" s="7"/>
    </row>
    <row r="32" s="1" customFormat="1" ht="20.1" customHeight="1" spans="1:17">
      <c r="A32" s="7" t="s">
        <v>31</v>
      </c>
      <c r="B32" s="7">
        <v>2023</v>
      </c>
      <c r="C32" s="8">
        <v>3</v>
      </c>
      <c r="D32" s="8">
        <v>18</v>
      </c>
      <c r="E32" s="7" t="s">
        <v>79</v>
      </c>
      <c r="F32" s="7" t="s">
        <v>160</v>
      </c>
      <c r="G32" s="7" t="s">
        <v>103</v>
      </c>
      <c r="H32" s="7" t="s">
        <v>74</v>
      </c>
      <c r="I32" s="7" t="s">
        <v>180</v>
      </c>
      <c r="J32" s="7" t="s">
        <v>7</v>
      </c>
      <c r="K32" s="7" t="s">
        <v>6</v>
      </c>
      <c r="L32" s="7" t="s">
        <v>81</v>
      </c>
      <c r="M32" s="7" t="s">
        <v>117</v>
      </c>
      <c r="N32" s="7" t="s">
        <v>181</v>
      </c>
      <c r="O32" s="7" t="s">
        <v>78</v>
      </c>
      <c r="P32" s="7" t="s">
        <v>30</v>
      </c>
      <c r="Q32" s="7"/>
    </row>
    <row r="33" s="1" customFormat="1" ht="20.1" customHeight="1" spans="1:17">
      <c r="A33" s="7" t="s">
        <v>31</v>
      </c>
      <c r="B33" s="7">
        <v>2023</v>
      </c>
      <c r="C33" s="8">
        <v>4</v>
      </c>
      <c r="D33" s="8">
        <v>24</v>
      </c>
      <c r="E33" s="7" t="s">
        <v>121</v>
      </c>
      <c r="F33" s="7" t="s">
        <v>122</v>
      </c>
      <c r="G33" s="7" t="s">
        <v>103</v>
      </c>
      <c r="H33" s="7" t="s">
        <v>84</v>
      </c>
      <c r="I33" s="7" t="s">
        <v>182</v>
      </c>
      <c r="J33" s="7"/>
      <c r="K33" s="7" t="s">
        <v>6</v>
      </c>
      <c r="L33" s="7" t="s">
        <v>183</v>
      </c>
      <c r="M33" s="7" t="s">
        <v>184</v>
      </c>
      <c r="N33" s="7" t="s">
        <v>185</v>
      </c>
      <c r="O33" s="7" t="s">
        <v>78</v>
      </c>
      <c r="P33" s="7" t="s">
        <v>30</v>
      </c>
      <c r="Q33" s="7"/>
    </row>
    <row r="34" s="1" customFormat="1" ht="20.1" customHeight="1" spans="1:17">
      <c r="A34" s="7" t="s">
        <v>31</v>
      </c>
      <c r="B34" s="7">
        <v>2023</v>
      </c>
      <c r="C34" s="8">
        <v>4</v>
      </c>
      <c r="D34" s="8">
        <v>24</v>
      </c>
      <c r="E34" s="7" t="s">
        <v>121</v>
      </c>
      <c r="F34" s="7" t="s">
        <v>122</v>
      </c>
      <c r="G34" s="7" t="s">
        <v>103</v>
      </c>
      <c r="H34" s="7" t="s">
        <v>74</v>
      </c>
      <c r="I34" s="7" t="s">
        <v>186</v>
      </c>
      <c r="J34" s="7"/>
      <c r="K34" s="7" t="s">
        <v>6</v>
      </c>
      <c r="L34" s="7" t="s">
        <v>183</v>
      </c>
      <c r="M34" s="7" t="s">
        <v>184</v>
      </c>
      <c r="N34" s="7" t="s">
        <v>187</v>
      </c>
      <c r="O34" s="7" t="s">
        <v>78</v>
      </c>
      <c r="P34" s="7" t="s">
        <v>30</v>
      </c>
      <c r="Q34" s="7"/>
    </row>
    <row r="35" s="1" customFormat="1" ht="20.1" customHeight="1" spans="1:17">
      <c r="A35" s="7" t="s">
        <v>31</v>
      </c>
      <c r="B35" s="7">
        <v>2023</v>
      </c>
      <c r="C35" s="8">
        <v>4</v>
      </c>
      <c r="D35" s="8">
        <v>24</v>
      </c>
      <c r="E35" s="7" t="s">
        <v>121</v>
      </c>
      <c r="F35" s="7" t="s">
        <v>122</v>
      </c>
      <c r="G35" s="7" t="s">
        <v>103</v>
      </c>
      <c r="H35" s="7" t="s">
        <v>84</v>
      </c>
      <c r="I35" s="7" t="s">
        <v>188</v>
      </c>
      <c r="J35" s="7"/>
      <c r="K35" s="7" t="s">
        <v>9</v>
      </c>
      <c r="L35" s="7" t="s">
        <v>76</v>
      </c>
      <c r="M35" s="7">
        <v>10</v>
      </c>
      <c r="N35" s="7" t="s">
        <v>189</v>
      </c>
      <c r="O35" s="7" t="s">
        <v>78</v>
      </c>
      <c r="P35" s="7" t="s">
        <v>30</v>
      </c>
      <c r="Q35" s="7"/>
    </row>
    <row r="36" s="1" customFormat="1" ht="20.1" customHeight="1" spans="1:17">
      <c r="A36" s="7" t="s">
        <v>31</v>
      </c>
      <c r="B36" s="7">
        <v>2023</v>
      </c>
      <c r="C36" s="8">
        <v>4</v>
      </c>
      <c r="D36" s="8">
        <v>24</v>
      </c>
      <c r="E36" s="7" t="s">
        <v>79</v>
      </c>
      <c r="F36" s="7" t="s">
        <v>160</v>
      </c>
      <c r="G36" s="7" t="s">
        <v>103</v>
      </c>
      <c r="H36" s="7" t="s">
        <v>74</v>
      </c>
      <c r="I36" s="7" t="s">
        <v>190</v>
      </c>
      <c r="J36" s="7"/>
      <c r="K36" s="7" t="s">
        <v>6</v>
      </c>
      <c r="L36" s="7" t="s">
        <v>105</v>
      </c>
      <c r="M36" s="7" t="s">
        <v>191</v>
      </c>
      <c r="N36" s="7" t="s">
        <v>192</v>
      </c>
      <c r="O36" s="7" t="s">
        <v>78</v>
      </c>
      <c r="P36" s="7" t="s">
        <v>30</v>
      </c>
      <c r="Q36" s="7"/>
    </row>
    <row r="37" s="1" customFormat="1" ht="20.1" customHeight="1" spans="1:17">
      <c r="A37" s="7" t="s">
        <v>33</v>
      </c>
      <c r="B37" s="7">
        <v>2023</v>
      </c>
      <c r="C37" s="7">
        <v>2</v>
      </c>
      <c r="D37" s="7">
        <v>15</v>
      </c>
      <c r="E37" s="7" t="s">
        <v>159</v>
      </c>
      <c r="F37" s="7" t="s">
        <v>193</v>
      </c>
      <c r="G37" s="7" t="s">
        <v>103</v>
      </c>
      <c r="H37" s="7" t="s">
        <v>84</v>
      </c>
      <c r="I37" s="7" t="s">
        <v>194</v>
      </c>
      <c r="J37" s="7"/>
      <c r="K37" s="7" t="s">
        <v>10</v>
      </c>
      <c r="L37" s="7" t="s">
        <v>147</v>
      </c>
      <c r="M37" s="7">
        <v>3</v>
      </c>
      <c r="N37" s="7" t="s">
        <v>195</v>
      </c>
      <c r="O37" s="7" t="s">
        <v>78</v>
      </c>
      <c r="P37" s="7" t="s">
        <v>32</v>
      </c>
      <c r="Q37" s="7"/>
    </row>
    <row r="38" s="1" customFormat="1" ht="20.1" customHeight="1" spans="1:17">
      <c r="A38" s="7" t="s">
        <v>33</v>
      </c>
      <c r="B38" s="7">
        <v>2023</v>
      </c>
      <c r="C38" s="7">
        <v>2</v>
      </c>
      <c r="D38" s="7">
        <v>15</v>
      </c>
      <c r="E38" s="7" t="s">
        <v>159</v>
      </c>
      <c r="F38" s="7" t="s">
        <v>196</v>
      </c>
      <c r="G38" s="7" t="s">
        <v>73</v>
      </c>
      <c r="H38" s="7" t="s">
        <v>84</v>
      </c>
      <c r="I38" s="7" t="s">
        <v>197</v>
      </c>
      <c r="J38" s="7"/>
      <c r="K38" s="7" t="s">
        <v>9</v>
      </c>
      <c r="L38" s="7" t="s">
        <v>76</v>
      </c>
      <c r="M38" s="7" t="s">
        <v>82</v>
      </c>
      <c r="N38" s="7" t="s">
        <v>198</v>
      </c>
      <c r="O38" s="7" t="s">
        <v>78</v>
      </c>
      <c r="P38" s="7" t="s">
        <v>32</v>
      </c>
      <c r="Q38" s="7"/>
    </row>
    <row r="39" s="1" customFormat="1" ht="20.1" customHeight="1" spans="1:17">
      <c r="A39" s="7" t="s">
        <v>33</v>
      </c>
      <c r="B39" s="7">
        <v>2023</v>
      </c>
      <c r="C39" s="7">
        <v>2</v>
      </c>
      <c r="D39" s="7">
        <v>15</v>
      </c>
      <c r="E39" s="7" t="s">
        <v>159</v>
      </c>
      <c r="F39" s="7" t="s">
        <v>199</v>
      </c>
      <c r="G39" s="7" t="s">
        <v>99</v>
      </c>
      <c r="H39" s="7" t="s">
        <v>74</v>
      </c>
      <c r="I39" s="7" t="s">
        <v>200</v>
      </c>
      <c r="J39" s="7"/>
      <c r="K39" s="7" t="s">
        <v>6</v>
      </c>
      <c r="L39" s="7" t="s">
        <v>94</v>
      </c>
      <c r="M39" s="7" t="s">
        <v>82</v>
      </c>
      <c r="N39" s="7" t="s">
        <v>201</v>
      </c>
      <c r="O39" s="7" t="s">
        <v>78</v>
      </c>
      <c r="P39" s="7" t="s">
        <v>32</v>
      </c>
      <c r="Q39" s="7"/>
    </row>
    <row r="40" s="1" customFormat="1" ht="20.1" customHeight="1" spans="1:17">
      <c r="A40" s="7" t="s">
        <v>33</v>
      </c>
      <c r="B40" s="7">
        <v>2023</v>
      </c>
      <c r="C40" s="7">
        <v>3</v>
      </c>
      <c r="D40" s="7">
        <v>25</v>
      </c>
      <c r="E40" s="7" t="s">
        <v>159</v>
      </c>
      <c r="F40" s="7" t="s">
        <v>193</v>
      </c>
      <c r="G40" s="7" t="s">
        <v>73</v>
      </c>
      <c r="H40" s="7" t="s">
        <v>74</v>
      </c>
      <c r="I40" s="7" t="s">
        <v>202</v>
      </c>
      <c r="J40" s="7"/>
      <c r="K40" s="7" t="s">
        <v>9</v>
      </c>
      <c r="L40" s="7" t="s">
        <v>203</v>
      </c>
      <c r="M40" s="7">
        <v>10</v>
      </c>
      <c r="N40" s="7" t="s">
        <v>204</v>
      </c>
      <c r="O40" s="7" t="s">
        <v>78</v>
      </c>
      <c r="P40" s="7" t="s">
        <v>32</v>
      </c>
      <c r="Q40" s="7"/>
    </row>
    <row r="41" s="1" customFormat="1" ht="20.1" customHeight="1" spans="1:17">
      <c r="A41" s="7" t="s">
        <v>33</v>
      </c>
      <c r="B41" s="7">
        <v>2023</v>
      </c>
      <c r="C41" s="7">
        <v>3</v>
      </c>
      <c r="D41" s="7">
        <v>25</v>
      </c>
      <c r="E41" s="7" t="s">
        <v>159</v>
      </c>
      <c r="F41" s="7" t="s">
        <v>205</v>
      </c>
      <c r="G41" s="7" t="s">
        <v>99</v>
      </c>
      <c r="H41" s="7" t="s">
        <v>84</v>
      </c>
      <c r="I41" s="7" t="s">
        <v>206</v>
      </c>
      <c r="J41" s="7"/>
      <c r="K41" s="7" t="s">
        <v>9</v>
      </c>
      <c r="L41" s="7" t="s">
        <v>94</v>
      </c>
      <c r="M41" s="7">
        <v>10</v>
      </c>
      <c r="N41" s="7" t="s">
        <v>207</v>
      </c>
      <c r="O41" s="7" t="s">
        <v>78</v>
      </c>
      <c r="P41" s="7" t="s">
        <v>32</v>
      </c>
      <c r="Q41" s="7"/>
    </row>
    <row r="42" s="1" customFormat="1" ht="20.1" customHeight="1" spans="1:17">
      <c r="A42" s="7" t="s">
        <v>33</v>
      </c>
      <c r="B42" s="7">
        <v>2023</v>
      </c>
      <c r="C42" s="7">
        <v>3</v>
      </c>
      <c r="D42" s="7">
        <v>25</v>
      </c>
      <c r="E42" s="7" t="s">
        <v>159</v>
      </c>
      <c r="F42" s="7" t="s">
        <v>205</v>
      </c>
      <c r="G42" s="7" t="s">
        <v>99</v>
      </c>
      <c r="H42" s="7" t="s">
        <v>84</v>
      </c>
      <c r="I42" s="7" t="s">
        <v>208</v>
      </c>
      <c r="J42" s="7"/>
      <c r="K42" s="7" t="s">
        <v>9</v>
      </c>
      <c r="L42" s="7" t="s">
        <v>209</v>
      </c>
      <c r="M42" s="7">
        <v>10</v>
      </c>
      <c r="N42" s="7" t="s">
        <v>210</v>
      </c>
      <c r="O42" s="7" t="s">
        <v>78</v>
      </c>
      <c r="P42" s="7" t="s">
        <v>32</v>
      </c>
      <c r="Q42" s="7"/>
    </row>
    <row r="43" ht="20.1" customHeight="1" spans="1:17">
      <c r="A43" s="5" t="s">
        <v>39</v>
      </c>
      <c r="B43" s="5">
        <v>2023</v>
      </c>
      <c r="C43" s="4">
        <v>3</v>
      </c>
      <c r="D43" s="4">
        <v>21</v>
      </c>
      <c r="E43" s="6" t="s">
        <v>159</v>
      </c>
      <c r="F43" s="6" t="s">
        <v>211</v>
      </c>
      <c r="G43" s="6" t="s">
        <v>73</v>
      </c>
      <c r="H43" s="6" t="s">
        <v>74</v>
      </c>
      <c r="I43" s="6" t="s">
        <v>212</v>
      </c>
      <c r="J43" s="6"/>
      <c r="K43" s="6" t="s">
        <v>6</v>
      </c>
      <c r="L43" s="6" t="s">
        <v>177</v>
      </c>
      <c r="M43" s="6">
        <v>10</v>
      </c>
      <c r="N43" s="6" t="s">
        <v>213</v>
      </c>
      <c r="O43" s="5" t="s">
        <v>78</v>
      </c>
      <c r="P43" s="5" t="s">
        <v>214</v>
      </c>
      <c r="Q43" s="5"/>
    </row>
    <row r="44" ht="20.1" customHeight="1" spans="1:17">
      <c r="A44" s="5" t="s">
        <v>39</v>
      </c>
      <c r="B44" s="5">
        <v>2023</v>
      </c>
      <c r="C44" s="4">
        <v>3</v>
      </c>
      <c r="D44" s="4">
        <v>21</v>
      </c>
      <c r="E44" s="6" t="s">
        <v>159</v>
      </c>
      <c r="F44" s="6" t="s">
        <v>211</v>
      </c>
      <c r="G44" s="6" t="s">
        <v>73</v>
      </c>
      <c r="H44" s="6" t="s">
        <v>74</v>
      </c>
      <c r="I44" s="6" t="s">
        <v>215</v>
      </c>
      <c r="J44" s="6"/>
      <c r="K44" s="6" t="s">
        <v>6</v>
      </c>
      <c r="L44" s="6" t="s">
        <v>177</v>
      </c>
      <c r="M44" s="6">
        <v>10</v>
      </c>
      <c r="N44" s="6" t="s">
        <v>216</v>
      </c>
      <c r="O44" s="5" t="s">
        <v>78</v>
      </c>
      <c r="P44" s="5" t="s">
        <v>214</v>
      </c>
      <c r="Q44" s="5"/>
    </row>
    <row r="45" ht="20.1" customHeight="1" spans="1:17">
      <c r="A45" s="5" t="s">
        <v>39</v>
      </c>
      <c r="B45" s="5">
        <v>2023</v>
      </c>
      <c r="C45" s="4">
        <v>3</v>
      </c>
      <c r="D45" s="4">
        <v>21</v>
      </c>
      <c r="E45" s="6" t="s">
        <v>159</v>
      </c>
      <c r="F45" s="6" t="s">
        <v>211</v>
      </c>
      <c r="G45" s="6" t="s">
        <v>73</v>
      </c>
      <c r="H45" s="6" t="s">
        <v>74</v>
      </c>
      <c r="I45" s="6" t="s">
        <v>217</v>
      </c>
      <c r="J45" s="6"/>
      <c r="K45" s="6" t="s">
        <v>6</v>
      </c>
      <c r="L45" s="6" t="s">
        <v>164</v>
      </c>
      <c r="M45" s="6">
        <v>10</v>
      </c>
      <c r="N45" s="6" t="s">
        <v>218</v>
      </c>
      <c r="O45" s="5" t="s">
        <v>78</v>
      </c>
      <c r="P45" s="5" t="s">
        <v>214</v>
      </c>
      <c r="Q45" s="5"/>
    </row>
    <row r="46" ht="20" customHeight="1" spans="1:17">
      <c r="A46" s="5" t="s">
        <v>39</v>
      </c>
      <c r="B46" s="5">
        <v>2023</v>
      </c>
      <c r="C46" s="4">
        <v>4</v>
      </c>
      <c r="D46" s="4">
        <v>27</v>
      </c>
      <c r="E46" s="6" t="s">
        <v>159</v>
      </c>
      <c r="F46" s="6" t="s">
        <v>211</v>
      </c>
      <c r="G46" s="6" t="s">
        <v>73</v>
      </c>
      <c r="H46" s="9" t="s">
        <v>84</v>
      </c>
      <c r="I46" s="6" t="s">
        <v>219</v>
      </c>
      <c r="J46" s="6"/>
      <c r="K46" s="6" t="s">
        <v>6</v>
      </c>
      <c r="L46" s="6" t="s">
        <v>220</v>
      </c>
      <c r="M46" s="6" t="s">
        <v>184</v>
      </c>
      <c r="N46" s="6" t="s">
        <v>221</v>
      </c>
      <c r="O46" s="5" t="s">
        <v>78</v>
      </c>
      <c r="P46" s="5" t="s">
        <v>214</v>
      </c>
      <c r="Q46" s="4"/>
    </row>
    <row r="47" ht="20" customHeight="1" spans="1:17">
      <c r="A47" s="5" t="s">
        <v>39</v>
      </c>
      <c r="B47" s="5">
        <v>2023</v>
      </c>
      <c r="C47" s="4">
        <v>4</v>
      </c>
      <c r="D47" s="4">
        <v>27</v>
      </c>
      <c r="E47" s="6" t="s">
        <v>159</v>
      </c>
      <c r="F47" s="6" t="s">
        <v>211</v>
      </c>
      <c r="G47" s="6" t="s">
        <v>73</v>
      </c>
      <c r="H47" s="9" t="s">
        <v>84</v>
      </c>
      <c r="I47" s="6" t="s">
        <v>222</v>
      </c>
      <c r="J47" s="6"/>
      <c r="K47" s="6" t="s">
        <v>6</v>
      </c>
      <c r="L47" s="6" t="s">
        <v>220</v>
      </c>
      <c r="M47" s="6" t="s">
        <v>184</v>
      </c>
      <c r="N47" s="6" t="s">
        <v>223</v>
      </c>
      <c r="O47" s="5" t="s">
        <v>78</v>
      </c>
      <c r="P47" s="5" t="s">
        <v>214</v>
      </c>
      <c r="Q47" s="4"/>
    </row>
    <row r="48" ht="20" customHeight="1" spans="1:17">
      <c r="A48" s="5" t="s">
        <v>39</v>
      </c>
      <c r="B48" s="5">
        <v>2023</v>
      </c>
      <c r="C48" s="4">
        <v>4</v>
      </c>
      <c r="D48" s="4">
        <v>27</v>
      </c>
      <c r="E48" s="6" t="s">
        <v>159</v>
      </c>
      <c r="F48" s="6" t="s">
        <v>211</v>
      </c>
      <c r="G48" s="6" t="s">
        <v>73</v>
      </c>
      <c r="H48" s="9" t="s">
        <v>74</v>
      </c>
      <c r="I48" s="6" t="s">
        <v>224</v>
      </c>
      <c r="J48" s="6" t="s">
        <v>225</v>
      </c>
      <c r="K48" s="6" t="s">
        <v>5</v>
      </c>
      <c r="L48" s="6" t="s">
        <v>226</v>
      </c>
      <c r="M48" s="6">
        <v>3</v>
      </c>
      <c r="N48" s="6" t="s">
        <v>227</v>
      </c>
      <c r="O48" s="5" t="s">
        <v>78</v>
      </c>
      <c r="P48" s="5" t="s">
        <v>214</v>
      </c>
      <c r="Q48" s="4"/>
    </row>
    <row r="49" ht="20" customHeight="1" spans="1:17">
      <c r="A49" s="5" t="s">
        <v>39</v>
      </c>
      <c r="B49" s="5">
        <v>2023</v>
      </c>
      <c r="C49" s="4">
        <v>4</v>
      </c>
      <c r="D49" s="4">
        <v>27</v>
      </c>
      <c r="E49" s="6" t="s">
        <v>159</v>
      </c>
      <c r="F49" s="6" t="s">
        <v>211</v>
      </c>
      <c r="G49" s="6" t="s">
        <v>73</v>
      </c>
      <c r="H49" s="9" t="s">
        <v>84</v>
      </c>
      <c r="I49" s="6" t="s">
        <v>228</v>
      </c>
      <c r="J49" s="6" t="s">
        <v>225</v>
      </c>
      <c r="K49" s="6" t="s">
        <v>5</v>
      </c>
      <c r="L49" s="6" t="s">
        <v>226</v>
      </c>
      <c r="M49" s="6">
        <v>3</v>
      </c>
      <c r="N49" s="6" t="s">
        <v>229</v>
      </c>
      <c r="O49" s="5" t="s">
        <v>78</v>
      </c>
      <c r="P49" s="5" t="s">
        <v>214</v>
      </c>
      <c r="Q49" s="4"/>
    </row>
    <row r="50" ht="20.1" customHeight="1" spans="1:17">
      <c r="A50" s="5" t="s">
        <v>43</v>
      </c>
      <c r="B50" s="5">
        <v>2023</v>
      </c>
      <c r="C50" s="5">
        <v>2</v>
      </c>
      <c r="D50" s="5">
        <v>18</v>
      </c>
      <c r="E50" s="5" t="s">
        <v>159</v>
      </c>
      <c r="F50" s="5" t="s">
        <v>211</v>
      </c>
      <c r="G50" s="5" t="s">
        <v>99</v>
      </c>
      <c r="H50" s="5" t="s">
        <v>84</v>
      </c>
      <c r="I50" s="5" t="s">
        <v>230</v>
      </c>
      <c r="J50" s="5"/>
      <c r="K50" s="5" t="s">
        <v>6</v>
      </c>
      <c r="L50" s="5" t="s">
        <v>209</v>
      </c>
      <c r="M50" s="5">
        <v>8</v>
      </c>
      <c r="N50" s="5" t="s">
        <v>231</v>
      </c>
      <c r="O50" s="5" t="s">
        <v>78</v>
      </c>
      <c r="P50" s="4" t="s">
        <v>232</v>
      </c>
      <c r="Q50" s="5"/>
    </row>
    <row r="51" ht="20.1" customHeight="1" spans="1:17">
      <c r="A51" s="5" t="s">
        <v>43</v>
      </c>
      <c r="B51" s="5">
        <v>2023</v>
      </c>
      <c r="C51" s="5">
        <v>2</v>
      </c>
      <c r="D51" s="5">
        <v>18</v>
      </c>
      <c r="E51" s="5" t="s">
        <v>159</v>
      </c>
      <c r="F51" s="5" t="s">
        <v>211</v>
      </c>
      <c r="G51" s="5" t="s">
        <v>99</v>
      </c>
      <c r="H51" s="5" t="s">
        <v>84</v>
      </c>
      <c r="I51" s="5" t="s">
        <v>233</v>
      </c>
      <c r="J51" s="5"/>
      <c r="K51" s="5" t="s">
        <v>9</v>
      </c>
      <c r="L51" s="5" t="s">
        <v>147</v>
      </c>
      <c r="M51" s="5">
        <v>3</v>
      </c>
      <c r="N51" s="5" t="s">
        <v>234</v>
      </c>
      <c r="O51" s="5" t="s">
        <v>78</v>
      </c>
      <c r="P51" s="4" t="s">
        <v>232</v>
      </c>
      <c r="Q51" s="5"/>
    </row>
    <row r="52" ht="20.1" customHeight="1" spans="1:17">
      <c r="A52" s="5" t="s">
        <v>49</v>
      </c>
      <c r="B52" s="5">
        <v>2023</v>
      </c>
      <c r="C52" s="4">
        <v>3</v>
      </c>
      <c r="D52" s="4">
        <v>22</v>
      </c>
      <c r="E52" s="10" t="s">
        <v>159</v>
      </c>
      <c r="F52" s="10" t="s">
        <v>160</v>
      </c>
      <c r="G52" s="6" t="s">
        <v>73</v>
      </c>
      <c r="H52" s="6" t="s">
        <v>84</v>
      </c>
      <c r="I52" s="6" t="s">
        <v>235</v>
      </c>
      <c r="J52" s="6" t="s">
        <v>236</v>
      </c>
      <c r="K52" s="6" t="s">
        <v>5</v>
      </c>
      <c r="L52" s="6" t="s">
        <v>237</v>
      </c>
      <c r="M52" s="6">
        <v>3</v>
      </c>
      <c r="N52" s="6" t="s">
        <v>238</v>
      </c>
      <c r="O52" s="5" t="s">
        <v>78</v>
      </c>
      <c r="P52" s="5" t="s">
        <v>239</v>
      </c>
      <c r="Q52" s="5"/>
    </row>
    <row r="53" ht="20.1" customHeight="1" spans="1:17">
      <c r="A53" s="5" t="s">
        <v>49</v>
      </c>
      <c r="B53" s="5">
        <v>2023</v>
      </c>
      <c r="C53" s="4">
        <v>3</v>
      </c>
      <c r="D53" s="4">
        <v>22</v>
      </c>
      <c r="E53" s="5" t="s">
        <v>79</v>
      </c>
      <c r="F53" s="5" t="s">
        <v>160</v>
      </c>
      <c r="G53" s="5" t="s">
        <v>73</v>
      </c>
      <c r="H53" s="5" t="s">
        <v>74</v>
      </c>
      <c r="I53" s="5" t="s">
        <v>240</v>
      </c>
      <c r="J53" s="5"/>
      <c r="K53" s="5" t="s">
        <v>9</v>
      </c>
      <c r="L53" s="5" t="s">
        <v>94</v>
      </c>
      <c r="M53" s="5" t="s">
        <v>82</v>
      </c>
      <c r="N53" s="5" t="s">
        <v>241</v>
      </c>
      <c r="O53" s="5" t="s">
        <v>78</v>
      </c>
      <c r="P53" s="5" t="s">
        <v>239</v>
      </c>
      <c r="Q53" s="5"/>
    </row>
    <row r="54" ht="20.1" customHeight="1" spans="1:17">
      <c r="A54" s="5" t="s">
        <v>49</v>
      </c>
      <c r="B54" s="5">
        <v>2023</v>
      </c>
      <c r="C54" s="4">
        <v>3</v>
      </c>
      <c r="D54" s="4">
        <v>22</v>
      </c>
      <c r="E54" s="5" t="s">
        <v>79</v>
      </c>
      <c r="F54" s="5" t="s">
        <v>160</v>
      </c>
      <c r="G54" s="5" t="s">
        <v>73</v>
      </c>
      <c r="H54" s="5" t="s">
        <v>74</v>
      </c>
      <c r="I54" s="5" t="s">
        <v>242</v>
      </c>
      <c r="J54" s="5"/>
      <c r="K54" s="5" t="s">
        <v>6</v>
      </c>
      <c r="L54" s="5" t="s">
        <v>81</v>
      </c>
      <c r="M54" s="5" t="s">
        <v>82</v>
      </c>
      <c r="N54" s="5" t="s">
        <v>243</v>
      </c>
      <c r="O54" s="5" t="s">
        <v>78</v>
      </c>
      <c r="P54" s="5" t="s">
        <v>239</v>
      </c>
      <c r="Q54" s="5"/>
    </row>
    <row r="55" ht="20.1" customHeight="1" spans="1:17">
      <c r="A55" s="5" t="s">
        <v>49</v>
      </c>
      <c r="B55" s="5">
        <v>2023</v>
      </c>
      <c r="C55" s="4">
        <v>3</v>
      </c>
      <c r="D55" s="4">
        <v>22</v>
      </c>
      <c r="E55" s="5" t="s">
        <v>79</v>
      </c>
      <c r="F55" s="5" t="s">
        <v>173</v>
      </c>
      <c r="G55" s="5" t="s">
        <v>103</v>
      </c>
      <c r="H55" s="5" t="s">
        <v>74</v>
      </c>
      <c r="I55" s="5" t="s">
        <v>244</v>
      </c>
      <c r="J55" s="5"/>
      <c r="K55" s="5" t="s">
        <v>6</v>
      </c>
      <c r="L55" s="5" t="s">
        <v>81</v>
      </c>
      <c r="M55" s="5">
        <v>7</v>
      </c>
      <c r="N55" s="5" t="s">
        <v>245</v>
      </c>
      <c r="O55" s="5" t="s">
        <v>78</v>
      </c>
      <c r="P55" s="5" t="s">
        <v>239</v>
      </c>
      <c r="Q55" s="5"/>
    </row>
    <row r="56" ht="20.1" customHeight="1" spans="1:17">
      <c r="A56" s="5" t="s">
        <v>49</v>
      </c>
      <c r="B56" s="5">
        <v>2023</v>
      </c>
      <c r="C56" s="4">
        <v>3</v>
      </c>
      <c r="D56" s="4">
        <v>22</v>
      </c>
      <c r="E56" s="5" t="s">
        <v>79</v>
      </c>
      <c r="F56" s="5" t="s">
        <v>173</v>
      </c>
      <c r="G56" s="5" t="s">
        <v>103</v>
      </c>
      <c r="H56" s="5" t="s">
        <v>74</v>
      </c>
      <c r="I56" s="5" t="s">
        <v>246</v>
      </c>
      <c r="J56" s="5"/>
      <c r="K56" s="5" t="s">
        <v>6</v>
      </c>
      <c r="L56" s="5" t="s">
        <v>105</v>
      </c>
      <c r="M56" s="5" t="s">
        <v>117</v>
      </c>
      <c r="N56" s="5" t="s">
        <v>247</v>
      </c>
      <c r="O56" s="5" t="s">
        <v>78</v>
      </c>
      <c r="P56" s="5" t="s">
        <v>239</v>
      </c>
      <c r="Q56" s="5"/>
    </row>
    <row r="57" ht="20.1" customHeight="1" spans="1:17">
      <c r="A57" s="5" t="s">
        <v>49</v>
      </c>
      <c r="B57" s="5">
        <v>2023</v>
      </c>
      <c r="C57" s="4">
        <v>3</v>
      </c>
      <c r="D57" s="4">
        <v>22</v>
      </c>
      <c r="E57" s="5" t="s">
        <v>79</v>
      </c>
      <c r="F57" s="5" t="s">
        <v>173</v>
      </c>
      <c r="G57" s="5" t="s">
        <v>103</v>
      </c>
      <c r="H57" s="5" t="s">
        <v>84</v>
      </c>
      <c r="I57" s="5" t="s">
        <v>248</v>
      </c>
      <c r="J57" s="5"/>
      <c r="K57" s="5" t="s">
        <v>6</v>
      </c>
      <c r="L57" s="5" t="s">
        <v>105</v>
      </c>
      <c r="M57" s="5" t="s">
        <v>117</v>
      </c>
      <c r="N57" s="5" t="s">
        <v>249</v>
      </c>
      <c r="O57" s="5" t="s">
        <v>78</v>
      </c>
      <c r="P57" s="5" t="s">
        <v>239</v>
      </c>
      <c r="Q57" s="5"/>
    </row>
    <row r="58" ht="20.1" customHeight="1" spans="1:17">
      <c r="A58" s="5" t="s">
        <v>49</v>
      </c>
      <c r="B58" s="5">
        <v>2023</v>
      </c>
      <c r="C58" s="4">
        <v>3</v>
      </c>
      <c r="D58" s="4">
        <v>22</v>
      </c>
      <c r="E58" s="5" t="s">
        <v>79</v>
      </c>
      <c r="F58" s="5" t="s">
        <v>173</v>
      </c>
      <c r="G58" s="5" t="s">
        <v>103</v>
      </c>
      <c r="H58" s="5" t="s">
        <v>74</v>
      </c>
      <c r="I58" s="5" t="s">
        <v>250</v>
      </c>
      <c r="J58" s="5"/>
      <c r="K58" s="5" t="s">
        <v>6</v>
      </c>
      <c r="L58" s="5" t="s">
        <v>105</v>
      </c>
      <c r="M58" s="5" t="s">
        <v>117</v>
      </c>
      <c r="N58" s="5" t="s">
        <v>251</v>
      </c>
      <c r="O58" s="5" t="s">
        <v>78</v>
      </c>
      <c r="P58" s="5" t="s">
        <v>239</v>
      </c>
      <c r="Q58" s="5"/>
    </row>
    <row r="59" ht="20.1" customHeight="1" spans="1:17">
      <c r="A59" s="5" t="s">
        <v>49</v>
      </c>
      <c r="B59" s="5">
        <v>2023</v>
      </c>
      <c r="C59" s="4">
        <v>3</v>
      </c>
      <c r="D59" s="4">
        <v>22</v>
      </c>
      <c r="E59" s="5" t="s">
        <v>79</v>
      </c>
      <c r="F59" s="5" t="s">
        <v>173</v>
      </c>
      <c r="G59" s="5" t="s">
        <v>103</v>
      </c>
      <c r="H59" s="5" t="s">
        <v>74</v>
      </c>
      <c r="I59" s="5" t="s">
        <v>252</v>
      </c>
      <c r="J59" s="5" t="s">
        <v>7</v>
      </c>
      <c r="K59" s="5" t="s">
        <v>6</v>
      </c>
      <c r="L59" s="5" t="s">
        <v>81</v>
      </c>
      <c r="M59" s="5" t="s">
        <v>117</v>
      </c>
      <c r="N59" s="5" t="s">
        <v>253</v>
      </c>
      <c r="O59" s="5" t="s">
        <v>78</v>
      </c>
      <c r="P59" s="5" t="s">
        <v>239</v>
      </c>
      <c r="Q59" s="5"/>
    </row>
    <row r="60" ht="20" customHeight="1" spans="1:17">
      <c r="A60" s="5" t="s">
        <v>49</v>
      </c>
      <c r="B60" s="5">
        <v>2023</v>
      </c>
      <c r="C60" s="4">
        <v>4</v>
      </c>
      <c r="D60" s="4">
        <v>28</v>
      </c>
      <c r="E60" s="10" t="s">
        <v>79</v>
      </c>
      <c r="F60" s="10" t="s">
        <v>160</v>
      </c>
      <c r="G60" s="6" t="s">
        <v>73</v>
      </c>
      <c r="H60" s="6" t="s">
        <v>84</v>
      </c>
      <c r="I60" s="6" t="s">
        <v>254</v>
      </c>
      <c r="J60" s="6"/>
      <c r="K60" s="6" t="s">
        <v>9</v>
      </c>
      <c r="L60" s="6" t="s">
        <v>220</v>
      </c>
      <c r="M60" s="6">
        <v>10</v>
      </c>
      <c r="N60" s="6" t="s">
        <v>255</v>
      </c>
      <c r="O60" s="5" t="s">
        <v>78</v>
      </c>
      <c r="P60" s="5" t="s">
        <v>239</v>
      </c>
      <c r="Q60" s="4"/>
    </row>
    <row r="61" ht="20" customHeight="1" spans="1:17">
      <c r="A61" s="5" t="s">
        <v>49</v>
      </c>
      <c r="B61" s="5">
        <v>2023</v>
      </c>
      <c r="C61" s="4">
        <v>4</v>
      </c>
      <c r="D61" s="4">
        <v>28</v>
      </c>
      <c r="E61" s="10" t="s">
        <v>79</v>
      </c>
      <c r="F61" s="10" t="s">
        <v>160</v>
      </c>
      <c r="G61" s="6" t="s">
        <v>73</v>
      </c>
      <c r="H61" s="6" t="s">
        <v>84</v>
      </c>
      <c r="I61" s="6" t="s">
        <v>256</v>
      </c>
      <c r="J61" s="12"/>
      <c r="K61" s="6" t="s">
        <v>6</v>
      </c>
      <c r="L61" s="6" t="s">
        <v>220</v>
      </c>
      <c r="M61" s="6">
        <v>10</v>
      </c>
      <c r="N61" s="6" t="s">
        <v>257</v>
      </c>
      <c r="O61" s="5" t="s">
        <v>78</v>
      </c>
      <c r="P61" s="5" t="s">
        <v>239</v>
      </c>
      <c r="Q61" s="4"/>
    </row>
    <row r="62" ht="20" customHeight="1" spans="1:17">
      <c r="A62" s="5" t="s">
        <v>49</v>
      </c>
      <c r="B62" s="5">
        <v>2023</v>
      </c>
      <c r="C62" s="4">
        <v>4</v>
      </c>
      <c r="D62" s="4">
        <v>28</v>
      </c>
      <c r="E62" s="6" t="s">
        <v>79</v>
      </c>
      <c r="F62" s="6" t="s">
        <v>258</v>
      </c>
      <c r="G62" s="6" t="s">
        <v>103</v>
      </c>
      <c r="H62" s="6" t="s">
        <v>84</v>
      </c>
      <c r="I62" s="6" t="s">
        <v>259</v>
      </c>
      <c r="J62" s="6"/>
      <c r="K62" s="6" t="s">
        <v>6</v>
      </c>
      <c r="L62" s="6" t="s">
        <v>94</v>
      </c>
      <c r="M62" s="6">
        <v>10</v>
      </c>
      <c r="N62" s="6" t="s">
        <v>260</v>
      </c>
      <c r="O62" s="5" t="s">
        <v>78</v>
      </c>
      <c r="P62" s="5" t="s">
        <v>239</v>
      </c>
      <c r="Q62" s="4"/>
    </row>
    <row r="63" ht="20.1" customHeight="1" spans="1:17">
      <c r="A63" s="5" t="s">
        <v>51</v>
      </c>
      <c r="B63" s="4">
        <v>2023</v>
      </c>
      <c r="C63" s="4">
        <v>3</v>
      </c>
      <c r="D63" s="4">
        <v>23</v>
      </c>
      <c r="E63" s="5" t="s">
        <v>71</v>
      </c>
      <c r="F63" s="5" t="s">
        <v>72</v>
      </c>
      <c r="G63" s="5" t="s">
        <v>103</v>
      </c>
      <c r="H63" s="5" t="s">
        <v>74</v>
      </c>
      <c r="I63" s="5" t="s">
        <v>261</v>
      </c>
      <c r="J63" s="6"/>
      <c r="K63" s="6" t="s">
        <v>6</v>
      </c>
      <c r="L63" s="6" t="s">
        <v>81</v>
      </c>
      <c r="M63" s="6" t="s">
        <v>117</v>
      </c>
      <c r="N63" s="5" t="s">
        <v>262</v>
      </c>
      <c r="O63" s="5" t="s">
        <v>78</v>
      </c>
      <c r="P63" s="5" t="s">
        <v>263</v>
      </c>
      <c r="Q63" s="5"/>
    </row>
    <row r="64" ht="20.1" customHeight="1" spans="1:17">
      <c r="A64" s="5" t="s">
        <v>51</v>
      </c>
      <c r="B64" s="4">
        <v>2023</v>
      </c>
      <c r="C64" s="4">
        <v>3</v>
      </c>
      <c r="D64" s="4">
        <v>23</v>
      </c>
      <c r="E64" s="5" t="s">
        <v>71</v>
      </c>
      <c r="F64" s="5" t="s">
        <v>72</v>
      </c>
      <c r="G64" s="5" t="s">
        <v>103</v>
      </c>
      <c r="H64" s="5" t="s">
        <v>84</v>
      </c>
      <c r="I64" s="5" t="s">
        <v>264</v>
      </c>
      <c r="J64" s="6"/>
      <c r="K64" s="6" t="s">
        <v>9</v>
      </c>
      <c r="L64" s="6" t="s">
        <v>147</v>
      </c>
      <c r="M64" s="6">
        <v>5</v>
      </c>
      <c r="N64" s="5" t="s">
        <v>265</v>
      </c>
      <c r="O64" s="5" t="s">
        <v>78</v>
      </c>
      <c r="P64" s="5" t="s">
        <v>263</v>
      </c>
      <c r="Q64" s="5"/>
    </row>
  </sheetData>
  <autoFilter ref="A1:Q64">
    <extLst/>
  </autoFilter>
  <pageMargins left="0.25" right="0.25" top="0.75" bottom="0.75" header="0.3" footer="0.3"/>
  <pageSetup paperSize="9" scale="3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监控统计表</vt:lpstr>
      <vt:lpstr>监控伤损表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潇</cp:lastModifiedBy>
  <dcterms:created xsi:type="dcterms:W3CDTF">2016-04-11T05:28:00Z</dcterms:created>
  <cp:lastPrinted>2022-08-28T15:57:00Z</cp:lastPrinted>
  <dcterms:modified xsi:type="dcterms:W3CDTF">2023-04-30T00:57:36Z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0A49C2FD039E48BEB5EEA148164DA390</vt:lpwstr>
  </property>
</Properties>
</file>