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0" yWindow="0" windowWidth="28125" windowHeight="12540" firstSheet="5" activeTab="5"/>
  </bookViews>
  <sheets>
    <sheet name="17-1" sheetId="1" r:id="rId1"/>
    <sheet name="17-2" sheetId="2" r:id="rId2"/>
    <sheet name="17-3" sheetId="3" r:id="rId3"/>
    <sheet name="17-4" sheetId="4" r:id="rId4"/>
    <sheet name="17-5" sheetId="5" r:id="rId5"/>
    <sheet name="18-10" sheetId="6" r:id="rId6"/>
  </sheets>
  <definedNames>
    <definedName name="_xlnm._FilterDatabase" localSheetId="5" hidden="1">'18-10'!$A$1:$AC$36</definedName>
    <definedName name="_xlnm.Print_Area" localSheetId="0">'17-1'!$B$1:$N$44</definedName>
    <definedName name="_xlnm.Print_Area" localSheetId="1">'17-2'!$B$1:$N$44</definedName>
    <definedName name="_xlnm.Print_Area" localSheetId="2">'17-3'!$B$1:$N$49</definedName>
    <definedName name="_xlnm.Print_Area" localSheetId="3">'17-4'!$B$1:$N$46</definedName>
    <definedName name="_xlnm.Print_Area" localSheetId="4">'17-5'!$B$1:$Y$46</definedName>
    <definedName name="_xlnm.Print_Area" localSheetId="5">'18-10'!$A$1:$AC$36</definedName>
    <definedName name="_xlnm.Print_Titles" localSheetId="0">'17-1'!$3:$12</definedName>
    <definedName name="_xlnm.Print_Titles" localSheetId="1">'17-2'!$3:$12</definedName>
    <definedName name="_xlnm.Print_Titles" localSheetId="2">'17-3'!$3:$12</definedName>
    <definedName name="_xlnm.Print_Titles" localSheetId="3">'17-4'!$3:$12</definedName>
    <definedName name="_xlnm.Print_Titles" localSheetId="4">'17-5'!$3:$12</definedName>
    <definedName name="_xlnm.Print_Titles" localSheetId="5">'18-10'!$2:$3</definedName>
  </definedNames>
  <calcPr calcId="162913"/>
</workbook>
</file>

<file path=xl/calcChain.xml><?xml version="1.0" encoding="utf-8"?>
<calcChain xmlns="http://schemas.openxmlformats.org/spreadsheetml/2006/main">
  <c r="U35" i="6" l="1"/>
  <c r="V35" i="6"/>
  <c r="W35" i="6"/>
  <c r="X35" i="6"/>
  <c r="Y35" i="6"/>
  <c r="Z35" i="6"/>
  <c r="AA35" i="6"/>
  <c r="AB35" i="6"/>
  <c r="T35" i="6"/>
  <c r="P36" i="6" l="1"/>
  <c r="N36" i="6"/>
  <c r="L36" i="6"/>
  <c r="J36" i="6"/>
  <c r="H36" i="6"/>
  <c r="F36" i="6"/>
  <c r="D36" i="6"/>
  <c r="R34" i="6"/>
  <c r="Q34" i="6"/>
  <c r="R33" i="6"/>
  <c r="Q33" i="6"/>
  <c r="R32" i="6"/>
  <c r="Q32" i="6"/>
  <c r="S32" i="6" s="1"/>
  <c r="R31" i="6"/>
  <c r="S31" i="6" s="1"/>
  <c r="Q31" i="6"/>
  <c r="R30" i="6"/>
  <c r="Q30" i="6"/>
  <c r="S30" i="6" s="1"/>
  <c r="R29" i="6"/>
  <c r="Q29" i="6"/>
  <c r="S29" i="6" s="1"/>
  <c r="R28" i="6"/>
  <c r="Q28" i="6"/>
  <c r="S28" i="6" s="1"/>
  <c r="R27" i="6"/>
  <c r="S27" i="6" s="1"/>
  <c r="Q27" i="6"/>
  <c r="R26" i="6"/>
  <c r="Q26" i="6"/>
  <c r="S26" i="6" s="1"/>
  <c r="R25" i="6"/>
  <c r="Q25" i="6"/>
  <c r="R24" i="6"/>
  <c r="Q24" i="6"/>
  <c r="S24" i="6" s="1"/>
  <c r="R23" i="6"/>
  <c r="Q23" i="6"/>
  <c r="R22" i="6"/>
  <c r="Q22" i="6"/>
  <c r="R21" i="6"/>
  <c r="Q21" i="6"/>
  <c r="R20" i="6"/>
  <c r="Q20" i="6"/>
  <c r="R19" i="6"/>
  <c r="S19" i="6" s="1"/>
  <c r="Q19" i="6"/>
  <c r="R18" i="6"/>
  <c r="Q18" i="6"/>
  <c r="R17" i="6"/>
  <c r="Q17" i="6"/>
  <c r="R16" i="6"/>
  <c r="Q16" i="6"/>
  <c r="R15" i="6"/>
  <c r="Q15" i="6"/>
  <c r="R14" i="6"/>
  <c r="Q14" i="6"/>
  <c r="R13" i="6"/>
  <c r="Q13" i="6"/>
  <c r="R12" i="6"/>
  <c r="Q12" i="6"/>
  <c r="R11" i="6"/>
  <c r="Q11" i="6"/>
  <c r="R10" i="6"/>
  <c r="Q10" i="6"/>
  <c r="R9" i="6"/>
  <c r="Q9" i="6"/>
  <c r="R8" i="6"/>
  <c r="Q8" i="6"/>
  <c r="R7" i="6"/>
  <c r="Q7" i="6"/>
  <c r="R6" i="6"/>
  <c r="Q6" i="6"/>
  <c r="R5" i="6"/>
  <c r="Q5" i="6"/>
  <c r="R4" i="6"/>
  <c r="Q4" i="6"/>
  <c r="P45" i="5"/>
  <c r="O43" i="5"/>
  <c r="N43" i="5"/>
  <c r="P43" i="5" s="1"/>
  <c r="O42" i="5"/>
  <c r="N42" i="5"/>
  <c r="P42" i="5" s="1"/>
  <c r="O41" i="5"/>
  <c r="N41" i="5"/>
  <c r="P41" i="5" s="1"/>
  <c r="O40" i="5"/>
  <c r="P40" i="5" s="1"/>
  <c r="N40" i="5"/>
  <c r="O39" i="5"/>
  <c r="N39" i="5"/>
  <c r="P39" i="5" s="1"/>
  <c r="O38" i="5"/>
  <c r="N38" i="5"/>
  <c r="P38" i="5" s="1"/>
  <c r="O37" i="5"/>
  <c r="N37" i="5"/>
  <c r="P37" i="5" s="1"/>
  <c r="O36" i="5"/>
  <c r="P36" i="5" s="1"/>
  <c r="N36" i="5"/>
  <c r="O35" i="5"/>
  <c r="N35" i="5"/>
  <c r="P35" i="5" s="1"/>
  <c r="O34" i="5"/>
  <c r="N34" i="5"/>
  <c r="P34" i="5" s="1"/>
  <c r="O33" i="5"/>
  <c r="N33" i="5"/>
  <c r="P33" i="5" s="1"/>
  <c r="O32" i="5"/>
  <c r="P32" i="5" s="1"/>
  <c r="N32" i="5"/>
  <c r="O31" i="5"/>
  <c r="N31" i="5"/>
  <c r="P31" i="5" s="1"/>
  <c r="O30" i="5"/>
  <c r="N30" i="5"/>
  <c r="P30" i="5" s="1"/>
  <c r="O29" i="5"/>
  <c r="N29" i="5"/>
  <c r="P29" i="5" s="1"/>
  <c r="O28" i="5"/>
  <c r="P28" i="5" s="1"/>
  <c r="N28" i="5"/>
  <c r="O27" i="5"/>
  <c r="N27" i="5"/>
  <c r="P27" i="5" s="1"/>
  <c r="O26" i="5"/>
  <c r="N26" i="5"/>
  <c r="P26" i="5" s="1"/>
  <c r="O25" i="5"/>
  <c r="N25" i="5"/>
  <c r="P25" i="5" s="1"/>
  <c r="O24" i="5"/>
  <c r="P24" i="5" s="1"/>
  <c r="N24" i="5"/>
  <c r="O23" i="5"/>
  <c r="N23" i="5"/>
  <c r="P23" i="5" s="1"/>
  <c r="O22" i="5"/>
  <c r="N22" i="5"/>
  <c r="P22" i="5" s="1"/>
  <c r="O21" i="5"/>
  <c r="N21" i="5"/>
  <c r="P21" i="5" s="1"/>
  <c r="O20" i="5"/>
  <c r="P20" i="5" s="1"/>
  <c r="N20" i="5"/>
  <c r="O19" i="5"/>
  <c r="N19" i="5"/>
  <c r="P19" i="5" s="1"/>
  <c r="O18" i="5"/>
  <c r="N18" i="5"/>
  <c r="P18" i="5" s="1"/>
  <c r="O17" i="5"/>
  <c r="N17" i="5"/>
  <c r="P17" i="5" s="1"/>
  <c r="O16" i="5"/>
  <c r="P16" i="5" s="1"/>
  <c r="N16" i="5"/>
  <c r="O15" i="5"/>
  <c r="N15" i="5"/>
  <c r="P15" i="5" s="1"/>
  <c r="O14" i="5"/>
  <c r="N14" i="5"/>
  <c r="P14" i="5" s="1"/>
  <c r="O13" i="5"/>
  <c r="O44" i="5" s="1"/>
  <c r="N13" i="5"/>
  <c r="N44" i="5" s="1"/>
  <c r="P44" i="5" s="1"/>
  <c r="T46" i="4"/>
  <c r="S46" i="4"/>
  <c r="R46" i="4"/>
  <c r="Q46" i="4"/>
  <c r="P46" i="4"/>
  <c r="O46" i="4"/>
  <c r="K45" i="4"/>
  <c r="N46" i="4" s="1"/>
  <c r="J45" i="4"/>
  <c r="I45" i="4"/>
  <c r="H45" i="4"/>
  <c r="G45" i="4"/>
  <c r="F45" i="4"/>
  <c r="E45" i="4"/>
  <c r="D45" i="4"/>
  <c r="L46" i="4" s="1"/>
  <c r="M46" i="4" s="1"/>
  <c r="N44" i="4"/>
  <c r="L44" i="4"/>
  <c r="L43" i="4"/>
  <c r="N43" i="4" s="1"/>
  <c r="L42" i="4"/>
  <c r="N42" i="4" s="1"/>
  <c r="N41" i="4"/>
  <c r="L41" i="4"/>
  <c r="L40" i="4"/>
  <c r="N40" i="4" s="1"/>
  <c r="M39" i="4"/>
  <c r="L39" i="4"/>
  <c r="N39" i="4" s="1"/>
  <c r="M38" i="4"/>
  <c r="L38" i="4"/>
  <c r="N38" i="4" s="1"/>
  <c r="M37" i="4"/>
  <c r="N37" i="4" s="1"/>
  <c r="L37" i="4"/>
  <c r="M36" i="4"/>
  <c r="L36" i="4"/>
  <c r="N36" i="4" s="1"/>
  <c r="M35" i="4"/>
  <c r="L35" i="4"/>
  <c r="N35" i="4" s="1"/>
  <c r="M34" i="4"/>
  <c r="L34" i="4"/>
  <c r="N34" i="4" s="1"/>
  <c r="M33" i="4"/>
  <c r="N33" i="4" s="1"/>
  <c r="L33" i="4"/>
  <c r="M32" i="4"/>
  <c r="L32" i="4"/>
  <c r="N32" i="4" s="1"/>
  <c r="M31" i="4"/>
  <c r="L31" i="4"/>
  <c r="N31" i="4" s="1"/>
  <c r="M30" i="4"/>
  <c r="L30" i="4"/>
  <c r="N30" i="4" s="1"/>
  <c r="M29" i="4"/>
  <c r="N29" i="4" s="1"/>
  <c r="L29" i="4"/>
  <c r="M28" i="4"/>
  <c r="L28" i="4"/>
  <c r="N28" i="4" s="1"/>
  <c r="M27" i="4"/>
  <c r="L27" i="4"/>
  <c r="N27" i="4" s="1"/>
  <c r="M26" i="4"/>
  <c r="L26" i="4"/>
  <c r="N26" i="4" s="1"/>
  <c r="M25" i="4"/>
  <c r="N25" i="4" s="1"/>
  <c r="L25" i="4"/>
  <c r="M24" i="4"/>
  <c r="L24" i="4"/>
  <c r="N24" i="4" s="1"/>
  <c r="M23" i="4"/>
  <c r="L23" i="4"/>
  <c r="N23" i="4" s="1"/>
  <c r="M22" i="4"/>
  <c r="L22" i="4"/>
  <c r="N22" i="4" s="1"/>
  <c r="M21" i="4"/>
  <c r="N21" i="4" s="1"/>
  <c r="L21" i="4"/>
  <c r="M20" i="4"/>
  <c r="L20" i="4"/>
  <c r="N20" i="4" s="1"/>
  <c r="M19" i="4"/>
  <c r="L19" i="4"/>
  <c r="N19" i="4" s="1"/>
  <c r="M18" i="4"/>
  <c r="L18" i="4"/>
  <c r="N18" i="4" s="1"/>
  <c r="M17" i="4"/>
  <c r="N17" i="4" s="1"/>
  <c r="L17" i="4"/>
  <c r="M16" i="4"/>
  <c r="L16" i="4"/>
  <c r="N16" i="4" s="1"/>
  <c r="M15" i="4"/>
  <c r="L15" i="4"/>
  <c r="N15" i="4" s="1"/>
  <c r="M14" i="4"/>
  <c r="M45" i="4" s="1"/>
  <c r="L14" i="4"/>
  <c r="L45" i="4" s="1"/>
  <c r="M13" i="4"/>
  <c r="N13" i="4" s="1"/>
  <c r="L13" i="4"/>
  <c r="T49" i="3"/>
  <c r="S49" i="3"/>
  <c r="R49" i="3"/>
  <c r="Q49" i="3"/>
  <c r="P49" i="3"/>
  <c r="O49" i="3"/>
  <c r="L49" i="3"/>
  <c r="M49" i="3" s="1"/>
  <c r="K48" i="3"/>
  <c r="J48" i="3"/>
  <c r="I48" i="3"/>
  <c r="H48" i="3"/>
  <c r="G48" i="3"/>
  <c r="N49" i="3" s="1"/>
  <c r="F48" i="3"/>
  <c r="E48" i="3"/>
  <c r="D48" i="3"/>
  <c r="N47" i="3"/>
  <c r="M47" i="3"/>
  <c r="L47" i="3"/>
  <c r="N46" i="3"/>
  <c r="M46" i="3"/>
  <c r="L46" i="3"/>
  <c r="M45" i="3"/>
  <c r="L45" i="3"/>
  <c r="N45" i="3" s="1"/>
  <c r="M44" i="3"/>
  <c r="L44" i="3"/>
  <c r="N44" i="3" s="1"/>
  <c r="N43" i="3"/>
  <c r="M43" i="3"/>
  <c r="L43" i="3"/>
  <c r="N42" i="3"/>
  <c r="M42" i="3"/>
  <c r="L42" i="3"/>
  <c r="M41" i="3"/>
  <c r="L41" i="3"/>
  <c r="N41" i="3" s="1"/>
  <c r="M40" i="3"/>
  <c r="L40" i="3"/>
  <c r="N40" i="3" s="1"/>
  <c r="N39" i="3"/>
  <c r="M39" i="3"/>
  <c r="L39" i="3"/>
  <c r="N38" i="3"/>
  <c r="M38" i="3"/>
  <c r="L38" i="3"/>
  <c r="M37" i="3"/>
  <c r="L37" i="3"/>
  <c r="N37" i="3" s="1"/>
  <c r="M36" i="3"/>
  <c r="L36" i="3"/>
  <c r="N36" i="3" s="1"/>
  <c r="N35" i="3"/>
  <c r="M35" i="3"/>
  <c r="L35" i="3"/>
  <c r="N34" i="3"/>
  <c r="M34" i="3"/>
  <c r="L34" i="3"/>
  <c r="M33" i="3"/>
  <c r="L33" i="3"/>
  <c r="N33" i="3" s="1"/>
  <c r="M32" i="3"/>
  <c r="L32" i="3"/>
  <c r="N32" i="3" s="1"/>
  <c r="N31" i="3"/>
  <c r="M31" i="3"/>
  <c r="L31" i="3"/>
  <c r="N30" i="3"/>
  <c r="M30" i="3"/>
  <c r="L30" i="3"/>
  <c r="M29" i="3"/>
  <c r="L29" i="3"/>
  <c r="N29" i="3" s="1"/>
  <c r="M28" i="3"/>
  <c r="L28" i="3"/>
  <c r="N28" i="3" s="1"/>
  <c r="N27" i="3"/>
  <c r="M27" i="3"/>
  <c r="L27" i="3"/>
  <c r="N26" i="3"/>
  <c r="M26" i="3"/>
  <c r="L26" i="3"/>
  <c r="M25" i="3"/>
  <c r="L25" i="3"/>
  <c r="N25" i="3" s="1"/>
  <c r="M24" i="3"/>
  <c r="L24" i="3"/>
  <c r="N24" i="3" s="1"/>
  <c r="N23" i="3"/>
  <c r="M23" i="3"/>
  <c r="L23" i="3"/>
  <c r="N22" i="3"/>
  <c r="M22" i="3"/>
  <c r="L22" i="3"/>
  <c r="M21" i="3"/>
  <c r="L21" i="3"/>
  <c r="N21" i="3" s="1"/>
  <c r="M20" i="3"/>
  <c r="L20" i="3"/>
  <c r="N20" i="3" s="1"/>
  <c r="N19" i="3"/>
  <c r="M19" i="3"/>
  <c r="L19" i="3"/>
  <c r="N18" i="3"/>
  <c r="M18" i="3"/>
  <c r="L18" i="3"/>
  <c r="M17" i="3"/>
  <c r="L17" i="3"/>
  <c r="N17" i="3" s="1"/>
  <c r="M16" i="3"/>
  <c r="M48" i="3" s="1"/>
  <c r="L16" i="3"/>
  <c r="N16" i="3" s="1"/>
  <c r="N15" i="3"/>
  <c r="M15" i="3"/>
  <c r="L15" i="3"/>
  <c r="N14" i="3"/>
  <c r="M14" i="3"/>
  <c r="L14" i="3"/>
  <c r="M13" i="3"/>
  <c r="L13" i="3"/>
  <c r="L48" i="3" s="1"/>
  <c r="T44" i="2"/>
  <c r="S44" i="2"/>
  <c r="R44" i="2"/>
  <c r="Q44" i="2"/>
  <c r="P44" i="2"/>
  <c r="O44" i="2"/>
  <c r="K43" i="2"/>
  <c r="N44" i="2" s="1"/>
  <c r="J43" i="2"/>
  <c r="I43" i="2"/>
  <c r="H43" i="2"/>
  <c r="G43" i="2"/>
  <c r="F43" i="2"/>
  <c r="E43" i="2"/>
  <c r="D43" i="2"/>
  <c r="L44" i="2" s="1"/>
  <c r="M44" i="2" s="1"/>
  <c r="M42" i="2"/>
  <c r="N42" i="2" s="1"/>
  <c r="M41" i="2"/>
  <c r="N41" i="2" s="1"/>
  <c r="N40" i="2"/>
  <c r="M40" i="2"/>
  <c r="M39" i="2"/>
  <c r="N39" i="2" s="1"/>
  <c r="M38" i="2"/>
  <c r="N38" i="2" s="1"/>
  <c r="N37" i="2"/>
  <c r="M37" i="2"/>
  <c r="L37" i="2"/>
  <c r="M36" i="2"/>
  <c r="L36" i="2"/>
  <c r="N36" i="2" s="1"/>
  <c r="M35" i="2"/>
  <c r="L35" i="2"/>
  <c r="N35" i="2" s="1"/>
  <c r="N34" i="2"/>
  <c r="M34" i="2"/>
  <c r="L34" i="2"/>
  <c r="N33" i="2"/>
  <c r="M33" i="2"/>
  <c r="L33" i="2"/>
  <c r="M32" i="2"/>
  <c r="L32" i="2"/>
  <c r="N32" i="2" s="1"/>
  <c r="M31" i="2"/>
  <c r="L31" i="2"/>
  <c r="N31" i="2" s="1"/>
  <c r="N30" i="2"/>
  <c r="M30" i="2"/>
  <c r="L30" i="2"/>
  <c r="N29" i="2"/>
  <c r="M29" i="2"/>
  <c r="L29" i="2"/>
  <c r="M28" i="2"/>
  <c r="L28" i="2"/>
  <c r="N28" i="2" s="1"/>
  <c r="M27" i="2"/>
  <c r="L27" i="2"/>
  <c r="N27" i="2" s="1"/>
  <c r="N26" i="2"/>
  <c r="M26" i="2"/>
  <c r="L26" i="2"/>
  <c r="N25" i="2"/>
  <c r="M25" i="2"/>
  <c r="L25" i="2"/>
  <c r="M24" i="2"/>
  <c r="L24" i="2"/>
  <c r="N24" i="2" s="1"/>
  <c r="M23" i="2"/>
  <c r="L23" i="2"/>
  <c r="N23" i="2" s="1"/>
  <c r="N22" i="2"/>
  <c r="M22" i="2"/>
  <c r="L22" i="2"/>
  <c r="N21" i="2"/>
  <c r="M21" i="2"/>
  <c r="L21" i="2"/>
  <c r="M20" i="2"/>
  <c r="L20" i="2"/>
  <c r="N20" i="2" s="1"/>
  <c r="M19" i="2"/>
  <c r="L19" i="2"/>
  <c r="N19" i="2" s="1"/>
  <c r="N18" i="2"/>
  <c r="M18" i="2"/>
  <c r="L18" i="2"/>
  <c r="N17" i="2"/>
  <c r="M17" i="2"/>
  <c r="L17" i="2"/>
  <c r="M16" i="2"/>
  <c r="L16" i="2"/>
  <c r="N16" i="2" s="1"/>
  <c r="M15" i="2"/>
  <c r="L15" i="2"/>
  <c r="L43" i="2" s="1"/>
  <c r="N14" i="2"/>
  <c r="M14" i="2"/>
  <c r="M43" i="2" s="1"/>
  <c r="N13" i="2"/>
  <c r="M13" i="2"/>
  <c r="T44" i="1"/>
  <c r="S44" i="1"/>
  <c r="R44" i="1"/>
  <c r="Q44" i="1"/>
  <c r="P44" i="1"/>
  <c r="O44" i="1"/>
  <c r="L44" i="1"/>
  <c r="M44" i="1" s="1"/>
  <c r="K43" i="1"/>
  <c r="J43" i="1"/>
  <c r="I43" i="1"/>
  <c r="H43" i="1"/>
  <c r="G43" i="1"/>
  <c r="N44" i="1" s="1"/>
  <c r="F43" i="1"/>
  <c r="E43" i="1"/>
  <c r="D43" i="1"/>
  <c r="N42" i="1"/>
  <c r="M42" i="1"/>
  <c r="L42" i="1"/>
  <c r="N41" i="1"/>
  <c r="M41" i="1"/>
  <c r="L41" i="1"/>
  <c r="M40" i="1"/>
  <c r="L40" i="1"/>
  <c r="N40" i="1" s="1"/>
  <c r="M39" i="1"/>
  <c r="L39" i="1"/>
  <c r="N39" i="1" s="1"/>
  <c r="N38" i="1"/>
  <c r="M38" i="1"/>
  <c r="L38" i="1"/>
  <c r="N37" i="1"/>
  <c r="M37" i="1"/>
  <c r="L37" i="1"/>
  <c r="M36" i="1"/>
  <c r="L36" i="1"/>
  <c r="N36" i="1" s="1"/>
  <c r="M35" i="1"/>
  <c r="L35" i="1"/>
  <c r="N35" i="1" s="1"/>
  <c r="N34" i="1"/>
  <c r="M34" i="1"/>
  <c r="L34" i="1"/>
  <c r="N33" i="1"/>
  <c r="M33" i="1"/>
  <c r="L33" i="1"/>
  <c r="M32" i="1"/>
  <c r="L32" i="1"/>
  <c r="N32" i="1" s="1"/>
  <c r="M31" i="1"/>
  <c r="L31" i="1"/>
  <c r="N31" i="1" s="1"/>
  <c r="N30" i="1"/>
  <c r="M30" i="1"/>
  <c r="L30" i="1"/>
  <c r="N29" i="1"/>
  <c r="M29" i="1"/>
  <c r="L29" i="1"/>
  <c r="M28" i="1"/>
  <c r="L28" i="1"/>
  <c r="N28" i="1" s="1"/>
  <c r="M27" i="1"/>
  <c r="L27" i="1"/>
  <c r="N27" i="1" s="1"/>
  <c r="N26" i="1"/>
  <c r="M26" i="1"/>
  <c r="L26" i="1"/>
  <c r="N25" i="1"/>
  <c r="M25" i="1"/>
  <c r="L25" i="1"/>
  <c r="M24" i="1"/>
  <c r="L24" i="1"/>
  <c r="N24" i="1" s="1"/>
  <c r="M23" i="1"/>
  <c r="L23" i="1"/>
  <c r="N23" i="1" s="1"/>
  <c r="N22" i="1"/>
  <c r="M22" i="1"/>
  <c r="L22" i="1"/>
  <c r="N21" i="1"/>
  <c r="M21" i="1"/>
  <c r="L21" i="1"/>
  <c r="M20" i="1"/>
  <c r="L20" i="1"/>
  <c r="N20" i="1" s="1"/>
  <c r="M19" i="1"/>
  <c r="L19" i="1"/>
  <c r="N19" i="1" s="1"/>
  <c r="N18" i="1"/>
  <c r="M18" i="1"/>
  <c r="L18" i="1"/>
  <c r="N17" i="1"/>
  <c r="M17" i="1"/>
  <c r="L17" i="1"/>
  <c r="M16" i="1"/>
  <c r="L16" i="1"/>
  <c r="L43" i="1" s="1"/>
  <c r="M15" i="1"/>
  <c r="N15" i="1" s="1"/>
  <c r="M14" i="1"/>
  <c r="N14" i="1" s="1"/>
  <c r="M13" i="1"/>
  <c r="N13" i="1" s="1"/>
  <c r="S11" i="6" l="1"/>
  <c r="S12" i="6"/>
  <c r="S15" i="6"/>
  <c r="S6" i="6"/>
  <c r="S16" i="6"/>
  <c r="S14" i="6"/>
  <c r="S25" i="6"/>
  <c r="S5" i="6"/>
  <c r="S10" i="6"/>
  <c r="S23" i="6"/>
  <c r="S20" i="6"/>
  <c r="S21" i="6"/>
  <c r="S18" i="6"/>
  <c r="S17" i="6"/>
  <c r="S22" i="6"/>
  <c r="S13" i="6"/>
  <c r="S7" i="6"/>
  <c r="S8" i="6"/>
  <c r="S9" i="6"/>
  <c r="S36" i="6"/>
  <c r="Q35" i="6"/>
  <c r="R35" i="6"/>
  <c r="N14" i="4"/>
  <c r="N45" i="4" s="1"/>
  <c r="P13" i="5"/>
  <c r="N15" i="2"/>
  <c r="N43" i="2" s="1"/>
  <c r="S4" i="6"/>
  <c r="N16" i="1"/>
  <c r="N43" i="1" s="1"/>
  <c r="N13" i="3"/>
  <c r="N48" i="3" s="1"/>
  <c r="M43" i="1"/>
  <c r="S35" i="6" l="1"/>
</calcChain>
</file>

<file path=xl/sharedStrings.xml><?xml version="1.0" encoding="utf-8"?>
<sst xmlns="http://schemas.openxmlformats.org/spreadsheetml/2006/main" count="1167" uniqueCount="295">
  <si>
    <t>1月检测数据回放工作安排</t>
  </si>
  <si>
    <t>单位：公里</t>
  </si>
  <si>
    <t>日  期</t>
  </si>
  <si>
    <t>星
期</t>
  </si>
  <si>
    <t>10924(四工班）</t>
  </si>
  <si>
    <t>10923（三工班）</t>
  </si>
  <si>
    <t>10922（二工班）</t>
  </si>
  <si>
    <t>10925（一工班）</t>
  </si>
  <si>
    <r>
      <rPr>
        <b/>
        <sz val="12"/>
        <rFont val="宋体"/>
        <family val="3"/>
        <charset val="134"/>
      </rPr>
      <t xml:space="preserve"> </t>
    </r>
    <r>
      <rPr>
        <b/>
        <sz val="12"/>
        <rFont val="宋体"/>
        <family val="3"/>
        <charset val="13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</si>
  <si>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t>每日回放人员安排</t>
  </si>
  <si>
    <t>既有
线</t>
  </si>
  <si>
    <t>高铁</t>
  </si>
  <si>
    <t>合计</t>
  </si>
  <si>
    <t>检测区间</t>
  </si>
  <si>
    <t>回放里程</t>
  </si>
  <si>
    <t>普速</t>
  </si>
  <si>
    <t>高速</t>
  </si>
  <si>
    <t>许辉</t>
  </si>
  <si>
    <t>张培星</t>
  </si>
  <si>
    <t>毛永胜</t>
  </si>
  <si>
    <t>施红裕</t>
  </si>
  <si>
    <t>田曙光</t>
  </si>
  <si>
    <t>苏多虎</t>
  </si>
  <si>
    <t>刘新新</t>
  </si>
  <si>
    <t>胡琪陇</t>
  </si>
  <si>
    <t>日</t>
  </si>
  <si>
    <t>学</t>
  </si>
  <si>
    <t>一</t>
  </si>
  <si>
    <t>上海虹桥—镇江南</t>
  </si>
  <si>
    <t>二</t>
  </si>
  <si>
    <t>镇江南—蚌埠南</t>
  </si>
  <si>
    <t>三</t>
  </si>
  <si>
    <t>蚌埠南—徐州东</t>
  </si>
  <si>
    <t>南何线、南何立交</t>
  </si>
  <si>
    <t>四</t>
  </si>
  <si>
    <t>封浜-海宁西（虹封线）</t>
  </si>
  <si>
    <t>徐州东-砀山南-徐州东</t>
  </si>
  <si>
    <t>上海—镇江东</t>
  </si>
  <si>
    <t>临平—庄桥—上虞</t>
  </si>
  <si>
    <t>五</t>
  </si>
  <si>
    <t xml:space="preserve"> 海宁西-庄桥</t>
  </si>
  <si>
    <t>徐州东—蚌埠南</t>
  </si>
  <si>
    <t>镇江东—蚌埠</t>
  </si>
  <si>
    <t>上虞-广德</t>
  </si>
  <si>
    <t xml:space="preserve"> </t>
  </si>
  <si>
    <t>六</t>
  </si>
  <si>
    <t>庄桥—乐清</t>
  </si>
  <si>
    <t>蚌埠南—合肥—合肥北城—巢湖东</t>
  </si>
  <si>
    <t>蚌埠—利国—徐州</t>
  </si>
  <si>
    <t>广德-巢湖</t>
  </si>
  <si>
    <t>乐清-苍南—温州南</t>
  </si>
  <si>
    <t>巢湖东—黄山北</t>
  </si>
  <si>
    <t>徐州—东海县</t>
  </si>
  <si>
    <t>巢湖–淮南</t>
  </si>
  <si>
    <t>休</t>
  </si>
  <si>
    <t>温州南-庄桥</t>
  </si>
  <si>
    <t>黄山北—巢湖东</t>
  </si>
  <si>
    <t>东海县—连云—徐州</t>
  </si>
  <si>
    <t>淮南-阜阳-涡阳</t>
  </si>
  <si>
    <t>巢湖东—蚌埠南</t>
  </si>
  <si>
    <t>徐州—虞城县—徐州</t>
  </si>
  <si>
    <t>涡阳-青龙山-涡阳</t>
  </si>
  <si>
    <t>庄桥—杭州东—湖州</t>
  </si>
  <si>
    <t>蚌埠南—镇江南</t>
  </si>
  <si>
    <t>徐州—明光</t>
  </si>
  <si>
    <t>涡阳-阜南—阜阳</t>
  </si>
  <si>
    <t>23/24</t>
  </si>
  <si>
    <t>湖州-南京南</t>
  </si>
  <si>
    <t>镇江南—虹桥</t>
  </si>
  <si>
    <t>明光—镇江东</t>
  </si>
  <si>
    <t>阜阳-王楼-亳州</t>
  </si>
  <si>
    <t>南京南-湖州</t>
  </si>
  <si>
    <t>镇江东—上海</t>
  </si>
  <si>
    <t>亳州-阜阳-淮南</t>
  </si>
  <si>
    <t>湖州-杭州东-金华</t>
  </si>
  <si>
    <t>上海—常州城际</t>
  </si>
  <si>
    <t>24/23</t>
  </si>
  <si>
    <t>金华-温州南</t>
  </si>
  <si>
    <t>常州城际—南京南</t>
  </si>
  <si>
    <t>温州南-金华</t>
  </si>
  <si>
    <t>南京南—合肥</t>
  </si>
  <si>
    <t>合肥—金寨</t>
  </si>
  <si>
    <t>金寨—墩义堂—六安</t>
  </si>
  <si>
    <t>上海西-临平</t>
  </si>
  <si>
    <t>淮南-芜湖</t>
  </si>
  <si>
    <t>23/25</t>
  </si>
  <si>
    <t>六安—肥东—合肥</t>
  </si>
  <si>
    <t>临平-江山</t>
  </si>
  <si>
    <t>芜湖-香隅-池州</t>
  </si>
  <si>
    <t>江山-新塘边-金华</t>
  </si>
  <si>
    <t>芜湖—南京</t>
  </si>
  <si>
    <t>金华-临平</t>
  </si>
  <si>
    <t>南京—芜湖</t>
  </si>
  <si>
    <t>临平-上海西</t>
  </si>
  <si>
    <t>芜湖普速—德清西</t>
  </si>
  <si>
    <t>德清西-笕桥</t>
  </si>
  <si>
    <t>南何立交</t>
  </si>
  <si>
    <t>线路包干责任人</t>
  </si>
  <si>
    <t>施红裕、许辉</t>
  </si>
  <si>
    <t>苏多虎、张培星</t>
  </si>
  <si>
    <t>注：学习回放、业务学习为“学”，回放检测数据为“回放”，休息为“休”，晚上到路程为“路”</t>
  </si>
  <si>
    <t>田曙光元旦加班</t>
  </si>
  <si>
    <t>2月检测数据回放工作安排</t>
  </si>
  <si>
    <t>朱立宏</t>
  </si>
  <si>
    <t>金华-江山-衢州</t>
  </si>
  <si>
    <t>合肥-全椒-浦口北
-高里-扬州</t>
  </si>
  <si>
    <t>衢州-诸暨</t>
  </si>
  <si>
    <t>扬州—南通—南通东</t>
  </si>
  <si>
    <t>诸暨—海宁西</t>
  </si>
  <si>
    <t>南通东—南通—扬州</t>
  </si>
  <si>
    <t>海宁西-封浜</t>
  </si>
  <si>
    <t>扬州-浦口北-南京南</t>
  </si>
  <si>
    <t>南京南—池州</t>
  </si>
  <si>
    <t>池州—安庆西—池州</t>
  </si>
  <si>
    <t>池州—南京南</t>
  </si>
  <si>
    <t>南京南—常客</t>
  </si>
  <si>
    <t>封浜-海宁西
（虹封线）</t>
  </si>
  <si>
    <t>23/22</t>
  </si>
  <si>
    <t>常客—上海</t>
  </si>
  <si>
    <t>24/22</t>
  </si>
  <si>
    <t>3月检测数据回放工作安排</t>
  </si>
  <si>
    <t>22/23</t>
  </si>
  <si>
    <t>替</t>
  </si>
  <si>
    <t>A</t>
  </si>
  <si>
    <t>a</t>
  </si>
  <si>
    <t>4月检测数据回放工作安排</t>
  </si>
  <si>
    <t>德清西-笕桥
南何立交</t>
  </si>
  <si>
    <t>2018年9月检测数据回放工作安排</t>
  </si>
  <si>
    <t>日 期</t>
  </si>
  <si>
    <t>10926(五工班）</t>
  </si>
  <si>
    <t>10925(一工班）</t>
  </si>
  <si>
    <t>10924（四工班）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</si>
  <si>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</si>
  <si>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赵军</t>
  </si>
  <si>
    <t>陈林</t>
  </si>
  <si>
    <t>王长明</t>
  </si>
  <si>
    <t>上海-丹阳普速场</t>
  </si>
  <si>
    <t>丹阳普速场-蚌埠</t>
  </si>
  <si>
    <t>蚌埠-利国-徐州</t>
  </si>
  <si>
    <t>徐州-虞城县-徐州</t>
  </si>
  <si>
    <t>徐州-东海县</t>
  </si>
  <si>
    <t>六安—叶集—长安集—六安</t>
  </si>
  <si>
    <t>东海县-连云-新沂</t>
  </si>
  <si>
    <t>六安-肥东-长安集-合肥</t>
  </si>
  <si>
    <t>李家塘-上海南-金山卫-上海南-李家塘</t>
  </si>
  <si>
    <t>新沂-徐州</t>
  </si>
  <si>
    <t>合肥-扬州</t>
  </si>
  <si>
    <t>封浜-海宁西</t>
  </si>
  <si>
    <t>何家湾-临平</t>
  </si>
  <si>
    <t>徐州-淮北北普速-徐州</t>
  </si>
  <si>
    <t>扬州-南通</t>
  </si>
  <si>
    <t>海宁西-庄桥</t>
  </si>
  <si>
    <t>临平-衢州普速场</t>
  </si>
  <si>
    <t>徐州—青龙山—符离集—蚌埠</t>
  </si>
  <si>
    <t>南通-扬州</t>
  </si>
  <si>
    <t>庄桥-乐清</t>
  </si>
  <si>
    <t>衢州普速场-德兴东-衢州普速场</t>
  </si>
  <si>
    <t>蚌埠-丹阳普速场</t>
  </si>
  <si>
    <t>扬州-全椒-南京南</t>
  </si>
  <si>
    <t>乐清-苍南(福鼎)-温州南</t>
  </si>
  <si>
    <t>衢州普速场-新塘边-金华普速场</t>
  </si>
  <si>
    <t>丹阳普速场-上海</t>
  </si>
  <si>
    <t>金华普速场-临平</t>
  </si>
  <si>
    <t>庄桥-北仑-云龙-庄桥</t>
  </si>
  <si>
    <t>学习</t>
  </si>
  <si>
    <t>南京-芜湖-巢湖西</t>
  </si>
  <si>
    <t>庄桥-湖州高速场</t>
  </si>
  <si>
    <t>巢湖西-淮南</t>
  </si>
  <si>
    <t>南京南-池州宁安</t>
  </si>
  <si>
    <t>湖州高速场-南京南宁杭</t>
  </si>
  <si>
    <t>池州宁安-安庆宁安-池州宁安</t>
  </si>
  <si>
    <t>南京南宁杭-湖州高速场</t>
  </si>
  <si>
    <t>临平-宁波北一场-上虞</t>
  </si>
  <si>
    <t>涡阳-青龙山-淮北北-涡阳</t>
  </si>
  <si>
    <t>池州宁安-南京南</t>
  </si>
  <si>
    <t>湖州高速场-金华杭长场</t>
  </si>
  <si>
    <t>涡阳-阜南-阜阳</t>
  </si>
  <si>
    <t>南京南-常州城际</t>
  </si>
  <si>
    <t>广德-芜湖-池州</t>
  </si>
  <si>
    <t>阜阳—分路口—阜阳</t>
  </si>
  <si>
    <t>常州城际-上海</t>
  </si>
  <si>
    <t>池州-香隅-池州</t>
  </si>
  <si>
    <t>池州-八里湾-宣城</t>
  </si>
  <si>
    <t>宣城-德清西</t>
  </si>
  <si>
    <t>淮南-水家湖-蚌埠-水家湖-三十里铺-合肥</t>
  </si>
  <si>
    <t>金华杭长场-温州南</t>
  </si>
  <si>
    <t>德清西—笕桥-上海西-南翔</t>
  </si>
  <si>
    <t>合肥-芜湖五场-马鞍山</t>
  </si>
  <si>
    <t>温州南-金华高速场</t>
  </si>
  <si>
    <t>马鞍山-宁东到达场-丹阳</t>
  </si>
  <si>
    <t>金华杭长-江山杭长-衢州杭长</t>
  </si>
  <si>
    <t>黄渡-封浜</t>
  </si>
  <si>
    <t>衢州杭长场-诸暨杭长场</t>
  </si>
  <si>
    <t>诸暨杭长场-海宁西</t>
  </si>
  <si>
    <t>海宁西-虹桥</t>
  </si>
  <si>
    <t>2022年12检测数据回放工作安排</t>
  </si>
  <si>
    <t>10926（六工班）</t>
  </si>
  <si>
    <r>
      <rPr>
        <b/>
        <sz val="10"/>
        <rFont val="宋体"/>
        <family val="3"/>
        <charset val="134"/>
      </rPr>
      <t>10927（五工班</t>
    </r>
    <r>
      <rPr>
        <sz val="10"/>
        <rFont val="宋体"/>
        <family val="3"/>
        <charset val="134"/>
      </rPr>
      <t>）</t>
    </r>
  </si>
  <si>
    <t>里程合计</t>
  </si>
  <si>
    <t>负责人</t>
  </si>
  <si>
    <t>李晓坤</t>
  </si>
  <si>
    <t>何家湾Ⅱ场～南翔下行出发场～上海～丹阳普速场</t>
  </si>
  <si>
    <t>何家湾Ⅱ场～南翔下行出发场～上海西～临平</t>
  </si>
  <si>
    <t>丹阳普速场～蚌埠</t>
  </si>
  <si>
    <t>常州北～蚌埠南</t>
  </si>
  <si>
    <t>南京～芜湖普速场～巢湖西</t>
  </si>
  <si>
    <t>临平～金华普速场</t>
  </si>
  <si>
    <t>何家湾Ⅱ场～封浜～张家港通沪场</t>
  </si>
  <si>
    <t>蚌埠～利国～徐州</t>
  </si>
  <si>
    <t>蚌埠南～徐州东京沪场～徐州东存车场</t>
  </si>
  <si>
    <t>巢湖西～淮南</t>
  </si>
  <si>
    <t>金华普速场～新塘边～衢州普速场</t>
  </si>
  <si>
    <t>徐州～虞城县～徐州</t>
  </si>
  <si>
    <t>淮南～阜阳～涡阳</t>
  </si>
  <si>
    <t>衢州普速场～德兴东～衢州普速场</t>
  </si>
  <si>
    <t>盐城北～赣榆北</t>
  </si>
  <si>
    <t>徐州～新沂</t>
  </si>
  <si>
    <t>衢州普速场～笕桥</t>
  </si>
  <si>
    <t>赣榆北～盐城北</t>
  </si>
  <si>
    <t>六安沪蓉场～三河～六安沪蓉场</t>
  </si>
  <si>
    <t>新沂～连云～新沂</t>
  </si>
  <si>
    <t>阜阳～王楼～亳州</t>
  </si>
  <si>
    <t>六安沪蓉场～合肥南沪蓉场～长安集～肥东</t>
  </si>
  <si>
    <t>新沂～盐城北</t>
  </si>
  <si>
    <t>庄桥～台州南杭深场</t>
  </si>
  <si>
    <t>亳州～阜阳～淮南</t>
  </si>
  <si>
    <t>淮安东～董集～淮安东</t>
  </si>
  <si>
    <t>盐城北～海安一场</t>
  </si>
  <si>
    <t>台州南杭深场～福鼎～苍南</t>
  </si>
  <si>
    <t>苍南～台州南杭深场</t>
  </si>
  <si>
    <t>台州南杭深场～庄桥</t>
  </si>
  <si>
    <t>肥东～阜阳西京港场</t>
  </si>
  <si>
    <t>徐州东动车存车场～徐州东京沪场～淮南东</t>
  </si>
  <si>
    <t>庄桥～湖州高速场</t>
  </si>
  <si>
    <t>阜阳西京港场～芦庙～阜阳西京港场</t>
  </si>
  <si>
    <t>淮南东～铜陵宁安场</t>
  </si>
  <si>
    <t>湖州高速场～南京南宁杭场～溧水</t>
  </si>
  <si>
    <t>淮安东～观音机场</t>
  </si>
  <si>
    <t>阜阳西郑阜场～界首南～阜阳西郑阜场</t>
  </si>
  <si>
    <t>铜陵宁安场～铜陵北～黄山北合福场</t>
  </si>
  <si>
    <t>溧水～湖州高速场～广德南</t>
  </si>
  <si>
    <t>广德～芜湖普速场～池州普速场</t>
  </si>
  <si>
    <t>观音机场～徐州东徐兰场～淮安东</t>
  </si>
  <si>
    <t>阜阳西京港场～肥东</t>
  </si>
  <si>
    <t>黄山北杭黄场～桐庐</t>
  </si>
  <si>
    <t>广德南～肥东</t>
  </si>
  <si>
    <t>淮南～蚌埠东～水家湖普速场～合肥</t>
  </si>
  <si>
    <t>淮安东～镇江城际场～大港南</t>
  </si>
  <si>
    <t>肥东～安庆西～桐城南～安庆</t>
  </si>
  <si>
    <t>桐庐～湖州高速场～桐庐</t>
  </si>
  <si>
    <t>合肥～叶集～合肥</t>
  </si>
  <si>
    <t>大港南～丹阳城际场～淮安东</t>
  </si>
  <si>
    <t>安庆～黄梅东～安庆</t>
  </si>
  <si>
    <t>淮安东～如皋南</t>
  </si>
  <si>
    <t>如皋南～南通～如皋南～张家港北～赵甸站～海门</t>
  </si>
  <si>
    <t>海安一场～如东～海安一场</t>
  </si>
  <si>
    <t>肥东～广德南</t>
  </si>
  <si>
    <t>海安一场～新沂</t>
  </si>
  <si>
    <t>广德南～诸暨杭长场</t>
  </si>
  <si>
    <t>新沂～徐州～茅村～周宅子～夹河寨～涡阳</t>
  </si>
  <si>
    <t>桐庐～杭州南杭甬场～桐庐</t>
  </si>
  <si>
    <t>安庆～马鞍山东</t>
  </si>
  <si>
    <t>涡阳～夹河寨～周宅子～徐州</t>
  </si>
  <si>
    <t>马鞍山东～南京南宁安场～芜湖南</t>
  </si>
  <si>
    <t>海门～启东～张家港北～南通～赵甸</t>
  </si>
  <si>
    <t>芜湖南～安庆北～安庆</t>
  </si>
  <si>
    <t>蚌埠～丹阳普速场</t>
  </si>
  <si>
    <t>丹阳普速场～上海站～南翔上行到达场～何家湾Ⅱ场</t>
  </si>
  <si>
    <t>、</t>
  </si>
  <si>
    <t>徐州～符离集～濉溪～洋河</t>
  </si>
  <si>
    <t>洋河～袁北～符离集～蚌埠</t>
  </si>
  <si>
    <t>何家湾Ⅱ场～南翔下行出发场～上海虹桥综合场～常州北</t>
  </si>
  <si>
    <t>徐州东存车场～徐州东徐兰场～砀山南～萧县北～岱河～淮北北高速场</t>
    <phoneticPr fontId="34" type="noConversion"/>
  </si>
  <si>
    <t>淮北北高速场～徐州东徐兰场～东海县徐连场</t>
    <phoneticPr fontId="34" type="noConversion"/>
  </si>
  <si>
    <t>东海县徐连场～连云港徐连场～徐州东京沪场～徐州东存车场</t>
  </si>
  <si>
    <t>衢州普速场～庆元～龙泉市</t>
  </si>
  <si>
    <t>龙泉市～衢州普速场</t>
  </si>
  <si>
    <t>笕桥～庄桥</t>
  </si>
  <si>
    <t>庄桥～宁波北一场～北仑～宁波北三场～庄桥</t>
  </si>
  <si>
    <t>庄桥～广德</t>
  </si>
  <si>
    <t>池州普速场～香隅～池州普速场</t>
  </si>
  <si>
    <t>池州普速场～广德</t>
  </si>
  <si>
    <t>广德～杭州～笕桥</t>
  </si>
  <si>
    <t>笕桥～上海西～南翔上行到达场～何家湾Ⅱ场</t>
  </si>
  <si>
    <t>涡阳～阜阳～阜南～阜阳</t>
  </si>
  <si>
    <t>阜阳～分路口～阜阳</t>
  </si>
  <si>
    <t>合肥～天柱山</t>
  </si>
  <si>
    <t>天柱山～濯港～怀宁</t>
  </si>
  <si>
    <t>怀宁～安庆北～合肥～桥头集</t>
  </si>
  <si>
    <t>桥头集～芜湖东Ⅴ场～当涂</t>
  </si>
  <si>
    <t>张家港通沪场～盐城徐盐场～盐城北</t>
  </si>
  <si>
    <t>盐城北～盐城徐盐场～淮安东</t>
  </si>
  <si>
    <t>刘文消</t>
    <phoneticPr fontId="29" type="noConversion"/>
  </si>
  <si>
    <t>10922（二工班）</t>
    <phoneticPr fontId="29" type="noConversion"/>
  </si>
  <si>
    <t>10928（七工班）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</si>
</sst>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35">
    <font>
      <sz val="12"/>
      <name val="宋体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b/>
      <sz val="10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rgb="FFFF0000"/>
      <name val="宋体"/>
      <family val="3"/>
      <charset val="134"/>
      <scheme val="minor"/>
    </font>
    <font>
      <b/>
      <sz val="14"/>
      <name val="宋体"/>
      <family val="3"/>
      <charset val="134"/>
    </font>
    <font>
      <sz val="12"/>
      <name val="宋体"/>
      <family val="3"/>
      <charset val="134"/>
      <scheme val="minor"/>
    </font>
    <font>
      <b/>
      <sz val="12"/>
      <color indexed="8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name val="宋体"/>
      <family val="3"/>
      <charset val="134"/>
      <scheme val="minor"/>
    </font>
    <font>
      <b/>
      <sz val="12"/>
      <name val="黑体"/>
      <family val="3"/>
      <charset val="134"/>
    </font>
    <font>
      <sz val="14"/>
      <name val="宋体"/>
      <family val="3"/>
      <charset val="134"/>
    </font>
    <font>
      <b/>
      <sz val="1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1"/>
      <name val="宋体"/>
      <family val="3"/>
      <charset val="134"/>
    </font>
    <font>
      <b/>
      <sz val="11"/>
      <name val="黑体"/>
      <family val="3"/>
      <charset val="134"/>
    </font>
    <font>
      <b/>
      <sz val="14"/>
      <color theme="0"/>
      <name val="黑体"/>
      <family val="3"/>
      <charset val="134"/>
    </font>
    <font>
      <sz val="9"/>
      <name val="宋体"/>
      <family val="3"/>
      <charset val="134"/>
    </font>
    <font>
      <b/>
      <sz val="11"/>
      <color rgb="FFFF0000"/>
      <name val="黑体"/>
      <family val="3"/>
      <charset val="134"/>
    </font>
    <font>
      <sz val="11"/>
      <name val="宋体"/>
      <family val="3"/>
      <charset val="134"/>
    </font>
    <font>
      <b/>
      <sz val="14"/>
      <name val="黑体"/>
      <family val="3"/>
      <charset val="134"/>
    </font>
    <font>
      <sz val="12"/>
      <color rgb="FF0070C0"/>
      <name val="宋体"/>
      <family val="3"/>
      <charset val="134"/>
    </font>
    <font>
      <sz val="14"/>
      <color theme="0"/>
      <name val="宋体"/>
      <family val="3"/>
      <charset val="134"/>
    </font>
    <font>
      <sz val="11"/>
      <name val="仿宋_GB231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color theme="1"/>
      <name val="宋体 (正文)"/>
      <charset val="134"/>
    </font>
    <font>
      <b/>
      <sz val="9"/>
      <name val="宋体 (正文)"/>
      <charset val="134"/>
    </font>
    <font>
      <b/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45">
    <xf numFmtId="0" fontId="0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  <xf numFmtId="0" fontId="28" fillId="0" borderId="0">
      <alignment vertical="center"/>
    </xf>
  </cellStyleXfs>
  <cellXfs count="21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58" fontId="4" fillId="0" borderId="1" xfId="0" applyNumberFormat="1" applyFont="1" applyBorder="1" applyAlignment="1">
      <alignment horizontal="center" vertical="center" wrapText="1"/>
    </xf>
    <xf numFmtId="0" fontId="5" fillId="0" borderId="1" xfId="168" applyNumberFormat="1" applyFont="1" applyFill="1" applyBorder="1" applyAlignment="1">
      <alignment horizontal="center" vertical="center" wrapText="1"/>
    </xf>
    <xf numFmtId="0" fontId="5" fillId="0" borderId="1" xfId="152" applyNumberFormat="1" applyFont="1" applyBorder="1" applyAlignment="1">
      <alignment horizontal="center" vertical="center"/>
    </xf>
    <xf numFmtId="0" fontId="5" fillId="0" borderId="1" xfId="153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27" applyNumberFormat="1" applyFont="1" applyFill="1" applyBorder="1" applyAlignment="1">
      <alignment horizontal="center" vertical="center" wrapText="1"/>
    </xf>
    <xf numFmtId="0" fontId="5" fillId="0" borderId="1" xfId="149" applyNumberFormat="1" applyFont="1" applyBorder="1" applyAlignment="1">
      <alignment horizontal="center" vertical="center" wrapText="1"/>
    </xf>
    <xf numFmtId="0" fontId="5" fillId="0" borderId="1" xfId="117" applyFont="1" applyFill="1" applyBorder="1" applyAlignment="1">
      <alignment horizontal="center" vertical="center"/>
    </xf>
    <xf numFmtId="0" fontId="6" fillId="0" borderId="1" xfId="101" applyNumberFormat="1" applyFont="1" applyBorder="1" applyAlignment="1">
      <alignment horizontal="center" vertical="center" wrapText="1"/>
    </xf>
    <xf numFmtId="0" fontId="6" fillId="0" borderId="1" xfId="0" applyNumberFormat="1" applyFont="1" applyFill="1" applyBorder="1" applyAlignment="1">
      <alignment horizontal="center" vertical="center" wrapText="1"/>
    </xf>
    <xf numFmtId="176" fontId="7" fillId="0" borderId="0" xfId="0" applyNumberFormat="1" applyFont="1" applyBorder="1" applyAlignment="1">
      <alignment horizontal="center" vertical="center" wrapText="1"/>
    </xf>
    <xf numFmtId="176" fontId="6" fillId="0" borderId="1" xfId="58" applyNumberFormat="1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/>
    </xf>
    <xf numFmtId="0" fontId="8" fillId="0" borderId="3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58" fontId="9" fillId="0" borderId="1" xfId="0" applyNumberFormat="1" applyFont="1" applyBorder="1" applyAlignment="1">
      <alignment horizontal="center" vertical="center"/>
    </xf>
    <xf numFmtId="0" fontId="5" fillId="0" borderId="1" xfId="193" applyFont="1" applyBorder="1" applyAlignment="1">
      <alignment horizontal="center" vertical="center" wrapText="1"/>
    </xf>
    <xf numFmtId="0" fontId="5" fillId="0" borderId="4" xfId="193" applyFont="1" applyBorder="1" applyAlignment="1">
      <alignment horizontal="center" vertical="center" wrapText="1"/>
    </xf>
    <xf numFmtId="49" fontId="9" fillId="0" borderId="1" xfId="0" applyNumberFormat="1" applyFont="1" applyFill="1" applyBorder="1" applyAlignment="1">
      <alignment horizontal="center" vertical="center" wrapText="1"/>
    </xf>
    <xf numFmtId="176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5" fillId="0" borderId="1" xfId="192" applyNumberFormat="1" applyFont="1" applyFill="1" applyBorder="1" applyAlignment="1">
      <alignment horizontal="center" vertical="center" wrapText="1"/>
    </xf>
    <xf numFmtId="0" fontId="5" fillId="0" borderId="1" xfId="192" applyNumberFormat="1" applyFont="1" applyBorder="1" applyAlignment="1">
      <alignment horizontal="center" vertical="center" wrapText="1"/>
    </xf>
    <xf numFmtId="0" fontId="5" fillId="0" borderId="1" xfId="170" applyNumberFormat="1" applyFont="1" applyFill="1" applyBorder="1" applyAlignment="1">
      <alignment horizontal="center" vertical="center" wrapText="1"/>
    </xf>
    <xf numFmtId="0" fontId="5" fillId="0" borderId="1" xfId="170" applyNumberFormat="1" applyFont="1" applyBorder="1" applyAlignment="1">
      <alignment horizontal="center" vertical="center" wrapText="1"/>
    </xf>
    <xf numFmtId="0" fontId="5" fillId="0" borderId="1" xfId="189" applyNumberFormat="1" applyFont="1" applyBorder="1" applyAlignment="1">
      <alignment horizontal="center" vertical="center" wrapText="1"/>
    </xf>
    <xf numFmtId="0" fontId="5" fillId="0" borderId="1" xfId="192" applyFont="1" applyBorder="1" applyAlignment="1">
      <alignment horizontal="center" vertical="center" wrapText="1"/>
    </xf>
    <xf numFmtId="0" fontId="5" fillId="0" borderId="1" xfId="213" applyNumberFormat="1" applyFont="1" applyFill="1" applyBorder="1" applyAlignment="1">
      <alignment horizontal="center" vertical="center"/>
    </xf>
    <xf numFmtId="0" fontId="5" fillId="0" borderId="4" xfId="213" applyNumberFormat="1" applyFont="1" applyBorder="1" applyAlignment="1">
      <alignment horizontal="center" vertical="center"/>
    </xf>
    <xf numFmtId="0" fontId="5" fillId="0" borderId="1" xfId="74" applyFont="1" applyBorder="1" applyAlignment="1">
      <alignment horizontal="center" vertical="center" wrapText="1"/>
    </xf>
    <xf numFmtId="0" fontId="5" fillId="0" borderId="1" xfId="213" applyNumberFormat="1" applyFont="1" applyBorder="1" applyAlignment="1">
      <alignment horizontal="center" vertical="center"/>
    </xf>
    <xf numFmtId="0" fontId="5" fillId="0" borderId="1" xfId="173" applyNumberFormat="1" applyFont="1" applyFill="1" applyBorder="1" applyAlignment="1">
      <alignment horizontal="center" vertical="center" wrapText="1"/>
    </xf>
    <xf numFmtId="0" fontId="5" fillId="0" borderId="1" xfId="99" applyFont="1" applyBorder="1" applyAlignment="1">
      <alignment horizontal="center" vertical="center" wrapText="1"/>
    </xf>
    <xf numFmtId="0" fontId="5" fillId="0" borderId="1" xfId="194" applyNumberFormat="1" applyFont="1" applyBorder="1" applyAlignment="1">
      <alignment horizontal="center" vertical="center" wrapText="1"/>
    </xf>
    <xf numFmtId="0" fontId="5" fillId="0" borderId="1" xfId="195" applyNumberFormat="1" applyFont="1" applyFill="1" applyBorder="1" applyAlignment="1">
      <alignment horizontal="center" vertical="center" wrapText="1"/>
    </xf>
    <xf numFmtId="0" fontId="5" fillId="0" borderId="4" xfId="195" applyNumberFormat="1" applyFont="1" applyBorder="1" applyAlignment="1">
      <alignment horizontal="center" vertical="center" wrapText="1"/>
    </xf>
    <xf numFmtId="0" fontId="5" fillId="0" borderId="1" xfId="209" applyNumberFormat="1" applyFont="1" applyBorder="1" applyAlignment="1">
      <alignment horizontal="center" vertical="center"/>
    </xf>
    <xf numFmtId="0" fontId="5" fillId="0" borderId="1" xfId="213" applyNumberFormat="1" applyFont="1" applyBorder="1" applyAlignment="1">
      <alignment horizontal="center" vertical="center" wrapText="1"/>
    </xf>
    <xf numFmtId="0" fontId="5" fillId="0" borderId="1" xfId="209" applyNumberFormat="1" applyFont="1" applyBorder="1" applyAlignment="1">
      <alignment horizontal="center" vertical="center" wrapText="1"/>
    </xf>
    <xf numFmtId="0" fontId="10" fillId="0" borderId="1" xfId="213" applyNumberFormat="1" applyFont="1" applyBorder="1" applyAlignment="1">
      <alignment horizontal="center" vertical="center" wrapText="1"/>
    </xf>
    <xf numFmtId="0" fontId="10" fillId="0" borderId="4" xfId="213" applyNumberFormat="1" applyFont="1" applyBorder="1" applyAlignment="1">
      <alignment horizontal="center" vertical="center"/>
    </xf>
    <xf numFmtId="0" fontId="5" fillId="0" borderId="1" xfId="181" applyNumberFormat="1" applyFont="1" applyBorder="1" applyAlignment="1">
      <alignment horizontal="center" vertical="center" wrapText="1"/>
    </xf>
    <xf numFmtId="0" fontId="5" fillId="0" borderId="4" xfId="181" applyNumberFormat="1" applyFont="1" applyBorder="1" applyAlignment="1">
      <alignment horizontal="center" vertical="center" wrapText="1"/>
    </xf>
    <xf numFmtId="0" fontId="5" fillId="0" borderId="1" xfId="15" applyNumberFormat="1" applyFont="1" applyBorder="1" applyAlignment="1">
      <alignment horizontal="center" vertical="center" wrapText="1"/>
    </xf>
    <xf numFmtId="0" fontId="5" fillId="0" borderId="1" xfId="114" applyNumberFormat="1" applyFont="1" applyBorder="1" applyAlignment="1">
      <alignment horizontal="center" vertical="center" wrapText="1"/>
    </xf>
    <xf numFmtId="0" fontId="5" fillId="0" borderId="1" xfId="175" applyNumberFormat="1" applyFont="1" applyBorder="1" applyAlignment="1">
      <alignment horizontal="center" vertical="center" wrapText="1"/>
    </xf>
    <xf numFmtId="0" fontId="5" fillId="0" borderId="1" xfId="197" applyFont="1" applyBorder="1" applyAlignment="1">
      <alignment horizontal="center" vertical="center" wrapText="1"/>
    </xf>
    <xf numFmtId="0" fontId="5" fillId="0" borderId="4" xfId="197" applyFont="1" applyBorder="1" applyAlignment="1">
      <alignment horizontal="center" vertical="center" wrapText="1"/>
    </xf>
    <xf numFmtId="0" fontId="5" fillId="0" borderId="1" xfId="215" applyNumberFormat="1" applyFont="1" applyBorder="1" applyAlignment="1">
      <alignment horizontal="center" vertical="center"/>
    </xf>
    <xf numFmtId="0" fontId="5" fillId="0" borderId="1" xfId="211" applyNumberFormat="1" applyFont="1" applyBorder="1" applyAlignment="1">
      <alignment horizontal="center" vertical="center" wrapText="1"/>
    </xf>
    <xf numFmtId="0" fontId="5" fillId="0" borderId="1" xfId="215" applyNumberFormat="1" applyFont="1" applyFill="1" applyBorder="1" applyAlignment="1">
      <alignment horizontal="center" vertical="center" wrapText="1"/>
    </xf>
    <xf numFmtId="0" fontId="5" fillId="0" borderId="1" xfId="215" applyNumberFormat="1" applyFont="1" applyBorder="1" applyAlignment="1">
      <alignment horizontal="center" vertical="center" wrapText="1"/>
    </xf>
    <xf numFmtId="0" fontId="5" fillId="0" borderId="1" xfId="183" applyNumberFormat="1" applyFont="1" applyBorder="1" applyAlignment="1">
      <alignment horizontal="center" vertical="center" wrapText="1"/>
    </xf>
    <xf numFmtId="0" fontId="5" fillId="0" borderId="4" xfId="183" applyNumberFormat="1" applyFont="1" applyBorder="1" applyAlignment="1">
      <alignment horizontal="center" vertical="center" wrapText="1"/>
    </xf>
    <xf numFmtId="0" fontId="10" fillId="0" borderId="1" xfId="172" applyNumberFormat="1" applyFont="1" applyBorder="1" applyAlignment="1">
      <alignment horizontal="center" vertical="center" wrapText="1"/>
    </xf>
    <xf numFmtId="0" fontId="5" fillId="0" borderId="1" xfId="179" applyNumberFormat="1" applyFont="1" applyBorder="1" applyAlignment="1">
      <alignment horizontal="center" vertical="center" wrapText="1"/>
    </xf>
    <xf numFmtId="0" fontId="5" fillId="0" borderId="1" xfId="172" applyNumberFormat="1" applyFont="1" applyBorder="1" applyAlignment="1">
      <alignment horizontal="center" vertical="center" wrapText="1"/>
    </xf>
    <xf numFmtId="0" fontId="5" fillId="0" borderId="1" xfId="196" applyNumberFormat="1" applyFont="1" applyBorder="1" applyAlignment="1">
      <alignment horizontal="center" vertical="center" wrapText="1"/>
    </xf>
    <xf numFmtId="0" fontId="5" fillId="0" borderId="1" xfId="199" applyFont="1" applyBorder="1" applyAlignment="1">
      <alignment horizontal="center" vertical="center" wrapText="1"/>
    </xf>
    <xf numFmtId="0" fontId="5" fillId="0" borderId="4" xfId="199" applyFont="1" applyBorder="1" applyAlignment="1">
      <alignment horizontal="center" vertical="center" wrapText="1"/>
    </xf>
    <xf numFmtId="0" fontId="5" fillId="0" borderId="1" xfId="215" applyFont="1" applyBorder="1" applyAlignment="1">
      <alignment horizontal="center" vertical="center"/>
    </xf>
    <xf numFmtId="0" fontId="5" fillId="0" borderId="1" xfId="185" applyNumberFormat="1" applyFont="1" applyBorder="1" applyAlignment="1">
      <alignment horizontal="center" vertical="center" wrapText="1"/>
    </xf>
    <xf numFmtId="0" fontId="5" fillId="0" borderId="4" xfId="185" applyNumberFormat="1" applyFont="1" applyBorder="1" applyAlignment="1">
      <alignment horizontal="center" vertical="center" wrapText="1"/>
    </xf>
    <xf numFmtId="0" fontId="5" fillId="0" borderId="1" xfId="45" applyFont="1" applyBorder="1" applyAlignment="1">
      <alignment horizontal="center" vertical="center" wrapText="1"/>
    </xf>
    <xf numFmtId="0" fontId="5" fillId="0" borderId="4" xfId="185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8" fillId="0" borderId="5" xfId="0" applyFont="1" applyBorder="1" applyAlignment="1">
      <alignment vertical="center"/>
    </xf>
    <xf numFmtId="0" fontId="5" fillId="0" borderId="1" xfId="1" applyNumberFormat="1" applyFont="1" applyFill="1" applyBorder="1" applyAlignment="1">
      <alignment horizontal="center" vertical="center" wrapText="1"/>
    </xf>
    <xf numFmtId="0" fontId="5" fillId="0" borderId="4" xfId="1" applyNumberFormat="1" applyFont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5" fillId="0" borderId="4" xfId="192" applyNumberFormat="1" applyFont="1" applyBorder="1" applyAlignment="1">
      <alignment horizontal="center" vertical="center" wrapText="1"/>
    </xf>
    <xf numFmtId="0" fontId="5" fillId="0" borderId="1" xfId="201" applyFont="1" applyBorder="1" applyAlignment="1">
      <alignment horizontal="center" vertical="center" wrapText="1"/>
    </xf>
    <xf numFmtId="0" fontId="5" fillId="0" borderId="4" xfId="201" applyNumberFormat="1" applyFont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 wrapText="1"/>
    </xf>
    <xf numFmtId="0" fontId="5" fillId="0" borderId="1" xfId="201" applyNumberFormat="1" applyFont="1" applyBorder="1" applyAlignment="1">
      <alignment horizontal="center" vertical="center" wrapText="1"/>
    </xf>
    <xf numFmtId="0" fontId="5" fillId="0" borderId="4" xfId="192" applyFont="1" applyBorder="1" applyAlignment="1">
      <alignment horizontal="center" vertical="center" wrapText="1"/>
    </xf>
    <xf numFmtId="0" fontId="5" fillId="0" borderId="1" xfId="171" applyFont="1" applyBorder="1" applyAlignment="1">
      <alignment horizontal="center" vertical="center" wrapText="1"/>
    </xf>
    <xf numFmtId="0" fontId="5" fillId="0" borderId="4" xfId="171" applyNumberFormat="1" applyFont="1" applyBorder="1" applyAlignment="1">
      <alignment horizontal="center" vertical="center" wrapText="1"/>
    </xf>
    <xf numFmtId="0" fontId="5" fillId="0" borderId="1" xfId="171" applyNumberFormat="1" applyFont="1" applyBorder="1" applyAlignment="1">
      <alignment horizontal="center" vertical="center" wrapText="1"/>
    </xf>
    <xf numFmtId="0" fontId="5" fillId="0" borderId="4" xfId="173" applyNumberFormat="1" applyFont="1" applyBorder="1" applyAlignment="1">
      <alignment horizontal="center" vertical="center" wrapText="1"/>
    </xf>
    <xf numFmtId="0" fontId="5" fillId="0" borderId="1" xfId="201" applyNumberFormat="1" applyFont="1" applyFill="1" applyBorder="1" applyAlignment="1">
      <alignment horizontal="center" vertical="center" wrapText="1"/>
    </xf>
    <xf numFmtId="0" fontId="5" fillId="0" borderId="4" xfId="194" applyNumberFormat="1" applyFont="1" applyBorder="1" applyAlignment="1">
      <alignment horizontal="center" vertical="center" wrapText="1"/>
    </xf>
    <xf numFmtId="0" fontId="5" fillId="0" borderId="4" xfId="209" applyNumberFormat="1" applyFont="1" applyBorder="1" applyAlignment="1">
      <alignment horizontal="center" vertical="center"/>
    </xf>
    <xf numFmtId="0" fontId="5" fillId="0" borderId="1" xfId="188" applyNumberFormat="1" applyFont="1" applyBorder="1" applyAlignment="1">
      <alignment horizontal="center" vertical="center" wrapText="1"/>
    </xf>
    <xf numFmtId="0" fontId="5" fillId="0" borderId="4" xfId="188" applyNumberFormat="1" applyFont="1" applyBorder="1" applyAlignment="1">
      <alignment horizontal="center" vertical="center" wrapText="1"/>
    </xf>
    <xf numFmtId="0" fontId="5" fillId="0" borderId="1" xfId="207" applyNumberFormat="1" applyFont="1" applyBorder="1" applyAlignment="1">
      <alignment horizontal="center" vertical="center"/>
    </xf>
    <xf numFmtId="0" fontId="5" fillId="0" borderId="6" xfId="202" applyNumberFormat="1" applyFont="1" applyBorder="1" applyAlignment="1">
      <alignment horizontal="center" vertical="center"/>
    </xf>
    <xf numFmtId="0" fontId="5" fillId="0" borderId="1" xfId="207" applyFont="1" applyBorder="1" applyAlignment="1">
      <alignment horizontal="center" vertical="center" wrapText="1"/>
    </xf>
    <xf numFmtId="0" fontId="5" fillId="0" borderId="4" xfId="207" applyNumberFormat="1" applyFont="1" applyBorder="1" applyAlignment="1">
      <alignment horizontal="center" vertical="center"/>
    </xf>
    <xf numFmtId="0" fontId="5" fillId="0" borderId="1" xfId="207" applyNumberFormat="1" applyFont="1" applyBorder="1" applyAlignment="1">
      <alignment horizontal="center" vertical="center" wrapText="1"/>
    </xf>
    <xf numFmtId="0" fontId="5" fillId="0" borderId="6" xfId="202" applyNumberFormat="1" applyFont="1" applyFill="1" applyBorder="1" applyAlignment="1">
      <alignment horizontal="center" vertical="center" wrapText="1"/>
    </xf>
    <xf numFmtId="0" fontId="5" fillId="0" borderId="6" xfId="204" applyNumberFormat="1" applyFont="1" applyBorder="1" applyAlignment="1">
      <alignment horizontal="center" vertical="center" wrapText="1"/>
    </xf>
    <xf numFmtId="0" fontId="5" fillId="0" borderId="6" xfId="204" applyNumberFormat="1" applyFont="1" applyBorder="1" applyAlignment="1">
      <alignment horizontal="center" vertical="center"/>
    </xf>
    <xf numFmtId="0" fontId="5" fillId="0" borderId="4" xfId="175" applyNumberFormat="1" applyFont="1" applyBorder="1" applyAlignment="1">
      <alignment horizontal="center" vertical="center" wrapText="1"/>
    </xf>
    <xf numFmtId="0" fontId="5" fillId="0" borderId="1" xfId="14" applyNumberFormat="1" applyFont="1" applyBorder="1" applyAlignment="1">
      <alignment horizontal="center" vertical="center" wrapText="1"/>
    </xf>
    <xf numFmtId="0" fontId="5" fillId="0" borderId="4" xfId="14" applyNumberFormat="1" applyFont="1" applyBorder="1" applyAlignment="1">
      <alignment horizontal="center" vertical="center" wrapText="1"/>
    </xf>
    <xf numFmtId="0" fontId="5" fillId="0" borderId="1" xfId="203" applyNumberFormat="1" applyFont="1" applyBorder="1" applyAlignment="1">
      <alignment horizontal="center" vertical="center" wrapText="1"/>
    </xf>
    <xf numFmtId="0" fontId="5" fillId="0" borderId="4" xfId="203" applyNumberFormat="1" applyFont="1" applyBorder="1" applyAlignment="1">
      <alignment horizontal="center" vertical="center"/>
    </xf>
    <xf numFmtId="0" fontId="5" fillId="0" borderId="6" xfId="206" applyNumberFormat="1" applyFont="1" applyBorder="1" applyAlignment="1">
      <alignment horizontal="center" vertical="center" wrapText="1"/>
    </xf>
    <xf numFmtId="0" fontId="5" fillId="0" borderId="6" xfId="206" applyNumberFormat="1" applyFont="1" applyBorder="1" applyAlignment="1">
      <alignment horizontal="center" vertical="center"/>
    </xf>
    <xf numFmtId="0" fontId="5" fillId="0" borderId="6" xfId="206" applyNumberFormat="1" applyFont="1" applyFill="1" applyBorder="1" applyAlignment="1">
      <alignment horizontal="center" vertical="center"/>
    </xf>
    <xf numFmtId="0" fontId="5" fillId="0" borderId="4" xfId="211" applyNumberFormat="1" applyFont="1" applyBorder="1" applyAlignment="1">
      <alignment horizontal="center" vertical="center"/>
    </xf>
    <xf numFmtId="0" fontId="5" fillId="0" borderId="1" xfId="200" applyNumberFormat="1" applyFont="1" applyFill="1" applyBorder="1" applyAlignment="1">
      <alignment horizontal="center" vertical="center" wrapText="1"/>
    </xf>
    <xf numFmtId="0" fontId="5" fillId="0" borderId="4" xfId="200" applyNumberFormat="1" applyFont="1" applyBorder="1" applyAlignment="1">
      <alignment horizontal="center" vertical="center"/>
    </xf>
    <xf numFmtId="0" fontId="5" fillId="0" borderId="1" xfId="200" applyNumberFormat="1" applyFont="1" applyBorder="1" applyAlignment="1">
      <alignment horizontal="center" vertical="center" wrapText="1"/>
    </xf>
    <xf numFmtId="0" fontId="5" fillId="0" borderId="1" xfId="7" applyNumberFormat="1" applyFont="1" applyBorder="1" applyAlignment="1">
      <alignment horizontal="center" vertical="center" wrapText="1"/>
    </xf>
    <xf numFmtId="0" fontId="5" fillId="0" borderId="1" xfId="141" applyNumberFormat="1" applyFont="1" applyBorder="1" applyAlignment="1">
      <alignment horizontal="center" vertical="center" wrapText="1"/>
    </xf>
    <xf numFmtId="0" fontId="5" fillId="0" borderId="1" xfId="200" applyNumberFormat="1" applyFont="1" applyBorder="1" applyAlignment="1">
      <alignment horizontal="center" vertical="center"/>
    </xf>
    <xf numFmtId="0" fontId="5" fillId="0" borderId="4" xfId="179" applyNumberFormat="1" applyFont="1" applyBorder="1" applyAlignment="1">
      <alignment horizontal="center" vertical="center" wrapText="1"/>
    </xf>
    <xf numFmtId="0" fontId="5" fillId="0" borderId="1" xfId="141" applyFont="1" applyBorder="1" applyAlignment="1">
      <alignment horizontal="center" vertical="center" wrapText="1"/>
    </xf>
    <xf numFmtId="0" fontId="5" fillId="0" borderId="4" xfId="196" applyNumberFormat="1" applyFont="1" applyBorder="1" applyAlignment="1">
      <alignment horizontal="center" vertical="center" wrapText="1"/>
    </xf>
    <xf numFmtId="0" fontId="5" fillId="0" borderId="6" xfId="208" applyNumberFormat="1" applyFont="1" applyBorder="1" applyAlignment="1">
      <alignment horizontal="center" vertical="center"/>
    </xf>
    <xf numFmtId="0" fontId="5" fillId="0" borderId="1" xfId="205" applyNumberFormat="1" applyFont="1" applyBorder="1" applyAlignment="1">
      <alignment horizontal="center" vertical="center" wrapText="1"/>
    </xf>
    <xf numFmtId="0" fontId="5" fillId="0" borderId="4" xfId="205" applyNumberFormat="1" applyFont="1" applyBorder="1" applyAlignment="1">
      <alignment horizontal="center" vertical="center"/>
    </xf>
    <xf numFmtId="0" fontId="5" fillId="0" borderId="6" xfId="208" applyNumberFormat="1" applyFont="1" applyFill="1" applyBorder="1" applyAlignment="1">
      <alignment horizontal="center" vertical="center" wrapText="1"/>
    </xf>
    <xf numFmtId="0" fontId="5" fillId="0" borderId="6" xfId="208" applyNumberFormat="1" applyFont="1" applyBorder="1" applyAlignment="1">
      <alignment horizontal="center" vertical="center" wrapText="1"/>
    </xf>
    <xf numFmtId="0" fontId="5" fillId="0" borderId="1" xfId="205" applyNumberFormat="1" applyFont="1" applyFill="1" applyBorder="1" applyAlignment="1">
      <alignment horizontal="center" vertical="center" wrapText="1"/>
    </xf>
    <xf numFmtId="0" fontId="5" fillId="0" borderId="6" xfId="208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58" fontId="0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49" fontId="17" fillId="0" borderId="1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176" fontId="5" fillId="0" borderId="1" xfId="0" applyNumberFormat="1" applyFont="1" applyFill="1" applyBorder="1" applyAlignment="1">
      <alignment horizontal="center" vertical="center"/>
    </xf>
    <xf numFmtId="58" fontId="18" fillId="0" borderId="0" xfId="0" applyNumberFormat="1" applyFont="1">
      <alignment vertical="center"/>
    </xf>
    <xf numFmtId="58" fontId="18" fillId="0" borderId="0" xfId="0" applyNumberFormat="1" applyFont="1" applyAlignment="1">
      <alignment horizontal="center" vertical="center"/>
    </xf>
    <xf numFmtId="0" fontId="18" fillId="0" borderId="0" xfId="0" applyFont="1">
      <alignment vertical="center"/>
    </xf>
    <xf numFmtId="58" fontId="15" fillId="0" borderId="0" xfId="0" applyNumberFormat="1" applyFont="1">
      <alignment vertical="center"/>
    </xf>
    <xf numFmtId="58" fontId="15" fillId="0" borderId="0" xfId="0" applyNumberFormat="1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76" fontId="17" fillId="0" borderId="1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5" fillId="0" borderId="0" xfId="0" applyNumberFormat="1" applyFont="1">
      <alignment vertical="center"/>
    </xf>
    <xf numFmtId="176" fontId="21" fillId="0" borderId="0" xfId="0" applyNumberFormat="1" applyFont="1">
      <alignment vertical="center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76" fontId="2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76" fontId="25" fillId="0" borderId="1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58" fontId="4" fillId="0" borderId="1" xfId="0" applyNumberFormat="1" applyFont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vertical="center" wrapText="1"/>
    </xf>
    <xf numFmtId="0" fontId="31" fillId="2" borderId="1" xfId="0" applyFont="1" applyFill="1" applyBorder="1" applyAlignment="1">
      <alignment horizontal="center" vertical="center" wrapText="1"/>
    </xf>
    <xf numFmtId="0" fontId="32" fillId="2" borderId="1" xfId="0" applyFont="1" applyFill="1" applyBorder="1" applyAlignment="1">
      <alignment horizontal="center" vertical="center" wrapText="1"/>
    </xf>
    <xf numFmtId="0" fontId="33" fillId="2" borderId="1" xfId="0" applyFont="1" applyFill="1" applyBorder="1" applyAlignment="1">
      <alignment horizontal="center" vertical="center" wrapText="1"/>
    </xf>
    <xf numFmtId="0" fontId="3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58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58" fontId="9" fillId="0" borderId="1" xfId="0" applyNumberFormat="1" applyFont="1" applyBorder="1" applyAlignment="1">
      <alignment horizontal="center" vertical="center"/>
    </xf>
    <xf numFmtId="58" fontId="1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58" fontId="4" fillId="0" borderId="1" xfId="0" applyNumberFormat="1" applyFont="1" applyBorder="1" applyAlignment="1">
      <alignment horizontal="center" vertical="center" wrapText="1"/>
    </xf>
  </cellXfs>
  <cellStyles count="245">
    <cellStyle name="常规" xfId="0" builtinId="0"/>
    <cellStyle name="常规 10" xfId="45"/>
    <cellStyle name="常规 100" xfId="46"/>
    <cellStyle name="常规 101" xfId="3"/>
    <cellStyle name="常规 102" xfId="6"/>
    <cellStyle name="常规 103" xfId="47"/>
    <cellStyle name="常规 104" xfId="40"/>
    <cellStyle name="常规 105" xfId="49"/>
    <cellStyle name="常规 106" xfId="51"/>
    <cellStyle name="常规 107" xfId="42"/>
    <cellStyle name="常规 108" xfId="44"/>
    <cellStyle name="常规 109" xfId="5"/>
    <cellStyle name="常规 11" xfId="52"/>
    <cellStyle name="常规 110" xfId="48"/>
    <cellStyle name="常规 111" xfId="50"/>
    <cellStyle name="常规 112" xfId="41"/>
    <cellStyle name="常规 113" xfId="43"/>
    <cellStyle name="常规 114" xfId="4"/>
    <cellStyle name="常规 115" xfId="53"/>
    <cellStyle name="常规 116" xfId="55"/>
    <cellStyle name="常规 117" xfId="57"/>
    <cellStyle name="常规 118" xfId="59"/>
    <cellStyle name="常规 119" xfId="61"/>
    <cellStyle name="常规 12" xfId="63"/>
    <cellStyle name="常规 120" xfId="54"/>
    <cellStyle name="常规 121" xfId="56"/>
    <cellStyle name="常规 122" xfId="58"/>
    <cellStyle name="常规 123" xfId="60"/>
    <cellStyle name="常规 124" xfId="62"/>
    <cellStyle name="常规 125" xfId="64"/>
    <cellStyle name="常规 126" xfId="66"/>
    <cellStyle name="常规 127" xfId="68"/>
    <cellStyle name="常规 128" xfId="70"/>
    <cellStyle name="常规 129" xfId="72"/>
    <cellStyle name="常规 13" xfId="74"/>
    <cellStyle name="常规 130" xfId="65"/>
    <cellStyle name="常规 131" xfId="67"/>
    <cellStyle name="常规 132" xfId="69"/>
    <cellStyle name="常规 133" xfId="71"/>
    <cellStyle name="常规 134" xfId="73"/>
    <cellStyle name="常规 135" xfId="75"/>
    <cellStyle name="常规 136" xfId="77"/>
    <cellStyle name="常规 137" xfId="11"/>
    <cellStyle name="常规 138" xfId="79"/>
    <cellStyle name="常规 139" xfId="81"/>
    <cellStyle name="常规 14" xfId="83"/>
    <cellStyle name="常规 140" xfId="76"/>
    <cellStyle name="常规 141" xfId="78"/>
    <cellStyle name="常规 142" xfId="10"/>
    <cellStyle name="常规 143" xfId="80"/>
    <cellStyle name="常规 144" xfId="82"/>
    <cellStyle name="常规 145" xfId="84"/>
    <cellStyle name="常规 146" xfId="87"/>
    <cellStyle name="常规 147" xfId="90"/>
    <cellStyle name="常规 148" xfId="93"/>
    <cellStyle name="常规 149" xfId="96"/>
    <cellStyle name="常规 15" xfId="99"/>
    <cellStyle name="常规 150" xfId="85"/>
    <cellStyle name="常规 151" xfId="88"/>
    <cellStyle name="常规 152" xfId="91"/>
    <cellStyle name="常规 153" xfId="94"/>
    <cellStyle name="常规 154" xfId="97"/>
    <cellStyle name="常规 155" xfId="101"/>
    <cellStyle name="常规 156" xfId="105"/>
    <cellStyle name="常规 157" xfId="109"/>
    <cellStyle name="常规 158" xfId="20"/>
    <cellStyle name="常规 159" xfId="16"/>
    <cellStyle name="常规 16" xfId="113"/>
    <cellStyle name="常规 160" xfId="102"/>
    <cellStyle name="常规 161" xfId="106"/>
    <cellStyle name="常规 162" xfId="110"/>
    <cellStyle name="常规 163" xfId="21"/>
    <cellStyle name="常规 164" xfId="17"/>
    <cellStyle name="常规 165" xfId="24"/>
    <cellStyle name="常规 166" xfId="28"/>
    <cellStyle name="常规 167" xfId="32"/>
    <cellStyle name="常规 168" xfId="36"/>
    <cellStyle name="常规 169" xfId="115"/>
    <cellStyle name="常规 17" xfId="119"/>
    <cellStyle name="常规 170" xfId="25"/>
    <cellStyle name="常规 171" xfId="29"/>
    <cellStyle name="常规 172" xfId="33"/>
    <cellStyle name="常规 173" xfId="37"/>
    <cellStyle name="常规 174" xfId="116"/>
    <cellStyle name="常规 175" xfId="121"/>
    <cellStyle name="常规 176" xfId="125"/>
    <cellStyle name="常规 177" xfId="129"/>
    <cellStyle name="常规 178" xfId="133"/>
    <cellStyle name="常规 179" xfId="137"/>
    <cellStyle name="常规 18" xfId="141"/>
    <cellStyle name="常规 180" xfId="122"/>
    <cellStyle name="常规 181" xfId="126"/>
    <cellStyle name="常规 182" xfId="130"/>
    <cellStyle name="常规 183" xfId="134"/>
    <cellStyle name="常规 184" xfId="138"/>
    <cellStyle name="常规 185" xfId="143"/>
    <cellStyle name="常规 186" xfId="147"/>
    <cellStyle name="常规 187" xfId="150"/>
    <cellStyle name="常规 188" xfId="154"/>
    <cellStyle name="常规 189" xfId="158"/>
    <cellStyle name="常规 19" xfId="162"/>
    <cellStyle name="常规 190" xfId="144"/>
    <cellStyle name="常规 191" xfId="148"/>
    <cellStyle name="常规 192" xfId="151"/>
    <cellStyle name="常规 193" xfId="155"/>
    <cellStyle name="常规 194" xfId="159"/>
    <cellStyle name="常规 195" xfId="9"/>
    <cellStyle name="常规 196" xfId="164"/>
    <cellStyle name="常规 197" xfId="165"/>
    <cellStyle name="常规 198" xfId="167"/>
    <cellStyle name="常规 199" xfId="168"/>
    <cellStyle name="常规 2" xfId="169"/>
    <cellStyle name="常规 20" xfId="100"/>
    <cellStyle name="常规 200" xfId="86"/>
    <cellStyle name="常规 201" xfId="89"/>
    <cellStyle name="常规 202" xfId="92"/>
    <cellStyle name="常规 203" xfId="95"/>
    <cellStyle name="常规 204" xfId="98"/>
    <cellStyle name="常规 205" xfId="103"/>
    <cellStyle name="常规 206" xfId="107"/>
    <cellStyle name="常规 207" xfId="111"/>
    <cellStyle name="常规 208" xfId="22"/>
    <cellStyle name="常规 209" xfId="18"/>
    <cellStyle name="常规 21" xfId="114"/>
    <cellStyle name="常规 210" xfId="104"/>
    <cellStyle name="常规 211" xfId="108"/>
    <cellStyle name="常规 212" xfId="112"/>
    <cellStyle name="常规 213" xfId="23"/>
    <cellStyle name="常规 214" xfId="19"/>
    <cellStyle name="常规 215" xfId="26"/>
    <cellStyle name="常规 216" xfId="30"/>
    <cellStyle name="常规 217" xfId="34"/>
    <cellStyle name="常规 218" xfId="38"/>
    <cellStyle name="常规 219" xfId="117"/>
    <cellStyle name="常规 22" xfId="120"/>
    <cellStyle name="常规 220" xfId="27"/>
    <cellStyle name="常规 221" xfId="31"/>
    <cellStyle name="常规 222" xfId="35"/>
    <cellStyle name="常规 223" xfId="39"/>
    <cellStyle name="常规 224" xfId="118"/>
    <cellStyle name="常规 225" xfId="123"/>
    <cellStyle name="常规 226" xfId="127"/>
    <cellStyle name="常规 227" xfId="131"/>
    <cellStyle name="常规 228" xfId="135"/>
    <cellStyle name="常规 229" xfId="139"/>
    <cellStyle name="常规 23" xfId="142"/>
    <cellStyle name="常规 230" xfId="124"/>
    <cellStyle name="常规 231" xfId="128"/>
    <cellStyle name="常规 232" xfId="132"/>
    <cellStyle name="常规 233" xfId="136"/>
    <cellStyle name="常规 234" xfId="140"/>
    <cellStyle name="常规 235" xfId="145"/>
    <cellStyle name="常规 236" xfId="149"/>
    <cellStyle name="常规 237" xfId="152"/>
    <cellStyle name="常规 238" xfId="156"/>
    <cellStyle name="常规 239" xfId="160"/>
    <cellStyle name="常规 24" xfId="163"/>
    <cellStyle name="常规 240" xfId="146"/>
    <cellStyle name="常规 242" xfId="153"/>
    <cellStyle name="常规 243" xfId="157"/>
    <cellStyle name="常规 244" xfId="161"/>
    <cellStyle name="常规 245" xfId="8"/>
    <cellStyle name="常规 247" xfId="166"/>
    <cellStyle name="常规 25" xfId="170"/>
    <cellStyle name="常规 26" xfId="15"/>
    <cellStyle name="常规 27" xfId="172"/>
    <cellStyle name="常规 28" xfId="174"/>
    <cellStyle name="常规 29" xfId="176"/>
    <cellStyle name="常规 3" xfId="178"/>
    <cellStyle name="常规 30" xfId="171"/>
    <cellStyle name="常规 31" xfId="14"/>
    <cellStyle name="常规 32" xfId="173"/>
    <cellStyle name="常规 33" xfId="175"/>
    <cellStyle name="常规 34" xfId="177"/>
    <cellStyle name="常规 35" xfId="179"/>
    <cellStyle name="常规 36" xfId="181"/>
    <cellStyle name="常规 37" xfId="183"/>
    <cellStyle name="常规 38" xfId="185"/>
    <cellStyle name="常规 39" xfId="2"/>
    <cellStyle name="常规 4" xfId="187"/>
    <cellStyle name="常规 40" xfId="180"/>
    <cellStyle name="常规 41" xfId="182"/>
    <cellStyle name="常规 42" xfId="184"/>
    <cellStyle name="常规 43" xfId="186"/>
    <cellStyle name="常规 44" xfId="1"/>
    <cellStyle name="常规 45" xfId="188"/>
    <cellStyle name="常规 46" xfId="190"/>
    <cellStyle name="常规 47" xfId="192"/>
    <cellStyle name="常规 48" xfId="194"/>
    <cellStyle name="常规 49" xfId="196"/>
    <cellStyle name="常规 5" xfId="198"/>
    <cellStyle name="常规 50" xfId="189"/>
    <cellStyle name="常规 51" xfId="191"/>
    <cellStyle name="常规 52" xfId="193"/>
    <cellStyle name="常规 53" xfId="195"/>
    <cellStyle name="常规 54" xfId="197"/>
    <cellStyle name="常规 55" xfId="199"/>
    <cellStyle name="常规 56" xfId="201"/>
    <cellStyle name="常规 57" xfId="203"/>
    <cellStyle name="常规 58" xfId="205"/>
    <cellStyle name="常规 59" xfId="207"/>
    <cellStyle name="常规 6" xfId="7"/>
    <cellStyle name="常规 60" xfId="200"/>
    <cellStyle name="常规 61" xfId="202"/>
    <cellStyle name="常规 62" xfId="204"/>
    <cellStyle name="常规 63" xfId="206"/>
    <cellStyle name="常规 64" xfId="208"/>
    <cellStyle name="常规 65" xfId="209"/>
    <cellStyle name="常规 66" xfId="211"/>
    <cellStyle name="常规 67" xfId="213"/>
    <cellStyle name="常规 68" xfId="215"/>
    <cellStyle name="常规 69" xfId="217"/>
    <cellStyle name="常规 7" xfId="219"/>
    <cellStyle name="常规 70" xfId="210"/>
    <cellStyle name="常规 71" xfId="212"/>
    <cellStyle name="常规 72" xfId="214"/>
    <cellStyle name="常规 73" xfId="216"/>
    <cellStyle name="常规 74" xfId="218"/>
    <cellStyle name="常规 75" xfId="220"/>
    <cellStyle name="常规 76" xfId="222"/>
    <cellStyle name="常规 77" xfId="224"/>
    <cellStyle name="常规 78" xfId="226"/>
    <cellStyle name="常规 79" xfId="228"/>
    <cellStyle name="常规 8" xfId="230"/>
    <cellStyle name="常规 80" xfId="221"/>
    <cellStyle name="常规 81" xfId="223"/>
    <cellStyle name="常规 82" xfId="225"/>
    <cellStyle name="常规 83" xfId="227"/>
    <cellStyle name="常规 84" xfId="229"/>
    <cellStyle name="常规 85" xfId="13"/>
    <cellStyle name="常规 86" xfId="231"/>
    <cellStyle name="常规 87" xfId="233"/>
    <cellStyle name="常规 88" xfId="235"/>
    <cellStyle name="常规 89" xfId="237"/>
    <cellStyle name="常规 9" xfId="239"/>
    <cellStyle name="常规 90" xfId="12"/>
    <cellStyle name="常规 91" xfId="232"/>
    <cellStyle name="常规 92" xfId="234"/>
    <cellStyle name="常规 93" xfId="236"/>
    <cellStyle name="常规 94" xfId="238"/>
    <cellStyle name="常规 95" xfId="240"/>
    <cellStyle name="常规 96" xfId="241"/>
    <cellStyle name="常规 97" xfId="242"/>
    <cellStyle name="常规 98" xfId="243"/>
    <cellStyle name="常规 99" xfId="244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6"/>
  <sheetViews>
    <sheetView topLeftCell="A14" zoomScale="90" zoomScaleNormal="90" workbookViewId="0">
      <selection activeCell="F26" sqref="F26:G31"/>
    </sheetView>
  </sheetViews>
  <sheetFormatPr defaultColWidth="9" defaultRowHeight="18.75"/>
  <cols>
    <col min="1" max="1" width="1.25" style="138" customWidth="1"/>
    <col min="2" max="2" width="10.875" style="138" customWidth="1"/>
    <col min="3" max="3" width="4.875" style="139" customWidth="1"/>
    <col min="4" max="4" width="24" style="138" customWidth="1"/>
    <col min="5" max="5" width="6.375" style="138" customWidth="1"/>
    <col min="6" max="6" width="23.625" style="138" customWidth="1"/>
    <col min="7" max="7" width="6.625" style="138" customWidth="1"/>
    <col min="8" max="8" width="19.875" style="138" customWidth="1"/>
    <col min="9" max="9" width="6.25" style="138" customWidth="1"/>
    <col min="10" max="10" width="19.25" style="138" customWidth="1"/>
    <col min="11" max="11" width="6.5" style="138" customWidth="1"/>
    <col min="12" max="13" width="6.75" style="138" customWidth="1"/>
    <col min="14" max="14" width="8.25" style="138" customWidth="1"/>
    <col min="15" max="20" width="6.25" style="138" customWidth="1"/>
    <col min="21" max="22" width="6.25" style="138" hidden="1" customWidth="1"/>
    <col min="23" max="23" width="20" style="138" customWidth="1"/>
    <col min="24" max="16384" width="9" style="138"/>
  </cols>
  <sheetData>
    <row r="1" spans="1:23" ht="26.25" customHeight="1">
      <c r="B1" s="186" t="s">
        <v>0</v>
      </c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</row>
    <row r="2" spans="1:23" ht="21" customHeight="1">
      <c r="A2" s="140"/>
      <c r="B2" s="187"/>
      <c r="C2" s="187"/>
      <c r="D2" s="139"/>
      <c r="E2" s="141"/>
      <c r="F2" s="142"/>
      <c r="G2" s="142"/>
      <c r="H2" s="142"/>
      <c r="I2" s="142"/>
      <c r="K2" s="138" t="s">
        <v>1</v>
      </c>
    </row>
    <row r="3" spans="1:23" ht="27.75" customHeight="1">
      <c r="B3" s="197" t="s">
        <v>2</v>
      </c>
      <c r="C3" s="200" t="s">
        <v>3</v>
      </c>
      <c r="D3" s="188" t="s">
        <v>4</v>
      </c>
      <c r="E3" s="188"/>
      <c r="F3" s="189" t="s">
        <v>5</v>
      </c>
      <c r="G3" s="190"/>
      <c r="H3" s="189" t="s">
        <v>6</v>
      </c>
      <c r="I3" s="190"/>
      <c r="J3" s="188" t="s">
        <v>7</v>
      </c>
      <c r="K3" s="191"/>
      <c r="L3" s="189" t="s">
        <v>8</v>
      </c>
      <c r="M3" s="190"/>
      <c r="N3" s="192"/>
      <c r="O3" s="193" t="s">
        <v>9</v>
      </c>
      <c r="P3" s="194"/>
      <c r="Q3" s="194"/>
      <c r="R3" s="194"/>
      <c r="S3" s="194"/>
      <c r="T3" s="195"/>
      <c r="U3" s="25"/>
      <c r="V3" s="81"/>
    </row>
    <row r="4" spans="1:23" ht="14.25" hidden="1" customHeight="1">
      <c r="B4" s="198"/>
      <c r="C4" s="198"/>
      <c r="D4" s="26"/>
      <c r="E4" s="26"/>
      <c r="F4" s="26"/>
      <c r="G4" s="26"/>
      <c r="H4" s="26"/>
      <c r="I4" s="26"/>
      <c r="J4" s="26"/>
      <c r="K4" s="26"/>
      <c r="L4" s="144" t="s">
        <v>10</v>
      </c>
      <c r="M4" s="143" t="s">
        <v>11</v>
      </c>
      <c r="N4" s="143" t="s">
        <v>12</v>
      </c>
      <c r="O4" s="160"/>
      <c r="P4" s="160"/>
      <c r="Q4" s="160"/>
      <c r="R4" s="160"/>
      <c r="S4" s="160"/>
      <c r="T4" s="160"/>
      <c r="U4" s="160"/>
      <c r="V4" s="160"/>
    </row>
    <row r="5" spans="1:23" ht="14.25" hidden="1" customHeight="1">
      <c r="B5" s="198"/>
      <c r="C5" s="198"/>
      <c r="D5" s="26"/>
      <c r="E5" s="26"/>
      <c r="F5" s="26"/>
      <c r="G5" s="26"/>
      <c r="H5" s="26"/>
      <c r="I5" s="26"/>
      <c r="J5" s="26"/>
      <c r="K5" s="26"/>
      <c r="L5" s="144" t="s">
        <v>10</v>
      </c>
      <c r="M5" s="143" t="s">
        <v>11</v>
      </c>
      <c r="N5" s="143" t="s">
        <v>12</v>
      </c>
      <c r="O5" s="160"/>
      <c r="P5" s="160"/>
      <c r="Q5" s="160"/>
      <c r="R5" s="160"/>
      <c r="S5" s="160"/>
      <c r="T5" s="160"/>
      <c r="U5" s="160"/>
      <c r="V5" s="160"/>
    </row>
    <row r="6" spans="1:23" ht="14.25" hidden="1" customHeight="1">
      <c r="B6" s="198"/>
      <c r="C6" s="198"/>
      <c r="D6" s="26"/>
      <c r="E6" s="26"/>
      <c r="F6" s="26"/>
      <c r="G6" s="26"/>
      <c r="H6" s="26"/>
      <c r="I6" s="26"/>
      <c r="J6" s="26"/>
      <c r="K6" s="26"/>
      <c r="L6" s="144" t="s">
        <v>10</v>
      </c>
      <c r="M6" s="143" t="s">
        <v>11</v>
      </c>
      <c r="N6" s="143" t="s">
        <v>12</v>
      </c>
      <c r="O6" s="160"/>
      <c r="P6" s="160"/>
      <c r="Q6" s="160"/>
      <c r="R6" s="160"/>
      <c r="S6" s="160"/>
      <c r="T6" s="160"/>
      <c r="U6" s="160"/>
      <c r="V6" s="160"/>
    </row>
    <row r="7" spans="1:23" ht="14.25" hidden="1" customHeight="1">
      <c r="B7" s="198"/>
      <c r="C7" s="198"/>
      <c r="D7" s="26"/>
      <c r="E7" s="26"/>
      <c r="F7" s="26"/>
      <c r="G7" s="26"/>
      <c r="H7" s="26"/>
      <c r="I7" s="26"/>
      <c r="J7" s="26"/>
      <c r="K7" s="26"/>
      <c r="L7" s="144" t="s">
        <v>10</v>
      </c>
      <c r="M7" s="143" t="s">
        <v>11</v>
      </c>
      <c r="N7" s="143" t="s">
        <v>12</v>
      </c>
      <c r="O7" s="160"/>
      <c r="P7" s="160"/>
      <c r="Q7" s="160"/>
      <c r="R7" s="160"/>
      <c r="S7" s="160"/>
      <c r="T7" s="160"/>
      <c r="U7" s="160"/>
      <c r="V7" s="160"/>
    </row>
    <row r="8" spans="1:23" ht="14.25" hidden="1" customHeight="1">
      <c r="B8" s="198"/>
      <c r="C8" s="198"/>
      <c r="D8" s="26"/>
      <c r="E8" s="26"/>
      <c r="F8" s="26"/>
      <c r="G8" s="26"/>
      <c r="H8" s="26"/>
      <c r="I8" s="26"/>
      <c r="J8" s="26"/>
      <c r="K8" s="26"/>
      <c r="L8" s="144" t="s">
        <v>10</v>
      </c>
      <c r="M8" s="143" t="s">
        <v>11</v>
      </c>
      <c r="N8" s="143" t="s">
        <v>12</v>
      </c>
      <c r="O8" s="160"/>
      <c r="P8" s="160"/>
      <c r="Q8" s="160"/>
      <c r="R8" s="160"/>
      <c r="S8" s="160"/>
      <c r="T8" s="160"/>
      <c r="U8" s="160"/>
      <c r="V8" s="160"/>
    </row>
    <row r="9" spans="1:23" ht="14.25" hidden="1" customHeight="1">
      <c r="B9" s="198"/>
      <c r="C9" s="198"/>
      <c r="D9" s="26"/>
      <c r="E9" s="26"/>
      <c r="F9" s="26"/>
      <c r="G9" s="26"/>
      <c r="H9" s="26"/>
      <c r="I9" s="26"/>
      <c r="J9" s="26"/>
      <c r="K9" s="26"/>
      <c r="L9" s="144" t="s">
        <v>10</v>
      </c>
      <c r="M9" s="143" t="s">
        <v>11</v>
      </c>
      <c r="N9" s="143" t="s">
        <v>12</v>
      </c>
      <c r="O9" s="160"/>
      <c r="P9" s="160"/>
      <c r="Q9" s="160"/>
      <c r="R9" s="160"/>
      <c r="S9" s="160"/>
      <c r="T9" s="160"/>
      <c r="U9" s="160"/>
      <c r="V9" s="160"/>
    </row>
    <row r="10" spans="1:23" ht="14.25" hidden="1" customHeight="1">
      <c r="B10" s="198"/>
      <c r="C10" s="198"/>
      <c r="D10" s="26"/>
      <c r="E10" s="26"/>
      <c r="F10" s="26"/>
      <c r="G10" s="26"/>
      <c r="H10" s="26"/>
      <c r="I10" s="26"/>
      <c r="J10" s="26"/>
      <c r="K10" s="26"/>
      <c r="L10" s="144" t="s">
        <v>10</v>
      </c>
      <c r="M10" s="143" t="s">
        <v>11</v>
      </c>
      <c r="N10" s="143" t="s">
        <v>12</v>
      </c>
      <c r="O10" s="160"/>
      <c r="P10" s="160"/>
      <c r="Q10" s="160"/>
      <c r="R10" s="160"/>
      <c r="S10" s="160"/>
      <c r="T10" s="160"/>
      <c r="U10" s="160"/>
      <c r="V10" s="160"/>
    </row>
    <row r="11" spans="1:23" ht="12" hidden="1" customHeight="1">
      <c r="B11" s="198"/>
      <c r="C11" s="198"/>
      <c r="D11" s="26"/>
      <c r="E11" s="26"/>
      <c r="F11" s="26"/>
      <c r="G11" s="26"/>
      <c r="H11" s="26"/>
      <c r="I11" s="26"/>
      <c r="J11" s="26"/>
      <c r="K11" s="26"/>
      <c r="L11" s="144" t="s">
        <v>10</v>
      </c>
      <c r="M11" s="143" t="s">
        <v>11</v>
      </c>
      <c r="N11" s="143" t="s">
        <v>12</v>
      </c>
      <c r="O11" s="160"/>
      <c r="P11" s="160"/>
      <c r="Q11" s="160"/>
      <c r="R11" s="160"/>
      <c r="S11" s="160"/>
      <c r="T11" s="160"/>
      <c r="U11" s="160"/>
      <c r="V11" s="160"/>
    </row>
    <row r="12" spans="1:23" ht="30" customHeight="1">
      <c r="B12" s="199"/>
      <c r="C12" s="199"/>
      <c r="D12" s="26" t="s">
        <v>13</v>
      </c>
      <c r="E12" s="26" t="s">
        <v>14</v>
      </c>
      <c r="F12" s="26" t="s">
        <v>13</v>
      </c>
      <c r="G12" s="26" t="s">
        <v>14</v>
      </c>
      <c r="H12" s="26" t="s">
        <v>13</v>
      </c>
      <c r="I12" s="26" t="s">
        <v>14</v>
      </c>
      <c r="J12" s="26" t="s">
        <v>13</v>
      </c>
      <c r="K12" s="26" t="s">
        <v>14</v>
      </c>
      <c r="L12" s="144" t="s">
        <v>15</v>
      </c>
      <c r="M12" s="143" t="s">
        <v>16</v>
      </c>
      <c r="N12" s="143" t="s">
        <v>12</v>
      </c>
      <c r="O12" s="161" t="s">
        <v>17</v>
      </c>
      <c r="P12" s="161" t="s">
        <v>18</v>
      </c>
      <c r="Q12" s="161" t="s">
        <v>19</v>
      </c>
      <c r="R12" s="161" t="s">
        <v>20</v>
      </c>
      <c r="S12" s="161" t="s">
        <v>21</v>
      </c>
      <c r="T12" s="161" t="s">
        <v>22</v>
      </c>
      <c r="U12" s="161" t="s">
        <v>23</v>
      </c>
      <c r="V12" s="161" t="s">
        <v>24</v>
      </c>
    </row>
    <row r="13" spans="1:23" ht="19.5" customHeight="1">
      <c r="B13" s="145">
        <v>42736</v>
      </c>
      <c r="C13" s="145" t="s">
        <v>25</v>
      </c>
      <c r="D13" s="134"/>
      <c r="E13" s="146"/>
      <c r="F13" s="148"/>
      <c r="G13" s="146"/>
      <c r="H13" s="149"/>
      <c r="I13" s="150"/>
      <c r="J13" s="134"/>
      <c r="K13" s="150"/>
      <c r="L13" s="150"/>
      <c r="M13" s="146">
        <f>E13+G13</f>
        <v>0</v>
      </c>
      <c r="N13" s="150">
        <f t="shared" ref="N13:N15" si="0">L13+M13</f>
        <v>0</v>
      </c>
      <c r="O13" s="168"/>
      <c r="P13" s="162"/>
      <c r="Q13" s="174"/>
      <c r="R13" s="168"/>
      <c r="S13" s="162">
        <v>23</v>
      </c>
      <c r="T13" s="174"/>
      <c r="U13" s="134" t="s">
        <v>26</v>
      </c>
      <c r="V13" s="134" t="s">
        <v>26</v>
      </c>
      <c r="W13" s="165"/>
    </row>
    <row r="14" spans="1:23" ht="15.75" customHeight="1">
      <c r="B14" s="145">
        <v>42737</v>
      </c>
      <c r="C14" s="145" t="s">
        <v>27</v>
      </c>
      <c r="D14" s="149"/>
      <c r="E14" s="146"/>
      <c r="F14" s="148" t="s">
        <v>28</v>
      </c>
      <c r="G14" s="146">
        <v>229</v>
      </c>
      <c r="H14" s="148"/>
      <c r="I14" s="153"/>
      <c r="J14" s="148"/>
      <c r="K14" s="150"/>
      <c r="L14" s="150"/>
      <c r="M14" s="146">
        <f t="shared" ref="M14:M42" si="1">E14+G14</f>
        <v>229</v>
      </c>
      <c r="N14" s="150">
        <f t="shared" si="0"/>
        <v>229</v>
      </c>
      <c r="O14" s="162"/>
      <c r="P14" s="162"/>
      <c r="Q14" s="174"/>
      <c r="R14" s="174"/>
      <c r="S14" s="162">
        <v>23</v>
      </c>
      <c r="T14" s="174"/>
      <c r="U14" s="134" t="s">
        <v>26</v>
      </c>
      <c r="V14" s="134" t="s">
        <v>26</v>
      </c>
      <c r="W14" s="166"/>
    </row>
    <row r="15" spans="1:23" ht="17.25" customHeight="1">
      <c r="B15" s="145">
        <v>42738</v>
      </c>
      <c r="C15" s="145" t="s">
        <v>29</v>
      </c>
      <c r="D15" s="152"/>
      <c r="E15" s="171"/>
      <c r="F15" s="148" t="s">
        <v>30</v>
      </c>
      <c r="G15" s="146">
        <v>242</v>
      </c>
      <c r="H15" s="149"/>
      <c r="I15" s="150"/>
      <c r="J15" s="148"/>
      <c r="K15" s="150"/>
      <c r="L15" s="150"/>
      <c r="M15" s="146">
        <f t="shared" si="1"/>
        <v>242</v>
      </c>
      <c r="N15" s="150">
        <f t="shared" si="0"/>
        <v>242</v>
      </c>
      <c r="O15" s="162"/>
      <c r="P15" s="162"/>
      <c r="Q15" s="174"/>
      <c r="R15" s="174"/>
      <c r="S15" s="162">
        <v>23</v>
      </c>
      <c r="T15" s="162"/>
      <c r="U15" s="134" t="s">
        <v>26</v>
      </c>
      <c r="V15" s="134" t="s">
        <v>26</v>
      </c>
      <c r="W15" s="166"/>
    </row>
    <row r="16" spans="1:23" ht="20.100000000000001" customHeight="1">
      <c r="B16" s="145">
        <v>42739</v>
      </c>
      <c r="C16" s="145" t="s">
        <v>31</v>
      </c>
      <c r="D16" s="152"/>
      <c r="E16" s="171"/>
      <c r="F16" s="134" t="s">
        <v>32</v>
      </c>
      <c r="G16" s="146">
        <v>170</v>
      </c>
      <c r="H16" s="148"/>
      <c r="I16" s="172"/>
      <c r="J16" s="148" t="s">
        <v>33</v>
      </c>
      <c r="K16" s="150">
        <v>18</v>
      </c>
      <c r="L16" s="150">
        <f>I16+K16</f>
        <v>18</v>
      </c>
      <c r="M16" s="146">
        <f t="shared" si="1"/>
        <v>170</v>
      </c>
      <c r="N16" s="150">
        <f t="shared" ref="N16:N21" si="2">L16+M16</f>
        <v>188</v>
      </c>
      <c r="O16" s="162"/>
      <c r="P16" s="162"/>
      <c r="Q16" s="162"/>
      <c r="R16" s="162"/>
      <c r="S16" s="162">
        <v>23</v>
      </c>
      <c r="T16" s="162"/>
      <c r="U16" s="134" t="s">
        <v>26</v>
      </c>
      <c r="V16" s="134" t="s">
        <v>26</v>
      </c>
      <c r="W16" s="166"/>
    </row>
    <row r="17" spans="2:23" ht="20.100000000000001" customHeight="1">
      <c r="B17" s="145">
        <v>42740</v>
      </c>
      <c r="C17" s="145" t="s">
        <v>34</v>
      </c>
      <c r="D17" s="148" t="s">
        <v>35</v>
      </c>
      <c r="E17" s="146">
        <v>138</v>
      </c>
      <c r="F17" s="134" t="s">
        <v>36</v>
      </c>
      <c r="G17" s="146">
        <v>210</v>
      </c>
      <c r="H17" s="149" t="s">
        <v>37</v>
      </c>
      <c r="I17" s="150">
        <v>235</v>
      </c>
      <c r="J17" s="152" t="s">
        <v>38</v>
      </c>
      <c r="K17" s="150">
        <v>252</v>
      </c>
      <c r="L17" s="150">
        <f t="shared" ref="L17:L42" si="3">I17+K17</f>
        <v>487</v>
      </c>
      <c r="M17" s="146">
        <f t="shared" si="1"/>
        <v>348</v>
      </c>
      <c r="N17" s="150">
        <f t="shared" si="2"/>
        <v>835</v>
      </c>
      <c r="O17" s="162">
        <v>22</v>
      </c>
      <c r="P17" s="162">
        <v>25</v>
      </c>
      <c r="Q17" s="162">
        <v>24</v>
      </c>
      <c r="R17" s="162">
        <v>22</v>
      </c>
      <c r="S17" s="162">
        <v>23</v>
      </c>
      <c r="T17" s="162">
        <v>25</v>
      </c>
      <c r="U17" s="134" t="s">
        <v>26</v>
      </c>
      <c r="V17" s="134" t="s">
        <v>26</v>
      </c>
      <c r="W17" s="166"/>
    </row>
    <row r="18" spans="2:23" ht="19.5" customHeight="1">
      <c r="B18" s="145">
        <v>42741</v>
      </c>
      <c r="C18" s="145" t="s">
        <v>39</v>
      </c>
      <c r="D18" s="148" t="s">
        <v>40</v>
      </c>
      <c r="E18" s="146">
        <v>217.96199999999999</v>
      </c>
      <c r="F18" s="151" t="s">
        <v>41</v>
      </c>
      <c r="G18" s="146">
        <v>150</v>
      </c>
      <c r="H18" s="152" t="s">
        <v>42</v>
      </c>
      <c r="I18" s="153">
        <v>250</v>
      </c>
      <c r="J18" s="148" t="s">
        <v>43</v>
      </c>
      <c r="K18" s="150">
        <v>229</v>
      </c>
      <c r="L18" s="150">
        <f t="shared" si="3"/>
        <v>479</v>
      </c>
      <c r="M18" s="146">
        <f t="shared" si="1"/>
        <v>367.96199999999999</v>
      </c>
      <c r="N18" s="150">
        <f t="shared" si="2"/>
        <v>846.96199999999999</v>
      </c>
      <c r="O18" s="162">
        <v>22</v>
      </c>
      <c r="P18" s="162">
        <v>25</v>
      </c>
      <c r="Q18" s="162">
        <v>24</v>
      </c>
      <c r="R18" s="162">
        <v>22</v>
      </c>
      <c r="S18" s="162">
        <v>23</v>
      </c>
      <c r="T18" s="162">
        <v>25</v>
      </c>
      <c r="U18" s="134" t="s">
        <v>26</v>
      </c>
      <c r="V18" s="134" t="s">
        <v>26</v>
      </c>
      <c r="W18" s="166" t="s">
        <v>44</v>
      </c>
    </row>
    <row r="19" spans="2:23" ht="33.75" customHeight="1">
      <c r="B19" s="145">
        <v>42742</v>
      </c>
      <c r="C19" s="145" t="s">
        <v>45</v>
      </c>
      <c r="D19" s="151" t="s">
        <v>46</v>
      </c>
      <c r="E19" s="146">
        <v>248</v>
      </c>
      <c r="F19" s="151" t="s">
        <v>47</v>
      </c>
      <c r="G19" s="146">
        <v>236</v>
      </c>
      <c r="H19" s="152" t="s">
        <v>48</v>
      </c>
      <c r="I19" s="153">
        <v>238</v>
      </c>
      <c r="J19" s="152" t="s">
        <v>49</v>
      </c>
      <c r="K19" s="150">
        <v>201</v>
      </c>
      <c r="L19" s="150">
        <f t="shared" si="3"/>
        <v>439</v>
      </c>
      <c r="M19" s="146">
        <f t="shared" si="1"/>
        <v>484</v>
      </c>
      <c r="N19" s="150">
        <f t="shared" si="2"/>
        <v>923</v>
      </c>
      <c r="O19" s="162">
        <v>22</v>
      </c>
      <c r="P19" s="162">
        <v>25</v>
      </c>
      <c r="Q19" s="162">
        <v>24</v>
      </c>
      <c r="R19" s="162">
        <v>22</v>
      </c>
      <c r="S19" s="162">
        <v>23</v>
      </c>
      <c r="T19" s="162">
        <v>25</v>
      </c>
      <c r="U19" s="134" t="s">
        <v>26</v>
      </c>
      <c r="V19" s="134" t="s">
        <v>26</v>
      </c>
      <c r="W19" s="165"/>
    </row>
    <row r="20" spans="2:23" ht="20.100000000000001" customHeight="1">
      <c r="B20" s="145">
        <v>42743</v>
      </c>
      <c r="C20" s="145" t="s">
        <v>25</v>
      </c>
      <c r="D20" s="151" t="s">
        <v>50</v>
      </c>
      <c r="E20" s="146">
        <v>150</v>
      </c>
      <c r="F20" s="151" t="s">
        <v>51</v>
      </c>
      <c r="G20" s="146">
        <v>281</v>
      </c>
      <c r="H20" s="152" t="s">
        <v>52</v>
      </c>
      <c r="I20" s="150">
        <v>150</v>
      </c>
      <c r="J20" s="148" t="s">
        <v>53</v>
      </c>
      <c r="K20" s="150">
        <v>160</v>
      </c>
      <c r="L20" s="150">
        <f t="shared" si="3"/>
        <v>310</v>
      </c>
      <c r="M20" s="146">
        <f t="shared" si="1"/>
        <v>431</v>
      </c>
      <c r="N20" s="150">
        <f t="shared" si="2"/>
        <v>741</v>
      </c>
      <c r="O20" s="162">
        <v>22</v>
      </c>
      <c r="P20" s="162">
        <v>25</v>
      </c>
      <c r="Q20" s="162">
        <v>24</v>
      </c>
      <c r="R20" s="162">
        <v>22</v>
      </c>
      <c r="S20" s="162">
        <v>23</v>
      </c>
      <c r="T20" s="162">
        <v>25</v>
      </c>
      <c r="U20" s="134" t="s">
        <v>54</v>
      </c>
      <c r="V20" s="134" t="s">
        <v>26</v>
      </c>
      <c r="W20" s="165"/>
    </row>
    <row r="21" spans="2:23" ht="20.100000000000001" customHeight="1">
      <c r="B21" s="145">
        <v>42744</v>
      </c>
      <c r="C21" s="145" t="s">
        <v>27</v>
      </c>
      <c r="D21" s="151" t="s">
        <v>55</v>
      </c>
      <c r="E21" s="146">
        <v>282</v>
      </c>
      <c r="F21" s="148" t="s">
        <v>56</v>
      </c>
      <c r="G21" s="146">
        <v>237</v>
      </c>
      <c r="H21" s="148" t="s">
        <v>57</v>
      </c>
      <c r="I21" s="150">
        <v>270</v>
      </c>
      <c r="J21" s="148" t="s">
        <v>58</v>
      </c>
      <c r="K21" s="163">
        <v>200</v>
      </c>
      <c r="L21" s="150">
        <f t="shared" si="3"/>
        <v>470</v>
      </c>
      <c r="M21" s="146">
        <f t="shared" si="1"/>
        <v>519</v>
      </c>
      <c r="N21" s="150">
        <f t="shared" si="2"/>
        <v>989</v>
      </c>
      <c r="O21" s="162">
        <v>22</v>
      </c>
      <c r="P21" s="162">
        <v>25</v>
      </c>
      <c r="Q21" s="162">
        <v>24</v>
      </c>
      <c r="R21" s="162">
        <v>22</v>
      </c>
      <c r="S21" s="162">
        <v>23</v>
      </c>
      <c r="T21" s="162">
        <v>25</v>
      </c>
      <c r="U21" s="134" t="s">
        <v>54</v>
      </c>
      <c r="V21" s="134" t="s">
        <v>26</v>
      </c>
      <c r="W21" s="165"/>
    </row>
    <row r="22" spans="2:23" ht="22.5" customHeight="1">
      <c r="B22" s="145">
        <v>42745</v>
      </c>
      <c r="C22" s="145" t="s">
        <v>29</v>
      </c>
      <c r="D22" s="134"/>
      <c r="E22" s="13"/>
      <c r="F22" s="148" t="s">
        <v>59</v>
      </c>
      <c r="G22" s="146">
        <v>219.57300000000001</v>
      </c>
      <c r="H22" s="148" t="s">
        <v>60</v>
      </c>
      <c r="I22" s="150">
        <v>252</v>
      </c>
      <c r="J22" s="148" t="s">
        <v>61</v>
      </c>
      <c r="K22" s="163">
        <v>143</v>
      </c>
      <c r="L22" s="150">
        <f t="shared" si="3"/>
        <v>395</v>
      </c>
      <c r="M22" s="146">
        <f t="shared" si="1"/>
        <v>219.57300000000001</v>
      </c>
      <c r="N22" s="150">
        <f t="shared" ref="N22:N42" si="4">L22+M22</f>
        <v>614.57299999999998</v>
      </c>
      <c r="O22" s="162">
        <v>22</v>
      </c>
      <c r="P22" s="162">
        <v>25</v>
      </c>
      <c r="Q22" s="162"/>
      <c r="R22" s="162">
        <v>22</v>
      </c>
      <c r="S22" s="162">
        <v>23</v>
      </c>
      <c r="T22" s="162">
        <v>25</v>
      </c>
      <c r="U22" s="134" t="s">
        <v>54</v>
      </c>
      <c r="V22" s="134" t="s">
        <v>54</v>
      </c>
      <c r="W22" s="165"/>
    </row>
    <row r="23" spans="2:23" ht="20.100000000000001" customHeight="1">
      <c r="B23" s="145">
        <v>42746</v>
      </c>
      <c r="C23" s="145" t="s">
        <v>31</v>
      </c>
      <c r="D23" s="134" t="s">
        <v>62</v>
      </c>
      <c r="E23" s="13">
        <v>220</v>
      </c>
      <c r="F23" s="148" t="s">
        <v>63</v>
      </c>
      <c r="G23" s="146">
        <v>242</v>
      </c>
      <c r="H23" s="147" t="s">
        <v>64</v>
      </c>
      <c r="I23" s="150">
        <v>226</v>
      </c>
      <c r="J23" s="148" t="s">
        <v>65</v>
      </c>
      <c r="K23" s="163">
        <v>164</v>
      </c>
      <c r="L23" s="150">
        <f t="shared" si="3"/>
        <v>390</v>
      </c>
      <c r="M23" s="146">
        <f t="shared" si="1"/>
        <v>462</v>
      </c>
      <c r="N23" s="150">
        <f t="shared" si="4"/>
        <v>852</v>
      </c>
      <c r="O23" s="162">
        <v>22</v>
      </c>
      <c r="P23" s="162">
        <v>25</v>
      </c>
      <c r="Q23" s="162"/>
      <c r="R23" s="162">
        <v>22</v>
      </c>
      <c r="S23" s="162" t="s">
        <v>66</v>
      </c>
      <c r="T23" s="162">
        <v>25</v>
      </c>
      <c r="U23" s="134" t="s">
        <v>26</v>
      </c>
      <c r="V23" s="134" t="s">
        <v>54</v>
      </c>
      <c r="W23" s="165"/>
    </row>
    <row r="24" spans="2:23" ht="17.25" customHeight="1">
      <c r="B24" s="145">
        <v>42747</v>
      </c>
      <c r="C24" s="145" t="s">
        <v>34</v>
      </c>
      <c r="D24" s="148" t="s">
        <v>67</v>
      </c>
      <c r="E24" s="146">
        <v>184.01599999999999</v>
      </c>
      <c r="F24" s="148" t="s">
        <v>68</v>
      </c>
      <c r="G24" s="146">
        <v>250</v>
      </c>
      <c r="H24" s="148" t="s">
        <v>69</v>
      </c>
      <c r="I24" s="150">
        <v>186</v>
      </c>
      <c r="J24" s="148" t="s">
        <v>70</v>
      </c>
      <c r="K24" s="150">
        <v>140</v>
      </c>
      <c r="L24" s="150">
        <f t="shared" si="3"/>
        <v>326</v>
      </c>
      <c r="M24" s="146">
        <f t="shared" si="1"/>
        <v>434.01599999999996</v>
      </c>
      <c r="N24" s="150">
        <f t="shared" si="4"/>
        <v>760.01599999999996</v>
      </c>
      <c r="O24" s="162">
        <v>22</v>
      </c>
      <c r="P24" s="162">
        <v>25</v>
      </c>
      <c r="Q24" s="162"/>
      <c r="R24" s="162">
        <v>22</v>
      </c>
      <c r="S24" s="162" t="s">
        <v>66</v>
      </c>
      <c r="T24" s="162">
        <v>25</v>
      </c>
      <c r="U24" s="134" t="s">
        <v>26</v>
      </c>
      <c r="V24" s="134" t="s">
        <v>26</v>
      </c>
      <c r="W24" s="165"/>
    </row>
    <row r="25" spans="2:23" ht="20.25" customHeight="1">
      <c r="B25" s="145">
        <v>42748</v>
      </c>
      <c r="C25" s="145" t="s">
        <v>39</v>
      </c>
      <c r="D25" s="148" t="s">
        <v>71</v>
      </c>
      <c r="E25" s="146">
        <v>184.01599999999999</v>
      </c>
      <c r="F25" s="148"/>
      <c r="G25" s="146"/>
      <c r="H25" s="151" t="s">
        <v>72</v>
      </c>
      <c r="I25" s="150">
        <v>240</v>
      </c>
      <c r="J25" s="148" t="s">
        <v>73</v>
      </c>
      <c r="K25" s="150">
        <v>230</v>
      </c>
      <c r="L25" s="150">
        <f t="shared" si="3"/>
        <v>470</v>
      </c>
      <c r="M25" s="146">
        <f t="shared" si="1"/>
        <v>184.01599999999999</v>
      </c>
      <c r="N25" s="150">
        <f t="shared" si="4"/>
        <v>654.01599999999996</v>
      </c>
      <c r="O25" s="162">
        <v>22</v>
      </c>
      <c r="P25" s="162">
        <v>25</v>
      </c>
      <c r="Q25" s="162"/>
      <c r="R25" s="162">
        <v>22</v>
      </c>
      <c r="S25" s="162">
        <v>24</v>
      </c>
      <c r="T25" s="162">
        <v>25</v>
      </c>
      <c r="U25" s="134" t="s">
        <v>26</v>
      </c>
      <c r="V25" s="134" t="s">
        <v>26</v>
      </c>
      <c r="W25" s="165"/>
    </row>
    <row r="26" spans="2:23" ht="18.75" customHeight="1">
      <c r="B26" s="145">
        <v>42749</v>
      </c>
      <c r="C26" s="145" t="s">
        <v>45</v>
      </c>
      <c r="D26" s="148" t="s">
        <v>74</v>
      </c>
      <c r="E26" s="146">
        <v>234.70599999999999</v>
      </c>
      <c r="F26" s="134" t="s">
        <v>75</v>
      </c>
      <c r="G26" s="13">
        <v>165</v>
      </c>
      <c r="H26" s="148"/>
      <c r="I26" s="172"/>
      <c r="J26" s="148"/>
      <c r="K26" s="163"/>
      <c r="L26" s="150">
        <f t="shared" si="3"/>
        <v>0</v>
      </c>
      <c r="M26" s="146">
        <f t="shared" si="1"/>
        <v>399.70600000000002</v>
      </c>
      <c r="N26" s="150">
        <f t="shared" si="4"/>
        <v>399.70600000000002</v>
      </c>
      <c r="O26" s="162">
        <v>22</v>
      </c>
      <c r="P26" s="162">
        <v>25</v>
      </c>
      <c r="Q26" s="162"/>
      <c r="R26" s="162">
        <v>22</v>
      </c>
      <c r="S26" s="162" t="s">
        <v>76</v>
      </c>
      <c r="T26" s="162">
        <v>25</v>
      </c>
      <c r="U26" s="134" t="s">
        <v>26</v>
      </c>
      <c r="V26" s="134" t="s">
        <v>26</v>
      </c>
      <c r="W26" s="165"/>
    </row>
    <row r="27" spans="2:23" ht="24" customHeight="1">
      <c r="B27" s="145">
        <v>42750</v>
      </c>
      <c r="C27" s="145" t="s">
        <v>25</v>
      </c>
      <c r="D27" s="134" t="s">
        <v>77</v>
      </c>
      <c r="E27" s="13">
        <v>188</v>
      </c>
      <c r="F27" s="134" t="s">
        <v>78</v>
      </c>
      <c r="G27" s="13">
        <v>171</v>
      </c>
      <c r="H27" s="148"/>
      <c r="I27" s="170"/>
      <c r="J27" s="148"/>
      <c r="K27" s="163"/>
      <c r="L27" s="150">
        <f t="shared" si="3"/>
        <v>0</v>
      </c>
      <c r="M27" s="146">
        <f t="shared" si="1"/>
        <v>359</v>
      </c>
      <c r="N27" s="150">
        <f t="shared" si="4"/>
        <v>359</v>
      </c>
      <c r="O27" s="162"/>
      <c r="P27" s="162"/>
      <c r="Q27" s="162"/>
      <c r="R27" s="162"/>
      <c r="S27" s="162" t="s">
        <v>76</v>
      </c>
      <c r="T27" s="162"/>
      <c r="U27" s="134" t="s">
        <v>26</v>
      </c>
      <c r="V27" s="134" t="s">
        <v>26</v>
      </c>
      <c r="W27" s="165"/>
    </row>
    <row r="28" spans="2:23" ht="19.5" customHeight="1">
      <c r="B28" s="145">
        <v>42751</v>
      </c>
      <c r="C28" s="145" t="s">
        <v>27</v>
      </c>
      <c r="D28" s="134" t="s">
        <v>79</v>
      </c>
      <c r="E28" s="13">
        <v>188</v>
      </c>
      <c r="F28" s="134" t="s">
        <v>80</v>
      </c>
      <c r="G28" s="13">
        <v>153</v>
      </c>
      <c r="H28" s="147"/>
      <c r="I28" s="150"/>
      <c r="J28" s="148"/>
      <c r="K28" s="163"/>
      <c r="L28" s="150">
        <f t="shared" si="3"/>
        <v>0</v>
      </c>
      <c r="M28" s="146">
        <f t="shared" si="1"/>
        <v>341</v>
      </c>
      <c r="N28" s="150">
        <f t="shared" si="4"/>
        <v>341</v>
      </c>
      <c r="O28" s="162"/>
      <c r="P28" s="162"/>
      <c r="Q28" s="162">
        <v>23</v>
      </c>
      <c r="R28" s="162"/>
      <c r="S28" s="162">
        <v>24</v>
      </c>
      <c r="T28" s="162"/>
      <c r="U28" s="134" t="s">
        <v>54</v>
      </c>
      <c r="V28" s="134" t="s">
        <v>26</v>
      </c>
      <c r="W28" s="165"/>
    </row>
    <row r="29" spans="2:23" ht="20.100000000000001" customHeight="1">
      <c r="B29" s="145">
        <v>42752</v>
      </c>
      <c r="C29" s="145" t="s">
        <v>29</v>
      </c>
      <c r="D29" s="148"/>
      <c r="E29" s="146"/>
      <c r="F29" s="134" t="s">
        <v>81</v>
      </c>
      <c r="G29" s="13">
        <v>139</v>
      </c>
      <c r="H29" s="148"/>
      <c r="I29" s="150"/>
      <c r="J29" s="148"/>
      <c r="K29" s="150"/>
      <c r="L29" s="150">
        <f t="shared" si="3"/>
        <v>0</v>
      </c>
      <c r="M29" s="146">
        <f t="shared" si="1"/>
        <v>139</v>
      </c>
      <c r="N29" s="150">
        <f t="shared" si="4"/>
        <v>139</v>
      </c>
      <c r="O29" s="162"/>
      <c r="P29" s="162"/>
      <c r="Q29" s="162">
        <v>23</v>
      </c>
      <c r="R29" s="162"/>
      <c r="S29" s="162"/>
      <c r="T29" s="162"/>
      <c r="U29" s="134" t="s">
        <v>54</v>
      </c>
      <c r="V29" s="134" t="s">
        <v>54</v>
      </c>
      <c r="W29" s="165"/>
    </row>
    <row r="30" spans="2:23" ht="19.5" customHeight="1">
      <c r="B30" s="145">
        <v>42753</v>
      </c>
      <c r="C30" s="145" t="s">
        <v>31</v>
      </c>
      <c r="D30" s="148"/>
      <c r="E30" s="146"/>
      <c r="F30" s="134" t="s">
        <v>82</v>
      </c>
      <c r="G30" s="13">
        <v>163</v>
      </c>
      <c r="H30" s="148" t="s">
        <v>83</v>
      </c>
      <c r="I30" s="150">
        <v>173.06800000000001</v>
      </c>
      <c r="J30" s="148" t="s">
        <v>84</v>
      </c>
      <c r="K30" s="150">
        <v>227</v>
      </c>
      <c r="L30" s="150">
        <f t="shared" si="3"/>
        <v>400.06799999999998</v>
      </c>
      <c r="M30" s="146">
        <f t="shared" si="1"/>
        <v>163</v>
      </c>
      <c r="N30" s="150">
        <f t="shared" si="4"/>
        <v>563.06799999999998</v>
      </c>
      <c r="O30" s="162">
        <v>22</v>
      </c>
      <c r="P30" s="162"/>
      <c r="Q30" s="162" t="s">
        <v>85</v>
      </c>
      <c r="R30" s="162">
        <v>22</v>
      </c>
      <c r="S30" s="162"/>
      <c r="T30" s="162"/>
      <c r="U30" s="134" t="s">
        <v>54</v>
      </c>
      <c r="V30" s="134" t="s">
        <v>54</v>
      </c>
      <c r="W30" s="165"/>
    </row>
    <row r="31" spans="2:23" ht="20.100000000000001" customHeight="1">
      <c r="B31" s="145">
        <v>42754</v>
      </c>
      <c r="C31" s="145" t="s">
        <v>34</v>
      </c>
      <c r="D31" s="148"/>
      <c r="E31" s="146"/>
      <c r="F31" s="134" t="s">
        <v>86</v>
      </c>
      <c r="G31" s="13">
        <v>175</v>
      </c>
      <c r="H31" s="148" t="s">
        <v>87</v>
      </c>
      <c r="I31" s="150">
        <v>295.37400000000002</v>
      </c>
      <c r="J31" s="148" t="s">
        <v>88</v>
      </c>
      <c r="K31" s="150">
        <v>234</v>
      </c>
      <c r="L31" s="150">
        <f t="shared" si="3"/>
        <v>529.37400000000002</v>
      </c>
      <c r="M31" s="146">
        <f t="shared" si="1"/>
        <v>175</v>
      </c>
      <c r="N31" s="150">
        <f t="shared" si="4"/>
        <v>704.37400000000002</v>
      </c>
      <c r="O31" s="162">
        <v>22</v>
      </c>
      <c r="P31" s="162">
        <v>25</v>
      </c>
      <c r="Q31" s="162" t="s">
        <v>85</v>
      </c>
      <c r="R31" s="162">
        <v>22</v>
      </c>
      <c r="S31" s="162"/>
      <c r="T31" s="162">
        <v>25</v>
      </c>
      <c r="U31" s="134" t="s">
        <v>26</v>
      </c>
      <c r="V31" s="134" t="s">
        <v>26</v>
      </c>
      <c r="W31" s="165"/>
    </row>
    <row r="32" spans="2:23" ht="20.25" customHeight="1">
      <c r="B32" s="145">
        <v>42755</v>
      </c>
      <c r="C32" s="145" t="s">
        <v>39</v>
      </c>
      <c r="D32" s="134"/>
      <c r="E32" s="146"/>
      <c r="F32" s="152"/>
      <c r="G32" s="146"/>
      <c r="H32" s="147" t="s">
        <v>89</v>
      </c>
      <c r="I32" s="150">
        <v>157.464</v>
      </c>
      <c r="J32" s="148" t="s">
        <v>90</v>
      </c>
      <c r="K32" s="150">
        <v>260</v>
      </c>
      <c r="L32" s="150">
        <f t="shared" si="3"/>
        <v>417.464</v>
      </c>
      <c r="M32" s="146">
        <f t="shared" si="1"/>
        <v>0</v>
      </c>
      <c r="N32" s="150">
        <f t="shared" si="4"/>
        <v>417.464</v>
      </c>
      <c r="O32" s="162">
        <v>22</v>
      </c>
      <c r="P32" s="162">
        <v>25</v>
      </c>
      <c r="Q32" s="162">
        <v>22</v>
      </c>
      <c r="R32" s="162">
        <v>22</v>
      </c>
      <c r="S32" s="162"/>
      <c r="T32" s="162">
        <v>25</v>
      </c>
      <c r="U32" s="168" t="s">
        <v>54</v>
      </c>
      <c r="V32" s="168" t="s">
        <v>54</v>
      </c>
      <c r="W32" s="165"/>
    </row>
    <row r="33" spans="2:23" ht="31.5" customHeight="1">
      <c r="B33" s="145">
        <v>42756</v>
      </c>
      <c r="C33" s="145" t="s">
        <v>45</v>
      </c>
      <c r="D33" s="147"/>
      <c r="E33" s="146"/>
      <c r="F33" s="148"/>
      <c r="G33" s="146"/>
      <c r="H33" s="148" t="s">
        <v>91</v>
      </c>
      <c r="I33" s="150">
        <v>183.72</v>
      </c>
      <c r="J33" s="151" t="s">
        <v>92</v>
      </c>
      <c r="K33" s="150">
        <v>125</v>
      </c>
      <c r="L33" s="150">
        <f t="shared" si="3"/>
        <v>308.72000000000003</v>
      </c>
      <c r="M33" s="146">
        <f t="shared" si="1"/>
        <v>0</v>
      </c>
      <c r="N33" s="150">
        <f t="shared" si="4"/>
        <v>308.72000000000003</v>
      </c>
      <c r="O33" s="162">
        <v>22</v>
      </c>
      <c r="P33" s="162">
        <v>25</v>
      </c>
      <c r="Q33" s="162">
        <v>22</v>
      </c>
      <c r="R33" s="162">
        <v>22</v>
      </c>
      <c r="S33" s="162"/>
      <c r="T33" s="162">
        <v>25</v>
      </c>
      <c r="U33" s="168" t="s">
        <v>54</v>
      </c>
      <c r="V33" s="168" t="s">
        <v>54</v>
      </c>
      <c r="W33" s="165"/>
    </row>
    <row r="34" spans="2:23" ht="20.100000000000001" customHeight="1">
      <c r="B34" s="145">
        <v>42757</v>
      </c>
      <c r="C34" s="145" t="s">
        <v>25</v>
      </c>
      <c r="D34" s="148"/>
      <c r="E34" s="146"/>
      <c r="F34" s="134"/>
      <c r="G34" s="13"/>
      <c r="H34" s="148" t="s">
        <v>93</v>
      </c>
      <c r="I34" s="150">
        <v>173.06800000000001</v>
      </c>
      <c r="J34" s="151" t="s">
        <v>94</v>
      </c>
      <c r="K34" s="150">
        <v>236</v>
      </c>
      <c r="L34" s="150">
        <f t="shared" si="3"/>
        <v>409.06799999999998</v>
      </c>
      <c r="M34" s="146">
        <f t="shared" si="1"/>
        <v>0</v>
      </c>
      <c r="N34" s="150">
        <f t="shared" si="4"/>
        <v>409.06799999999998</v>
      </c>
      <c r="O34" s="162">
        <v>22</v>
      </c>
      <c r="P34" s="162">
        <v>25</v>
      </c>
      <c r="Q34" s="162">
        <v>22</v>
      </c>
      <c r="R34" s="162">
        <v>22</v>
      </c>
      <c r="S34" s="162"/>
      <c r="T34" s="162">
        <v>25</v>
      </c>
      <c r="U34" s="162">
        <v>25</v>
      </c>
      <c r="V34" s="162">
        <v>25</v>
      </c>
      <c r="W34" s="165"/>
    </row>
    <row r="35" spans="2:23" ht="20.100000000000001" customHeight="1">
      <c r="B35" s="145">
        <v>42758</v>
      </c>
      <c r="C35" s="145" t="s">
        <v>27</v>
      </c>
      <c r="D35" s="148"/>
      <c r="E35" s="146"/>
      <c r="F35" s="134"/>
      <c r="G35" s="13"/>
      <c r="H35" s="148"/>
      <c r="I35" s="150"/>
      <c r="J35" s="148" t="s">
        <v>95</v>
      </c>
      <c r="K35" s="150">
        <v>47</v>
      </c>
      <c r="L35" s="150">
        <f t="shared" si="3"/>
        <v>47</v>
      </c>
      <c r="M35" s="146">
        <f t="shared" si="1"/>
        <v>0</v>
      </c>
      <c r="N35" s="150">
        <f t="shared" si="4"/>
        <v>47</v>
      </c>
      <c r="O35" s="162">
        <v>22</v>
      </c>
      <c r="P35" s="162">
        <v>25</v>
      </c>
      <c r="Q35" s="162">
        <v>22</v>
      </c>
      <c r="R35" s="162">
        <v>22</v>
      </c>
      <c r="S35" s="162"/>
      <c r="T35" s="162">
        <v>25</v>
      </c>
      <c r="U35" s="134" t="s">
        <v>26</v>
      </c>
      <c r="V35" s="134" t="s">
        <v>26</v>
      </c>
      <c r="W35" s="165"/>
    </row>
    <row r="36" spans="2:23" ht="20.100000000000001" customHeight="1">
      <c r="B36" s="145">
        <v>42759</v>
      </c>
      <c r="C36" s="145" t="s">
        <v>29</v>
      </c>
      <c r="D36" s="148"/>
      <c r="E36" s="146"/>
      <c r="F36" s="148"/>
      <c r="G36" s="146"/>
      <c r="H36" s="148"/>
      <c r="I36" s="150"/>
      <c r="J36" s="151" t="s">
        <v>96</v>
      </c>
      <c r="K36" s="151">
        <v>4</v>
      </c>
      <c r="L36" s="150">
        <f t="shared" si="3"/>
        <v>4</v>
      </c>
      <c r="M36" s="146">
        <f t="shared" si="1"/>
        <v>0</v>
      </c>
      <c r="N36" s="150">
        <f t="shared" si="4"/>
        <v>4</v>
      </c>
      <c r="O36" s="162"/>
      <c r="P36" s="162"/>
      <c r="Q36" s="162"/>
      <c r="R36" s="162"/>
      <c r="S36" s="162"/>
      <c r="T36" s="162">
        <v>25</v>
      </c>
      <c r="U36" s="134" t="s">
        <v>54</v>
      </c>
      <c r="V36" s="134" t="s">
        <v>54</v>
      </c>
      <c r="W36" s="165"/>
    </row>
    <row r="37" spans="2:23" ht="20.100000000000001" customHeight="1">
      <c r="B37" s="145">
        <v>42760</v>
      </c>
      <c r="C37" s="145" t="s">
        <v>31</v>
      </c>
      <c r="D37" s="134"/>
      <c r="E37" s="13"/>
      <c r="F37" s="148"/>
      <c r="G37" s="154"/>
      <c r="H37" s="147"/>
      <c r="I37" s="150"/>
      <c r="J37" s="148"/>
      <c r="K37" s="150"/>
      <c r="L37" s="150">
        <f t="shared" si="3"/>
        <v>0</v>
      </c>
      <c r="M37" s="146">
        <f t="shared" si="1"/>
        <v>0</v>
      </c>
      <c r="N37" s="150">
        <f t="shared" si="4"/>
        <v>0</v>
      </c>
      <c r="O37" s="162"/>
      <c r="P37" s="162"/>
      <c r="Q37" s="162"/>
      <c r="R37" s="162"/>
      <c r="S37" s="162"/>
      <c r="T37" s="162"/>
      <c r="U37" s="134"/>
      <c r="V37" s="134"/>
      <c r="W37" s="165"/>
    </row>
    <row r="38" spans="2:23" ht="20.100000000000001" customHeight="1">
      <c r="B38" s="145">
        <v>42761</v>
      </c>
      <c r="C38" s="145" t="s">
        <v>34</v>
      </c>
      <c r="D38" s="148"/>
      <c r="E38" s="146"/>
      <c r="F38" s="148"/>
      <c r="G38" s="154"/>
      <c r="H38" s="148"/>
      <c r="I38" s="150"/>
      <c r="J38" s="151"/>
      <c r="K38" s="150"/>
      <c r="L38" s="150">
        <f t="shared" si="3"/>
        <v>0</v>
      </c>
      <c r="M38" s="146">
        <f t="shared" si="1"/>
        <v>0</v>
      </c>
      <c r="N38" s="150">
        <f t="shared" si="4"/>
        <v>0</v>
      </c>
      <c r="O38" s="162"/>
      <c r="P38" s="162"/>
      <c r="Q38" s="162"/>
      <c r="R38" s="162"/>
      <c r="S38" s="162"/>
      <c r="T38" s="162"/>
      <c r="U38" s="134"/>
      <c r="V38" s="134"/>
      <c r="W38" s="165"/>
    </row>
    <row r="39" spans="2:23" ht="20.100000000000001" customHeight="1">
      <c r="B39" s="145">
        <v>42762</v>
      </c>
      <c r="C39" s="145" t="s">
        <v>39</v>
      </c>
      <c r="D39" s="134"/>
      <c r="E39" s="13"/>
      <c r="F39" s="148"/>
      <c r="G39" s="154"/>
      <c r="H39" s="148"/>
      <c r="I39" s="150"/>
      <c r="J39" s="151"/>
      <c r="K39" s="150"/>
      <c r="L39" s="150">
        <f t="shared" si="3"/>
        <v>0</v>
      </c>
      <c r="M39" s="146">
        <f t="shared" si="1"/>
        <v>0</v>
      </c>
      <c r="N39" s="150">
        <f t="shared" si="4"/>
        <v>0</v>
      </c>
      <c r="O39" s="162"/>
      <c r="P39" s="162"/>
      <c r="Q39" s="162"/>
      <c r="R39" s="162"/>
      <c r="S39" s="162"/>
      <c r="T39" s="162"/>
      <c r="U39" s="134"/>
      <c r="V39" s="134"/>
      <c r="W39" s="165"/>
    </row>
    <row r="40" spans="2:23" ht="24" customHeight="1">
      <c r="B40" s="145">
        <v>42763</v>
      </c>
      <c r="C40" s="145" t="s">
        <v>45</v>
      </c>
      <c r="D40" s="134"/>
      <c r="E40" s="13"/>
      <c r="F40" s="134"/>
      <c r="G40" s="13"/>
      <c r="H40" s="148"/>
      <c r="I40" s="172"/>
      <c r="J40" s="148"/>
      <c r="K40" s="150"/>
      <c r="L40" s="150">
        <f t="shared" si="3"/>
        <v>0</v>
      </c>
      <c r="M40" s="146">
        <f t="shared" si="1"/>
        <v>0</v>
      </c>
      <c r="N40" s="150">
        <f t="shared" si="4"/>
        <v>0</v>
      </c>
      <c r="O40" s="162"/>
      <c r="P40" s="162"/>
      <c r="Q40" s="162"/>
      <c r="R40" s="162"/>
      <c r="S40" s="162"/>
      <c r="T40" s="162"/>
      <c r="U40" s="134"/>
      <c r="V40" s="134"/>
      <c r="W40" s="165"/>
    </row>
    <row r="41" spans="2:23" ht="20.100000000000001" customHeight="1">
      <c r="B41" s="145">
        <v>42764</v>
      </c>
      <c r="C41" s="145" t="s">
        <v>25</v>
      </c>
      <c r="D41" s="134"/>
      <c r="E41" s="13"/>
      <c r="F41" s="134"/>
      <c r="G41" s="13"/>
      <c r="H41" s="148"/>
      <c r="I41" s="150"/>
      <c r="J41" s="151"/>
      <c r="K41" s="151"/>
      <c r="L41" s="150">
        <f t="shared" si="3"/>
        <v>0</v>
      </c>
      <c r="M41" s="146">
        <f t="shared" si="1"/>
        <v>0</v>
      </c>
      <c r="N41" s="150">
        <f t="shared" si="4"/>
        <v>0</v>
      </c>
      <c r="O41" s="162"/>
      <c r="P41" s="162"/>
      <c r="Q41" s="162"/>
      <c r="R41" s="162"/>
      <c r="S41" s="162"/>
      <c r="T41" s="162"/>
      <c r="U41" s="160"/>
      <c r="V41" s="160"/>
      <c r="W41" s="165"/>
    </row>
    <row r="42" spans="2:23" ht="20.100000000000001" customHeight="1">
      <c r="B42" s="145">
        <v>42765</v>
      </c>
      <c r="C42" s="145" t="s">
        <v>27</v>
      </c>
      <c r="D42" s="134"/>
      <c r="E42" s="13"/>
      <c r="F42" s="134"/>
      <c r="G42" s="13"/>
      <c r="H42" s="148"/>
      <c r="I42" s="150"/>
      <c r="J42" s="151"/>
      <c r="K42" s="151"/>
      <c r="L42" s="150">
        <f t="shared" si="3"/>
        <v>0</v>
      </c>
      <c r="M42" s="146">
        <f t="shared" si="1"/>
        <v>0</v>
      </c>
      <c r="N42" s="150">
        <f t="shared" si="4"/>
        <v>0</v>
      </c>
      <c r="O42" s="162"/>
      <c r="P42" s="162"/>
      <c r="Q42" s="162"/>
      <c r="R42" s="162"/>
      <c r="S42" s="162"/>
      <c r="T42" s="162"/>
      <c r="U42" s="160"/>
      <c r="V42" s="160"/>
      <c r="W42" s="165"/>
    </row>
    <row r="43" spans="2:23" ht="20.100000000000001" customHeight="1">
      <c r="B43" s="201" t="s">
        <v>12</v>
      </c>
      <c r="C43" s="201"/>
      <c r="D43" s="134">
        <f t="shared" ref="D43:H43" si="5">COUNTA(D13:D42)</f>
        <v>11</v>
      </c>
      <c r="E43" s="146">
        <f t="shared" ref="E43:I43" si="6">SUM(E13:E42)</f>
        <v>2234.6999999999998</v>
      </c>
      <c r="F43" s="134">
        <f t="shared" si="5"/>
        <v>17</v>
      </c>
      <c r="G43" s="146">
        <f t="shared" si="6"/>
        <v>3432.5730000000003</v>
      </c>
      <c r="H43" s="134">
        <f t="shared" si="5"/>
        <v>14</v>
      </c>
      <c r="I43" s="146">
        <f t="shared" si="6"/>
        <v>3029.694</v>
      </c>
      <c r="J43" s="134">
        <f>COUNTA(J13:J42)</f>
        <v>17</v>
      </c>
      <c r="K43" s="146">
        <f t="shared" ref="K43:N43" si="7">SUM(K13:K42)</f>
        <v>2870</v>
      </c>
      <c r="L43" s="150">
        <f t="shared" si="7"/>
        <v>5899.6940000000004</v>
      </c>
      <c r="M43" s="150">
        <f t="shared" si="7"/>
        <v>5667.2730000000001</v>
      </c>
      <c r="N43" s="150">
        <f t="shared" si="7"/>
        <v>11566.966999999997</v>
      </c>
      <c r="O43" s="173"/>
      <c r="P43" s="168"/>
      <c r="Q43" s="168"/>
      <c r="R43" s="162"/>
      <c r="S43" s="160"/>
      <c r="T43" s="160"/>
      <c r="U43" s="160"/>
      <c r="V43" s="160"/>
    </row>
    <row r="44" spans="2:23" ht="20.100000000000001" customHeight="1">
      <c r="B44" s="201" t="s">
        <v>97</v>
      </c>
      <c r="C44" s="201"/>
      <c r="D44" s="202" t="s">
        <v>19</v>
      </c>
      <c r="E44" s="203"/>
      <c r="F44" s="202" t="s">
        <v>21</v>
      </c>
      <c r="G44" s="203"/>
      <c r="H44" s="204" t="s">
        <v>98</v>
      </c>
      <c r="I44" s="203"/>
      <c r="J44" s="196" t="s">
        <v>99</v>
      </c>
      <c r="K44" s="196"/>
      <c r="L44" s="134">
        <f>D43*2+F43+H43+J43*2</f>
        <v>87</v>
      </c>
      <c r="M44" s="134">
        <f>L44/6</f>
        <v>14.5</v>
      </c>
      <c r="N44" s="150">
        <f>K43+I43+G43+E43</f>
        <v>11566.967000000001</v>
      </c>
      <c r="O44" s="134">
        <f>COUNTA(O13:O42)</f>
        <v>16</v>
      </c>
      <c r="P44" s="134">
        <f t="shared" ref="P44:T44" si="8">COUNTA(P13:P42)</f>
        <v>15</v>
      </c>
      <c r="Q44" s="134">
        <f t="shared" si="8"/>
        <v>13</v>
      </c>
      <c r="R44" s="134">
        <f t="shared" si="8"/>
        <v>16</v>
      </c>
      <c r="S44" s="134">
        <f t="shared" si="8"/>
        <v>16</v>
      </c>
      <c r="T44" s="134">
        <f t="shared" si="8"/>
        <v>16</v>
      </c>
      <c r="U44" s="160"/>
      <c r="V44" s="160"/>
    </row>
    <row r="45" spans="2:23">
      <c r="B45" s="155" t="s">
        <v>100</v>
      </c>
      <c r="C45" s="156"/>
      <c r="D45" s="157"/>
      <c r="E45" s="157"/>
      <c r="F45" s="157"/>
    </row>
    <row r="46" spans="2:23">
      <c r="B46" s="158"/>
      <c r="C46" s="159"/>
      <c r="D46" s="138" t="s">
        <v>101</v>
      </c>
    </row>
  </sheetData>
  <mergeCells count="16">
    <mergeCell ref="J44:K44"/>
    <mergeCell ref="B3:B12"/>
    <mergeCell ref="C3:C12"/>
    <mergeCell ref="B43:C43"/>
    <mergeCell ref="B44:C44"/>
    <mergeCell ref="D44:E44"/>
    <mergeCell ref="F44:G44"/>
    <mergeCell ref="H44:I44"/>
    <mergeCell ref="B1:V1"/>
    <mergeCell ref="B2:C2"/>
    <mergeCell ref="D3:E3"/>
    <mergeCell ref="F3:G3"/>
    <mergeCell ref="H3:I3"/>
    <mergeCell ref="J3:K3"/>
    <mergeCell ref="L3:N3"/>
    <mergeCell ref="O3:T3"/>
  </mergeCells>
  <phoneticPr fontId="29" type="noConversion"/>
  <pageMargins left="0.235416666666667" right="0.235416666666667" top="0" bottom="0" header="0.31388888888888899" footer="0.31388888888888899"/>
  <pageSetup paperSize="13" scale="58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6"/>
  <sheetViews>
    <sheetView zoomScale="90" zoomScaleNormal="90" workbookViewId="0">
      <selection activeCell="H32" sqref="H32"/>
    </sheetView>
  </sheetViews>
  <sheetFormatPr defaultColWidth="9" defaultRowHeight="18.75"/>
  <cols>
    <col min="1" max="1" width="1.25" style="138" customWidth="1"/>
    <col min="2" max="2" width="10.875" style="138" customWidth="1"/>
    <col min="3" max="3" width="4.875" style="139" customWidth="1"/>
    <col min="4" max="4" width="24" style="138" customWidth="1"/>
    <col min="5" max="5" width="6.375" style="138" customWidth="1"/>
    <col min="6" max="6" width="23.625" style="138" customWidth="1"/>
    <col min="7" max="7" width="6.625" style="138" customWidth="1"/>
    <col min="8" max="8" width="19.875" style="138" customWidth="1"/>
    <col min="9" max="9" width="6.25" style="138" customWidth="1"/>
    <col min="10" max="10" width="19.25" style="138" customWidth="1"/>
    <col min="11" max="11" width="6.5" style="138" customWidth="1"/>
    <col min="12" max="13" width="6.75" style="138" customWidth="1"/>
    <col min="14" max="14" width="8.25" style="138" customWidth="1"/>
    <col min="15" max="20" width="6.25" style="138" customWidth="1"/>
    <col min="21" max="22" width="6.25" style="138" hidden="1" customWidth="1"/>
    <col min="23" max="23" width="20" style="138" customWidth="1"/>
    <col min="24" max="16384" width="9" style="138"/>
  </cols>
  <sheetData>
    <row r="1" spans="1:23" ht="26.25" customHeight="1">
      <c r="B1" s="186" t="s">
        <v>102</v>
      </c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</row>
    <row r="2" spans="1:23" ht="21" customHeight="1">
      <c r="A2" s="140"/>
      <c r="B2" s="187"/>
      <c r="C2" s="187"/>
      <c r="D2" s="139"/>
      <c r="E2" s="141"/>
      <c r="F2" s="142"/>
      <c r="G2" s="142"/>
      <c r="H2" s="142"/>
      <c r="I2" s="142"/>
      <c r="K2" s="138" t="s">
        <v>1</v>
      </c>
    </row>
    <row r="3" spans="1:23" ht="27.75" customHeight="1">
      <c r="B3" s="197" t="s">
        <v>2</v>
      </c>
      <c r="C3" s="200" t="s">
        <v>3</v>
      </c>
      <c r="D3" s="188" t="s">
        <v>4</v>
      </c>
      <c r="E3" s="188"/>
      <c r="F3" s="189" t="s">
        <v>5</v>
      </c>
      <c r="G3" s="190"/>
      <c r="H3" s="189" t="s">
        <v>6</v>
      </c>
      <c r="I3" s="190"/>
      <c r="J3" s="188" t="s">
        <v>7</v>
      </c>
      <c r="K3" s="191"/>
      <c r="L3" s="189" t="s">
        <v>8</v>
      </c>
      <c r="M3" s="190"/>
      <c r="N3" s="192"/>
      <c r="O3" s="193" t="s">
        <v>9</v>
      </c>
      <c r="P3" s="194"/>
      <c r="Q3" s="194"/>
      <c r="R3" s="194"/>
      <c r="S3" s="194"/>
      <c r="T3" s="195"/>
      <c r="U3" s="25"/>
      <c r="V3" s="81"/>
    </row>
    <row r="4" spans="1:23" ht="14.25" hidden="1" customHeight="1">
      <c r="B4" s="198"/>
      <c r="C4" s="198"/>
      <c r="D4" s="26"/>
      <c r="E4" s="26"/>
      <c r="F4" s="26"/>
      <c r="G4" s="26"/>
      <c r="H4" s="26"/>
      <c r="I4" s="26"/>
      <c r="J4" s="26"/>
      <c r="K4" s="26"/>
      <c r="L4" s="144" t="s">
        <v>10</v>
      </c>
      <c r="M4" s="143" t="s">
        <v>11</v>
      </c>
      <c r="N4" s="143" t="s">
        <v>12</v>
      </c>
      <c r="O4" s="160"/>
      <c r="P4" s="160"/>
      <c r="Q4" s="160"/>
      <c r="R4" s="160"/>
      <c r="S4" s="160"/>
      <c r="T4" s="160"/>
      <c r="U4" s="160"/>
      <c r="V4" s="160"/>
    </row>
    <row r="5" spans="1:23" ht="14.25" hidden="1" customHeight="1">
      <c r="B5" s="198"/>
      <c r="C5" s="198"/>
      <c r="D5" s="26"/>
      <c r="E5" s="26"/>
      <c r="F5" s="26"/>
      <c r="G5" s="26"/>
      <c r="H5" s="26"/>
      <c r="I5" s="26"/>
      <c r="J5" s="26"/>
      <c r="K5" s="26"/>
      <c r="L5" s="144" t="s">
        <v>10</v>
      </c>
      <c r="M5" s="143" t="s">
        <v>11</v>
      </c>
      <c r="N5" s="143" t="s">
        <v>12</v>
      </c>
      <c r="O5" s="160"/>
      <c r="P5" s="160"/>
      <c r="Q5" s="160"/>
      <c r="R5" s="160"/>
      <c r="S5" s="160"/>
      <c r="T5" s="160"/>
      <c r="U5" s="160"/>
      <c r="V5" s="160"/>
    </row>
    <row r="6" spans="1:23" ht="14.25" hidden="1" customHeight="1">
      <c r="B6" s="198"/>
      <c r="C6" s="198"/>
      <c r="D6" s="26"/>
      <c r="E6" s="26"/>
      <c r="F6" s="26"/>
      <c r="G6" s="26"/>
      <c r="H6" s="26"/>
      <c r="I6" s="26"/>
      <c r="J6" s="26"/>
      <c r="K6" s="26"/>
      <c r="L6" s="144" t="s">
        <v>10</v>
      </c>
      <c r="M6" s="143" t="s">
        <v>11</v>
      </c>
      <c r="N6" s="143" t="s">
        <v>12</v>
      </c>
      <c r="O6" s="160"/>
      <c r="P6" s="160"/>
      <c r="Q6" s="160"/>
      <c r="R6" s="160"/>
      <c r="S6" s="160"/>
      <c r="T6" s="160"/>
      <c r="U6" s="160"/>
      <c r="V6" s="160"/>
    </row>
    <row r="7" spans="1:23" ht="14.25" hidden="1" customHeight="1">
      <c r="B7" s="198"/>
      <c r="C7" s="198"/>
      <c r="D7" s="26"/>
      <c r="E7" s="26"/>
      <c r="F7" s="26"/>
      <c r="G7" s="26"/>
      <c r="H7" s="26"/>
      <c r="I7" s="26"/>
      <c r="J7" s="26"/>
      <c r="K7" s="26"/>
      <c r="L7" s="144" t="s">
        <v>10</v>
      </c>
      <c r="M7" s="143" t="s">
        <v>11</v>
      </c>
      <c r="N7" s="143" t="s">
        <v>12</v>
      </c>
      <c r="O7" s="160"/>
      <c r="P7" s="160"/>
      <c r="Q7" s="160"/>
      <c r="R7" s="160"/>
      <c r="S7" s="160"/>
      <c r="T7" s="160"/>
      <c r="U7" s="160"/>
      <c r="V7" s="160"/>
    </row>
    <row r="8" spans="1:23" ht="14.25" hidden="1" customHeight="1">
      <c r="B8" s="198"/>
      <c r="C8" s="198"/>
      <c r="D8" s="26"/>
      <c r="E8" s="26"/>
      <c r="F8" s="26"/>
      <c r="G8" s="26"/>
      <c r="H8" s="26"/>
      <c r="I8" s="26"/>
      <c r="J8" s="26"/>
      <c r="K8" s="26"/>
      <c r="L8" s="144" t="s">
        <v>10</v>
      </c>
      <c r="M8" s="143" t="s">
        <v>11</v>
      </c>
      <c r="N8" s="143" t="s">
        <v>12</v>
      </c>
      <c r="O8" s="160"/>
      <c r="P8" s="160"/>
      <c r="Q8" s="160"/>
      <c r="R8" s="160"/>
      <c r="S8" s="160"/>
      <c r="T8" s="160"/>
      <c r="U8" s="160"/>
      <c r="V8" s="160"/>
    </row>
    <row r="9" spans="1:23" ht="14.25" hidden="1" customHeight="1">
      <c r="B9" s="198"/>
      <c r="C9" s="198"/>
      <c r="D9" s="26"/>
      <c r="E9" s="26"/>
      <c r="F9" s="26"/>
      <c r="G9" s="26"/>
      <c r="H9" s="26"/>
      <c r="I9" s="26"/>
      <c r="J9" s="26"/>
      <c r="K9" s="26"/>
      <c r="L9" s="144" t="s">
        <v>10</v>
      </c>
      <c r="M9" s="143" t="s">
        <v>11</v>
      </c>
      <c r="N9" s="143" t="s">
        <v>12</v>
      </c>
      <c r="O9" s="160"/>
      <c r="P9" s="160"/>
      <c r="Q9" s="160"/>
      <c r="R9" s="160"/>
      <c r="S9" s="160"/>
      <c r="T9" s="160"/>
      <c r="U9" s="160"/>
      <c r="V9" s="160"/>
    </row>
    <row r="10" spans="1:23" ht="14.25" hidden="1" customHeight="1">
      <c r="B10" s="198"/>
      <c r="C10" s="198"/>
      <c r="D10" s="26"/>
      <c r="E10" s="26"/>
      <c r="F10" s="26"/>
      <c r="G10" s="26"/>
      <c r="H10" s="26"/>
      <c r="I10" s="26"/>
      <c r="J10" s="26"/>
      <c r="K10" s="26"/>
      <c r="L10" s="144" t="s">
        <v>10</v>
      </c>
      <c r="M10" s="143" t="s">
        <v>11</v>
      </c>
      <c r="N10" s="143" t="s">
        <v>12</v>
      </c>
      <c r="O10" s="160"/>
      <c r="P10" s="160"/>
      <c r="Q10" s="160"/>
      <c r="R10" s="160"/>
      <c r="S10" s="160"/>
      <c r="T10" s="160"/>
      <c r="U10" s="160"/>
      <c r="V10" s="160"/>
    </row>
    <row r="11" spans="1:23" ht="12" hidden="1" customHeight="1">
      <c r="B11" s="198"/>
      <c r="C11" s="198"/>
      <c r="D11" s="26"/>
      <c r="E11" s="26"/>
      <c r="F11" s="26"/>
      <c r="G11" s="26"/>
      <c r="H11" s="26"/>
      <c r="I11" s="26"/>
      <c r="J11" s="26"/>
      <c r="K11" s="26"/>
      <c r="L11" s="144" t="s">
        <v>10</v>
      </c>
      <c r="M11" s="143" t="s">
        <v>11</v>
      </c>
      <c r="N11" s="143" t="s">
        <v>12</v>
      </c>
      <c r="O11" s="160"/>
      <c r="P11" s="160"/>
      <c r="Q11" s="160"/>
      <c r="R11" s="160"/>
      <c r="S11" s="160"/>
      <c r="T11" s="160"/>
      <c r="U11" s="160"/>
      <c r="V11" s="160"/>
    </row>
    <row r="12" spans="1:23" ht="30" customHeight="1">
      <c r="B12" s="199"/>
      <c r="C12" s="199"/>
      <c r="D12" s="26" t="s">
        <v>13</v>
      </c>
      <c r="E12" s="26" t="s">
        <v>14</v>
      </c>
      <c r="F12" s="26" t="s">
        <v>13</v>
      </c>
      <c r="G12" s="26" t="s">
        <v>14</v>
      </c>
      <c r="H12" s="26" t="s">
        <v>13</v>
      </c>
      <c r="I12" s="26" t="s">
        <v>14</v>
      </c>
      <c r="J12" s="26" t="s">
        <v>13</v>
      </c>
      <c r="K12" s="26" t="s">
        <v>14</v>
      </c>
      <c r="L12" s="144" t="s">
        <v>15</v>
      </c>
      <c r="M12" s="143" t="s">
        <v>16</v>
      </c>
      <c r="N12" s="143" t="s">
        <v>12</v>
      </c>
      <c r="O12" s="161" t="s">
        <v>17</v>
      </c>
      <c r="P12" s="161" t="s">
        <v>18</v>
      </c>
      <c r="Q12" s="161" t="s">
        <v>103</v>
      </c>
      <c r="R12" s="161" t="s">
        <v>20</v>
      </c>
      <c r="S12" s="161" t="s">
        <v>22</v>
      </c>
      <c r="T12" s="161" t="s">
        <v>19</v>
      </c>
      <c r="U12" s="161" t="s">
        <v>23</v>
      </c>
      <c r="V12" s="161" t="s">
        <v>24</v>
      </c>
    </row>
    <row r="13" spans="1:23" ht="19.5" customHeight="1">
      <c r="B13" s="145">
        <v>42770</v>
      </c>
      <c r="C13" s="145" t="s">
        <v>45</v>
      </c>
      <c r="D13" s="134"/>
      <c r="E13" s="146"/>
      <c r="F13" s="148"/>
      <c r="G13" s="146"/>
      <c r="H13" s="149"/>
      <c r="I13" s="150"/>
      <c r="J13" s="134"/>
      <c r="K13" s="150"/>
      <c r="L13" s="150"/>
      <c r="M13" s="146">
        <f>E13+G13</f>
        <v>0</v>
      </c>
      <c r="N13" s="150">
        <f t="shared" ref="N13:N15" si="0">L13+M13</f>
        <v>0</v>
      </c>
      <c r="O13" s="162"/>
      <c r="P13" s="162"/>
      <c r="Q13" s="162"/>
      <c r="R13" s="162"/>
      <c r="S13" s="162"/>
      <c r="T13" s="162"/>
      <c r="U13" s="134" t="s">
        <v>26</v>
      </c>
      <c r="V13" s="134" t="s">
        <v>26</v>
      </c>
      <c r="W13" s="165"/>
    </row>
    <row r="14" spans="1:23" ht="15.75" customHeight="1">
      <c r="B14" s="145">
        <v>42771</v>
      </c>
      <c r="C14" s="145" t="s">
        <v>25</v>
      </c>
      <c r="D14" s="148"/>
      <c r="E14" s="146"/>
      <c r="F14" s="148"/>
      <c r="G14" s="146"/>
      <c r="H14" s="148"/>
      <c r="I14" s="153"/>
      <c r="J14" s="148"/>
      <c r="K14" s="150"/>
      <c r="L14" s="150"/>
      <c r="M14" s="146">
        <f t="shared" ref="M14:M42" si="1">E14+G14</f>
        <v>0</v>
      </c>
      <c r="N14" s="150">
        <f t="shared" si="0"/>
        <v>0</v>
      </c>
      <c r="O14" s="162"/>
      <c r="P14" s="162"/>
      <c r="Q14" s="162"/>
      <c r="R14" s="162"/>
      <c r="S14" s="162"/>
      <c r="T14" s="162"/>
      <c r="U14" s="134" t="s">
        <v>26</v>
      </c>
      <c r="V14" s="134" t="s">
        <v>26</v>
      </c>
      <c r="W14" s="166"/>
    </row>
    <row r="15" spans="1:23" ht="30.75" customHeight="1">
      <c r="B15" s="145">
        <v>42772</v>
      </c>
      <c r="C15" s="145" t="s">
        <v>27</v>
      </c>
      <c r="D15" s="148" t="s">
        <v>104</v>
      </c>
      <c r="E15" s="146">
        <v>136.84200000000001</v>
      </c>
      <c r="F15" s="147" t="s">
        <v>105</v>
      </c>
      <c r="G15" s="146">
        <v>263</v>
      </c>
      <c r="H15" s="149" t="s">
        <v>37</v>
      </c>
      <c r="I15" s="150">
        <v>235</v>
      </c>
      <c r="J15" s="148"/>
      <c r="K15" s="150"/>
      <c r="L15" s="150">
        <f>K15+I15</f>
        <v>235</v>
      </c>
      <c r="M15" s="146">
        <f t="shared" si="1"/>
        <v>399.84199999999998</v>
      </c>
      <c r="N15" s="150">
        <f t="shared" si="0"/>
        <v>634.84199999999998</v>
      </c>
      <c r="O15" s="162">
        <v>22</v>
      </c>
      <c r="P15" s="162">
        <v>24</v>
      </c>
      <c r="Q15" s="162"/>
      <c r="R15" s="162">
        <v>22</v>
      </c>
      <c r="S15" s="162"/>
      <c r="T15" s="162">
        <v>23</v>
      </c>
      <c r="U15" s="134" t="s">
        <v>26</v>
      </c>
      <c r="V15" s="134" t="s">
        <v>26</v>
      </c>
      <c r="W15" s="166"/>
    </row>
    <row r="16" spans="1:23" ht="20.100000000000001" customHeight="1">
      <c r="B16" s="145">
        <v>42773</v>
      </c>
      <c r="C16" s="145" t="s">
        <v>29</v>
      </c>
      <c r="D16" s="148" t="s">
        <v>106</v>
      </c>
      <c r="E16" s="154">
        <v>173.40100000000001</v>
      </c>
      <c r="F16" s="148" t="s">
        <v>107</v>
      </c>
      <c r="G16" s="146">
        <v>198</v>
      </c>
      <c r="H16" s="152" t="s">
        <v>42</v>
      </c>
      <c r="I16" s="153">
        <v>250</v>
      </c>
      <c r="J16" s="148" t="s">
        <v>33</v>
      </c>
      <c r="K16" s="150">
        <v>18</v>
      </c>
      <c r="L16" s="150">
        <f t="shared" ref="L16:L23" si="2">K16+I16</f>
        <v>268</v>
      </c>
      <c r="M16" s="146">
        <f t="shared" si="1"/>
        <v>371.40100000000001</v>
      </c>
      <c r="N16" s="150">
        <f t="shared" ref="N16:N21" si="3">L16+M16</f>
        <v>639.40100000000007</v>
      </c>
      <c r="O16" s="162">
        <v>22</v>
      </c>
      <c r="P16" s="162">
        <v>24</v>
      </c>
      <c r="Q16" s="162"/>
      <c r="R16" s="162">
        <v>22</v>
      </c>
      <c r="S16" s="162"/>
      <c r="T16" s="162">
        <v>23</v>
      </c>
      <c r="U16" s="134" t="s">
        <v>26</v>
      </c>
      <c r="V16" s="134" t="s">
        <v>26</v>
      </c>
      <c r="W16" s="166"/>
    </row>
    <row r="17" spans="2:23" ht="20.100000000000001" customHeight="1">
      <c r="B17" s="145">
        <v>42774</v>
      </c>
      <c r="C17" s="145" t="s">
        <v>31</v>
      </c>
      <c r="D17" s="148" t="s">
        <v>108</v>
      </c>
      <c r="E17" s="154">
        <v>100</v>
      </c>
      <c r="F17" s="148" t="s">
        <v>109</v>
      </c>
      <c r="G17" s="146">
        <v>198</v>
      </c>
      <c r="H17" s="152" t="s">
        <v>48</v>
      </c>
      <c r="I17" s="153">
        <v>238</v>
      </c>
      <c r="J17" s="152" t="s">
        <v>38</v>
      </c>
      <c r="K17" s="150">
        <v>252</v>
      </c>
      <c r="L17" s="150">
        <f t="shared" si="2"/>
        <v>490</v>
      </c>
      <c r="M17" s="146">
        <f t="shared" si="1"/>
        <v>298</v>
      </c>
      <c r="N17" s="150">
        <f t="shared" si="3"/>
        <v>788</v>
      </c>
      <c r="O17" s="162">
        <v>22</v>
      </c>
      <c r="P17" s="162">
        <v>25</v>
      </c>
      <c r="Q17" s="162">
        <v>24</v>
      </c>
      <c r="R17" s="162">
        <v>22</v>
      </c>
      <c r="S17" s="162">
        <v>25</v>
      </c>
      <c r="T17" s="162">
        <v>23</v>
      </c>
      <c r="U17" s="134" t="s">
        <v>26</v>
      </c>
      <c r="V17" s="134" t="s">
        <v>26</v>
      </c>
      <c r="W17" s="166"/>
    </row>
    <row r="18" spans="2:23" ht="19.5" customHeight="1">
      <c r="B18" s="145">
        <v>42775</v>
      </c>
      <c r="C18" s="145" t="s">
        <v>34</v>
      </c>
      <c r="D18" s="148" t="s">
        <v>110</v>
      </c>
      <c r="E18" s="154">
        <v>135</v>
      </c>
      <c r="F18" s="148" t="s">
        <v>111</v>
      </c>
      <c r="G18" s="146">
        <v>183</v>
      </c>
      <c r="H18" s="152" t="s">
        <v>52</v>
      </c>
      <c r="I18" s="150">
        <v>150</v>
      </c>
      <c r="J18" s="148" t="s">
        <v>43</v>
      </c>
      <c r="K18" s="150">
        <v>229</v>
      </c>
      <c r="L18" s="150">
        <f t="shared" si="2"/>
        <v>379</v>
      </c>
      <c r="M18" s="146">
        <f t="shared" si="1"/>
        <v>318</v>
      </c>
      <c r="N18" s="150">
        <f t="shared" si="3"/>
        <v>697</v>
      </c>
      <c r="O18" s="162">
        <v>22</v>
      </c>
      <c r="P18" s="162">
        <v>25</v>
      </c>
      <c r="Q18" s="162">
        <v>24</v>
      </c>
      <c r="R18" s="162">
        <v>22</v>
      </c>
      <c r="S18" s="162">
        <v>25</v>
      </c>
      <c r="T18" s="162">
        <v>23</v>
      </c>
      <c r="U18" s="134" t="s">
        <v>26</v>
      </c>
      <c r="V18" s="134" t="s">
        <v>26</v>
      </c>
      <c r="W18" s="166" t="s">
        <v>44</v>
      </c>
    </row>
    <row r="19" spans="2:23" ht="18.75" customHeight="1">
      <c r="B19" s="145">
        <v>42776</v>
      </c>
      <c r="C19" s="145" t="s">
        <v>39</v>
      </c>
      <c r="D19" s="151"/>
      <c r="E19" s="146"/>
      <c r="F19" s="134" t="s">
        <v>112</v>
      </c>
      <c r="G19" s="13">
        <v>161</v>
      </c>
      <c r="H19" s="148" t="s">
        <v>57</v>
      </c>
      <c r="I19" s="150">
        <v>270</v>
      </c>
      <c r="J19" s="152" t="s">
        <v>49</v>
      </c>
      <c r="K19" s="150">
        <v>201</v>
      </c>
      <c r="L19" s="150">
        <f t="shared" si="2"/>
        <v>471</v>
      </c>
      <c r="M19" s="146">
        <f t="shared" si="1"/>
        <v>161</v>
      </c>
      <c r="N19" s="150">
        <f t="shared" si="3"/>
        <v>632</v>
      </c>
      <c r="O19" s="162">
        <v>22</v>
      </c>
      <c r="P19" s="162">
        <v>25</v>
      </c>
      <c r="Q19" s="162">
        <v>22</v>
      </c>
      <c r="R19" s="162">
        <v>22</v>
      </c>
      <c r="S19" s="162">
        <v>25</v>
      </c>
      <c r="T19" s="162">
        <v>23</v>
      </c>
      <c r="U19" s="134" t="s">
        <v>26</v>
      </c>
      <c r="V19" s="134" t="s">
        <v>26</v>
      </c>
      <c r="W19" s="165"/>
    </row>
    <row r="20" spans="2:23" ht="20.100000000000001" customHeight="1">
      <c r="B20" s="145">
        <v>42777</v>
      </c>
      <c r="C20" s="145" t="s">
        <v>45</v>
      </c>
      <c r="D20" s="148" t="s">
        <v>28</v>
      </c>
      <c r="E20" s="146">
        <v>229</v>
      </c>
      <c r="F20" s="134" t="s">
        <v>113</v>
      </c>
      <c r="G20" s="13">
        <v>272</v>
      </c>
      <c r="H20" s="148" t="s">
        <v>60</v>
      </c>
      <c r="I20" s="150">
        <v>252</v>
      </c>
      <c r="J20" s="148" t="s">
        <v>53</v>
      </c>
      <c r="K20" s="150">
        <v>160</v>
      </c>
      <c r="L20" s="150">
        <f t="shared" si="2"/>
        <v>412</v>
      </c>
      <c r="M20" s="146">
        <f t="shared" si="1"/>
        <v>501</v>
      </c>
      <c r="N20" s="150">
        <f t="shared" si="3"/>
        <v>913</v>
      </c>
      <c r="O20" s="162">
        <v>22</v>
      </c>
      <c r="P20" s="162">
        <v>25</v>
      </c>
      <c r="Q20" s="162">
        <v>24</v>
      </c>
      <c r="R20" s="162">
        <v>22</v>
      </c>
      <c r="S20" s="162">
        <v>25</v>
      </c>
      <c r="T20" s="162">
        <v>23</v>
      </c>
      <c r="U20" s="134" t="s">
        <v>54</v>
      </c>
      <c r="V20" s="134" t="s">
        <v>26</v>
      </c>
      <c r="W20" s="165"/>
    </row>
    <row r="21" spans="2:23" ht="20.100000000000001" customHeight="1">
      <c r="B21" s="145">
        <v>42778</v>
      </c>
      <c r="C21" s="145" t="s">
        <v>25</v>
      </c>
      <c r="D21" s="148" t="s">
        <v>30</v>
      </c>
      <c r="E21" s="146">
        <v>242</v>
      </c>
      <c r="F21" s="134" t="s">
        <v>114</v>
      </c>
      <c r="G21" s="13">
        <v>161</v>
      </c>
      <c r="H21" s="147" t="s">
        <v>64</v>
      </c>
      <c r="I21" s="150">
        <v>226</v>
      </c>
      <c r="J21" s="148" t="s">
        <v>58</v>
      </c>
      <c r="K21" s="163">
        <v>200</v>
      </c>
      <c r="L21" s="150">
        <f t="shared" si="2"/>
        <v>426</v>
      </c>
      <c r="M21" s="146">
        <f t="shared" si="1"/>
        <v>403</v>
      </c>
      <c r="N21" s="150">
        <f t="shared" si="3"/>
        <v>829</v>
      </c>
      <c r="O21" s="162">
        <v>22</v>
      </c>
      <c r="P21" s="162">
        <v>25</v>
      </c>
      <c r="Q21" s="162">
        <v>24</v>
      </c>
      <c r="R21" s="162">
        <v>22</v>
      </c>
      <c r="S21" s="162">
        <v>25</v>
      </c>
      <c r="T21" s="162">
        <v>23</v>
      </c>
      <c r="U21" s="134" t="s">
        <v>54</v>
      </c>
      <c r="V21" s="134" t="s">
        <v>26</v>
      </c>
      <c r="W21" s="165"/>
    </row>
    <row r="22" spans="2:23" ht="22.5" customHeight="1">
      <c r="B22" s="145">
        <v>42779</v>
      </c>
      <c r="C22" s="145" t="s">
        <v>27</v>
      </c>
      <c r="D22" s="134"/>
      <c r="E22" s="146"/>
      <c r="F22" s="148"/>
      <c r="G22" s="146"/>
      <c r="H22" s="148" t="s">
        <v>69</v>
      </c>
      <c r="I22" s="150">
        <v>186</v>
      </c>
      <c r="J22" s="148" t="s">
        <v>61</v>
      </c>
      <c r="K22" s="163">
        <v>143</v>
      </c>
      <c r="L22" s="150">
        <f t="shared" si="2"/>
        <v>329</v>
      </c>
      <c r="M22" s="146">
        <f t="shared" si="1"/>
        <v>0</v>
      </c>
      <c r="N22" s="150">
        <f t="shared" ref="N22:N42" si="4">L22+M22</f>
        <v>329</v>
      </c>
      <c r="O22" s="162">
        <v>22</v>
      </c>
      <c r="P22" s="162">
        <v>25</v>
      </c>
      <c r="Q22" s="162"/>
      <c r="R22" s="162">
        <v>22</v>
      </c>
      <c r="S22" s="162">
        <v>25</v>
      </c>
      <c r="T22" s="162"/>
      <c r="U22" s="134" t="s">
        <v>54</v>
      </c>
      <c r="V22" s="134" t="s">
        <v>54</v>
      </c>
      <c r="W22" s="165"/>
    </row>
    <row r="23" spans="2:23" ht="20.100000000000001" customHeight="1">
      <c r="B23" s="145">
        <v>42780</v>
      </c>
      <c r="C23" s="145" t="s">
        <v>29</v>
      </c>
      <c r="D23" s="134"/>
      <c r="E23" s="146"/>
      <c r="F23" s="148"/>
      <c r="G23" s="146"/>
      <c r="H23" s="151" t="s">
        <v>72</v>
      </c>
      <c r="I23" s="150">
        <v>240</v>
      </c>
      <c r="J23" s="148" t="s">
        <v>65</v>
      </c>
      <c r="K23" s="163">
        <v>164</v>
      </c>
      <c r="L23" s="150">
        <f t="shared" si="2"/>
        <v>404</v>
      </c>
      <c r="M23" s="146">
        <f t="shared" si="1"/>
        <v>0</v>
      </c>
      <c r="N23" s="150">
        <f t="shared" si="4"/>
        <v>404</v>
      </c>
      <c r="O23" s="162">
        <v>22</v>
      </c>
      <c r="P23" s="162">
        <v>25</v>
      </c>
      <c r="Q23" s="162"/>
      <c r="R23" s="162">
        <v>22</v>
      </c>
      <c r="S23" s="162">
        <v>25</v>
      </c>
      <c r="T23" s="162"/>
      <c r="U23" s="134" t="s">
        <v>26</v>
      </c>
      <c r="V23" s="134" t="s">
        <v>54</v>
      </c>
      <c r="W23" s="165"/>
    </row>
    <row r="24" spans="2:23" ht="17.25" customHeight="1">
      <c r="B24" s="145">
        <v>42781</v>
      </c>
      <c r="C24" s="145" t="s">
        <v>31</v>
      </c>
      <c r="D24" s="151"/>
      <c r="E24" s="146"/>
      <c r="F24" s="148"/>
      <c r="G24" s="146"/>
      <c r="H24" s="148"/>
      <c r="I24" s="170"/>
      <c r="J24" s="148" t="s">
        <v>70</v>
      </c>
      <c r="K24" s="150">
        <v>140</v>
      </c>
      <c r="L24" s="150">
        <f>K24</f>
        <v>140</v>
      </c>
      <c r="M24" s="146">
        <f t="shared" ref="M24:M26" si="5">E24+G24+I24</f>
        <v>0</v>
      </c>
      <c r="N24" s="150">
        <f t="shared" si="4"/>
        <v>140</v>
      </c>
      <c r="O24" s="162">
        <v>22</v>
      </c>
      <c r="P24" s="162">
        <v>25</v>
      </c>
      <c r="Q24" s="162"/>
      <c r="R24" s="162">
        <v>22</v>
      </c>
      <c r="S24" s="162">
        <v>25</v>
      </c>
      <c r="T24" s="162"/>
      <c r="U24" s="134" t="s">
        <v>26</v>
      </c>
      <c r="V24" s="134" t="s">
        <v>26</v>
      </c>
      <c r="W24" s="165"/>
    </row>
    <row r="25" spans="2:23" ht="35.25" customHeight="1">
      <c r="B25" s="145">
        <v>42782</v>
      </c>
      <c r="C25" s="145" t="s">
        <v>34</v>
      </c>
      <c r="D25" s="151"/>
      <c r="E25" s="146"/>
      <c r="F25" s="134" t="s">
        <v>115</v>
      </c>
      <c r="G25" s="13">
        <v>146</v>
      </c>
      <c r="H25" s="147" t="s">
        <v>116</v>
      </c>
      <c r="I25" s="146">
        <v>138</v>
      </c>
      <c r="J25" s="148" t="s">
        <v>73</v>
      </c>
      <c r="K25" s="150">
        <v>230</v>
      </c>
      <c r="L25" s="150">
        <f>K25</f>
        <v>230</v>
      </c>
      <c r="M25" s="146">
        <f t="shared" si="5"/>
        <v>284</v>
      </c>
      <c r="N25" s="150">
        <f t="shared" si="4"/>
        <v>514</v>
      </c>
      <c r="O25" s="162"/>
      <c r="P25" s="162">
        <v>25</v>
      </c>
      <c r="Q25" s="162"/>
      <c r="R25" s="162"/>
      <c r="S25" s="162">
        <v>25</v>
      </c>
      <c r="T25" s="162" t="s">
        <v>117</v>
      </c>
      <c r="U25" s="134" t="s">
        <v>26</v>
      </c>
      <c r="V25" s="134" t="s">
        <v>26</v>
      </c>
      <c r="W25" s="165"/>
    </row>
    <row r="26" spans="2:23" ht="18.75" customHeight="1">
      <c r="B26" s="145">
        <v>42783</v>
      </c>
      <c r="C26" s="145" t="s">
        <v>39</v>
      </c>
      <c r="D26" s="134" t="s">
        <v>32</v>
      </c>
      <c r="E26" s="146">
        <v>155</v>
      </c>
      <c r="F26" s="134" t="s">
        <v>118</v>
      </c>
      <c r="G26" s="13">
        <v>230</v>
      </c>
      <c r="H26" s="148" t="s">
        <v>40</v>
      </c>
      <c r="I26" s="146">
        <v>217.96199999999999</v>
      </c>
      <c r="J26" s="148"/>
      <c r="K26" s="163"/>
      <c r="L26" s="150">
        <f t="shared" ref="L26:L30" si="6">K26</f>
        <v>0</v>
      </c>
      <c r="M26" s="146">
        <f t="shared" si="5"/>
        <v>602.96199999999999</v>
      </c>
      <c r="N26" s="150">
        <f t="shared" si="4"/>
        <v>602.96199999999999</v>
      </c>
      <c r="O26" s="162"/>
      <c r="P26" s="162">
        <v>25</v>
      </c>
      <c r="Q26" s="162" t="s">
        <v>76</v>
      </c>
      <c r="R26" s="162"/>
      <c r="S26" s="162">
        <v>25</v>
      </c>
      <c r="T26" s="162" t="s">
        <v>117</v>
      </c>
      <c r="U26" s="134" t="s">
        <v>26</v>
      </c>
      <c r="V26" s="134" t="s">
        <v>26</v>
      </c>
      <c r="W26" s="165"/>
    </row>
    <row r="27" spans="2:23" ht="24" customHeight="1">
      <c r="B27" s="145">
        <v>42784</v>
      </c>
      <c r="C27" s="145" t="s">
        <v>45</v>
      </c>
      <c r="D27" s="134" t="s">
        <v>36</v>
      </c>
      <c r="E27" s="146">
        <v>217</v>
      </c>
      <c r="F27" s="134"/>
      <c r="G27" s="13"/>
      <c r="H27" s="151" t="s">
        <v>46</v>
      </c>
      <c r="I27" s="146">
        <v>248</v>
      </c>
      <c r="J27" s="148"/>
      <c r="K27" s="163"/>
      <c r="L27" s="150">
        <f t="shared" si="6"/>
        <v>0</v>
      </c>
      <c r="M27" s="146">
        <f>E27+I27</f>
        <v>465</v>
      </c>
      <c r="N27" s="150">
        <f t="shared" si="4"/>
        <v>465</v>
      </c>
      <c r="O27" s="162"/>
      <c r="P27" s="162"/>
      <c r="Q27" s="162">
        <v>24</v>
      </c>
      <c r="R27" s="162"/>
      <c r="S27" s="162"/>
      <c r="T27" s="162">
        <v>22</v>
      </c>
      <c r="U27" s="134" t="s">
        <v>26</v>
      </c>
      <c r="V27" s="134" t="s">
        <v>26</v>
      </c>
      <c r="W27" s="165"/>
    </row>
    <row r="28" spans="2:23" ht="19.5" customHeight="1">
      <c r="B28" s="145">
        <v>42785</v>
      </c>
      <c r="C28" s="145" t="s">
        <v>25</v>
      </c>
      <c r="D28" s="151" t="s">
        <v>41</v>
      </c>
      <c r="E28" s="146">
        <v>155</v>
      </c>
      <c r="F28" s="134"/>
      <c r="G28" s="13"/>
      <c r="H28" s="151" t="s">
        <v>50</v>
      </c>
      <c r="I28" s="146">
        <v>150</v>
      </c>
      <c r="J28" s="148"/>
      <c r="K28" s="163"/>
      <c r="L28" s="150">
        <f t="shared" si="6"/>
        <v>0</v>
      </c>
      <c r="M28" s="146">
        <f t="shared" ref="M28:M40" si="7">E28+I28</f>
        <v>305</v>
      </c>
      <c r="N28" s="150">
        <f t="shared" si="4"/>
        <v>305</v>
      </c>
      <c r="O28" s="162"/>
      <c r="P28" s="162"/>
      <c r="Q28" s="162">
        <v>24</v>
      </c>
      <c r="R28" s="162"/>
      <c r="S28" s="162"/>
      <c r="T28" s="162">
        <v>22</v>
      </c>
      <c r="U28" s="134" t="s">
        <v>54</v>
      </c>
      <c r="V28" s="134" t="s">
        <v>26</v>
      </c>
      <c r="W28" s="165"/>
    </row>
    <row r="29" spans="2:23" ht="33" customHeight="1">
      <c r="B29" s="145">
        <v>42786</v>
      </c>
      <c r="C29" s="145" t="s">
        <v>27</v>
      </c>
      <c r="D29" s="151" t="s">
        <v>47</v>
      </c>
      <c r="E29" s="146">
        <v>261</v>
      </c>
      <c r="F29" s="134"/>
      <c r="G29" s="13"/>
      <c r="H29" s="151" t="s">
        <v>55</v>
      </c>
      <c r="I29" s="146">
        <v>282</v>
      </c>
      <c r="J29" s="148"/>
      <c r="K29" s="150"/>
      <c r="L29" s="150">
        <f t="shared" si="6"/>
        <v>0</v>
      </c>
      <c r="M29" s="146">
        <f t="shared" si="7"/>
        <v>543</v>
      </c>
      <c r="N29" s="150">
        <f t="shared" si="4"/>
        <v>543</v>
      </c>
      <c r="O29" s="162"/>
      <c r="P29" s="162"/>
      <c r="Q29" s="162">
        <v>24</v>
      </c>
      <c r="R29" s="162"/>
      <c r="S29" s="162"/>
      <c r="T29" s="162">
        <v>22</v>
      </c>
      <c r="U29" s="134" t="s">
        <v>54</v>
      </c>
      <c r="V29" s="134" t="s">
        <v>54</v>
      </c>
      <c r="W29" s="165"/>
    </row>
    <row r="30" spans="2:23" ht="19.5" customHeight="1">
      <c r="B30" s="145">
        <v>42787</v>
      </c>
      <c r="C30" s="145" t="s">
        <v>29</v>
      </c>
      <c r="D30" s="151" t="s">
        <v>51</v>
      </c>
      <c r="E30" s="146">
        <v>245</v>
      </c>
      <c r="F30" s="134"/>
      <c r="G30" s="13"/>
      <c r="H30" s="134" t="s">
        <v>62</v>
      </c>
      <c r="I30" s="13">
        <v>220</v>
      </c>
      <c r="J30" s="148"/>
      <c r="K30" s="150"/>
      <c r="L30" s="150">
        <f t="shared" si="6"/>
        <v>0</v>
      </c>
      <c r="M30" s="146">
        <f t="shared" si="7"/>
        <v>465</v>
      </c>
      <c r="N30" s="150">
        <f t="shared" si="4"/>
        <v>465</v>
      </c>
      <c r="O30" s="162"/>
      <c r="P30" s="162"/>
      <c r="Q30" s="162">
        <v>24</v>
      </c>
      <c r="R30" s="162"/>
      <c r="S30" s="162"/>
      <c r="T30" s="162">
        <v>22</v>
      </c>
      <c r="U30" s="134" t="s">
        <v>54</v>
      </c>
      <c r="V30" s="134" t="s">
        <v>54</v>
      </c>
      <c r="W30" s="165"/>
    </row>
    <row r="31" spans="2:23" ht="20.100000000000001" customHeight="1">
      <c r="B31" s="145">
        <v>42788</v>
      </c>
      <c r="C31" s="145" t="s">
        <v>31</v>
      </c>
      <c r="D31" s="148"/>
      <c r="E31" s="146"/>
      <c r="F31" s="148" t="s">
        <v>83</v>
      </c>
      <c r="G31" s="150">
        <v>173.06800000000001</v>
      </c>
      <c r="H31" s="148" t="s">
        <v>67</v>
      </c>
      <c r="I31" s="146">
        <v>184.01599999999999</v>
      </c>
      <c r="J31" s="148" t="s">
        <v>84</v>
      </c>
      <c r="K31" s="150">
        <v>227</v>
      </c>
      <c r="L31" s="150">
        <f>K31+G31</f>
        <v>400.06799999999998</v>
      </c>
      <c r="M31" s="146">
        <f t="shared" si="7"/>
        <v>184.01599999999999</v>
      </c>
      <c r="N31" s="150">
        <f t="shared" si="4"/>
        <v>584.08399999999995</v>
      </c>
      <c r="O31" s="162">
        <v>23</v>
      </c>
      <c r="P31" s="162">
        <v>25</v>
      </c>
      <c r="Q31" s="162">
        <v>22</v>
      </c>
      <c r="R31" s="162">
        <v>23</v>
      </c>
      <c r="S31" s="162">
        <v>25</v>
      </c>
      <c r="T31" s="162"/>
      <c r="U31" s="134" t="s">
        <v>26</v>
      </c>
      <c r="V31" s="134" t="s">
        <v>26</v>
      </c>
      <c r="W31" s="165"/>
    </row>
    <row r="32" spans="2:23" ht="20.25" customHeight="1">
      <c r="B32" s="145">
        <v>42789</v>
      </c>
      <c r="C32" s="145" t="s">
        <v>34</v>
      </c>
      <c r="D32" s="148" t="s">
        <v>56</v>
      </c>
      <c r="E32" s="146">
        <v>237</v>
      </c>
      <c r="F32" s="148" t="s">
        <v>87</v>
      </c>
      <c r="G32" s="150">
        <v>295.37400000000002</v>
      </c>
      <c r="H32" s="148" t="s">
        <v>71</v>
      </c>
      <c r="I32" s="146">
        <v>184.01599999999999</v>
      </c>
      <c r="J32" s="148" t="s">
        <v>88</v>
      </c>
      <c r="K32" s="150">
        <v>234</v>
      </c>
      <c r="L32" s="150">
        <f t="shared" ref="L32:L37" si="8">K32+G32</f>
        <v>529.37400000000002</v>
      </c>
      <c r="M32" s="146">
        <f t="shared" si="7"/>
        <v>421.01599999999996</v>
      </c>
      <c r="N32" s="150">
        <f t="shared" si="4"/>
        <v>950.39</v>
      </c>
      <c r="O32" s="162">
        <v>23</v>
      </c>
      <c r="P32" s="162">
        <v>25</v>
      </c>
      <c r="Q32" s="162" t="s">
        <v>119</v>
      </c>
      <c r="R32" s="162">
        <v>23</v>
      </c>
      <c r="S32" s="162">
        <v>25</v>
      </c>
      <c r="T32" s="162"/>
      <c r="U32" s="168" t="s">
        <v>54</v>
      </c>
      <c r="V32" s="168" t="s">
        <v>54</v>
      </c>
      <c r="W32" s="165"/>
    </row>
    <row r="33" spans="2:23" ht="31.5" customHeight="1">
      <c r="B33" s="145">
        <v>42790</v>
      </c>
      <c r="C33" s="145" t="s">
        <v>39</v>
      </c>
      <c r="D33" s="148" t="s">
        <v>59</v>
      </c>
      <c r="E33" s="146">
        <v>219.57300000000001</v>
      </c>
      <c r="F33" s="147" t="s">
        <v>89</v>
      </c>
      <c r="G33" s="150">
        <v>157.464</v>
      </c>
      <c r="H33" s="148" t="s">
        <v>74</v>
      </c>
      <c r="I33" s="146">
        <v>234.70599999999999</v>
      </c>
      <c r="J33" s="148" t="s">
        <v>90</v>
      </c>
      <c r="K33" s="150">
        <v>260</v>
      </c>
      <c r="L33" s="150">
        <f t="shared" si="8"/>
        <v>417.464</v>
      </c>
      <c r="M33" s="146">
        <f t="shared" si="7"/>
        <v>454.279</v>
      </c>
      <c r="N33" s="150">
        <f t="shared" si="4"/>
        <v>871.74299999999994</v>
      </c>
      <c r="O33" s="162">
        <v>23</v>
      </c>
      <c r="P33" s="162">
        <v>25</v>
      </c>
      <c r="Q33" s="162" t="s">
        <v>119</v>
      </c>
      <c r="R33" s="162">
        <v>23</v>
      </c>
      <c r="S33" s="162">
        <v>25</v>
      </c>
      <c r="T33" s="162"/>
      <c r="U33" s="168" t="s">
        <v>54</v>
      </c>
      <c r="V33" s="168" t="s">
        <v>54</v>
      </c>
      <c r="W33" s="165"/>
    </row>
    <row r="34" spans="2:23" ht="20.100000000000001" customHeight="1">
      <c r="B34" s="145">
        <v>42791</v>
      </c>
      <c r="C34" s="145" t="s">
        <v>45</v>
      </c>
      <c r="D34" s="148" t="s">
        <v>63</v>
      </c>
      <c r="E34" s="146">
        <v>242</v>
      </c>
      <c r="F34" s="148" t="s">
        <v>91</v>
      </c>
      <c r="G34" s="150">
        <v>183.72</v>
      </c>
      <c r="H34" s="134" t="s">
        <v>77</v>
      </c>
      <c r="I34" s="13">
        <v>188</v>
      </c>
      <c r="J34" s="151" t="s">
        <v>92</v>
      </c>
      <c r="K34" s="150">
        <v>125</v>
      </c>
      <c r="L34" s="150">
        <f t="shared" si="8"/>
        <v>308.72000000000003</v>
      </c>
      <c r="M34" s="146">
        <f t="shared" si="7"/>
        <v>430</v>
      </c>
      <c r="N34" s="150">
        <f t="shared" si="4"/>
        <v>738.72</v>
      </c>
      <c r="O34" s="162">
        <v>23</v>
      </c>
      <c r="P34" s="162">
        <v>25</v>
      </c>
      <c r="Q34" s="162" t="s">
        <v>119</v>
      </c>
      <c r="R34" s="162">
        <v>23</v>
      </c>
      <c r="S34" s="162">
        <v>25</v>
      </c>
      <c r="T34" s="162"/>
      <c r="U34" s="162">
        <v>25</v>
      </c>
      <c r="V34" s="162">
        <v>25</v>
      </c>
      <c r="W34" s="165"/>
    </row>
    <row r="35" spans="2:23" ht="20.100000000000001" customHeight="1">
      <c r="B35" s="145">
        <v>42792</v>
      </c>
      <c r="C35" s="145" t="s">
        <v>25</v>
      </c>
      <c r="D35" s="148" t="s">
        <v>68</v>
      </c>
      <c r="E35" s="146">
        <v>250</v>
      </c>
      <c r="F35" s="148" t="s">
        <v>93</v>
      </c>
      <c r="G35" s="150">
        <v>173.06800000000001</v>
      </c>
      <c r="H35" s="134" t="s">
        <v>79</v>
      </c>
      <c r="I35" s="13">
        <v>188</v>
      </c>
      <c r="J35" s="151" t="s">
        <v>94</v>
      </c>
      <c r="K35" s="150">
        <v>236</v>
      </c>
      <c r="L35" s="150">
        <f t="shared" si="8"/>
        <v>409.06799999999998</v>
      </c>
      <c r="M35" s="146">
        <f t="shared" si="7"/>
        <v>438</v>
      </c>
      <c r="N35" s="150">
        <f t="shared" si="4"/>
        <v>847.06799999999998</v>
      </c>
      <c r="O35" s="162">
        <v>23</v>
      </c>
      <c r="P35" s="162">
        <v>25</v>
      </c>
      <c r="Q35" s="162" t="s">
        <v>119</v>
      </c>
      <c r="R35" s="162">
        <v>23</v>
      </c>
      <c r="S35" s="162">
        <v>25</v>
      </c>
      <c r="T35" s="162"/>
      <c r="U35" s="134" t="s">
        <v>26</v>
      </c>
      <c r="V35" s="134" t="s">
        <v>26</v>
      </c>
      <c r="W35" s="165"/>
    </row>
    <row r="36" spans="2:23" ht="20.100000000000001" customHeight="1">
      <c r="B36" s="145">
        <v>42793</v>
      </c>
      <c r="C36" s="145" t="s">
        <v>27</v>
      </c>
      <c r="D36" s="148"/>
      <c r="E36" s="146"/>
      <c r="F36" s="148"/>
      <c r="G36" s="146"/>
      <c r="H36" s="148"/>
      <c r="I36" s="146"/>
      <c r="J36" s="148" t="s">
        <v>95</v>
      </c>
      <c r="K36" s="150">
        <v>47</v>
      </c>
      <c r="L36" s="150">
        <f t="shared" si="8"/>
        <v>47</v>
      </c>
      <c r="M36" s="146">
        <f t="shared" si="7"/>
        <v>0</v>
      </c>
      <c r="N36" s="150">
        <f t="shared" si="4"/>
        <v>47</v>
      </c>
      <c r="O36" s="162">
        <v>23</v>
      </c>
      <c r="P36" s="162">
        <v>25</v>
      </c>
      <c r="Q36" s="162"/>
      <c r="R36" s="162">
        <v>23</v>
      </c>
      <c r="S36" s="162">
        <v>25</v>
      </c>
      <c r="T36" s="162"/>
      <c r="U36" s="134" t="s">
        <v>54</v>
      </c>
      <c r="V36" s="134" t="s">
        <v>54</v>
      </c>
      <c r="W36" s="165"/>
    </row>
    <row r="37" spans="2:23" ht="20.100000000000001" customHeight="1">
      <c r="B37" s="145">
        <v>42794</v>
      </c>
      <c r="C37" s="145" t="s">
        <v>29</v>
      </c>
      <c r="D37" s="134"/>
      <c r="E37" s="13"/>
      <c r="F37" s="148"/>
      <c r="G37" s="154"/>
      <c r="H37" s="148" t="s">
        <v>104</v>
      </c>
      <c r="I37" s="146">
        <v>136.84200000000001</v>
      </c>
      <c r="J37" s="151" t="s">
        <v>96</v>
      </c>
      <c r="K37" s="151">
        <v>4</v>
      </c>
      <c r="L37" s="150">
        <f t="shared" si="8"/>
        <v>4</v>
      </c>
      <c r="M37" s="146">
        <f t="shared" si="7"/>
        <v>136.84200000000001</v>
      </c>
      <c r="N37" s="150">
        <f t="shared" si="4"/>
        <v>140.84200000000001</v>
      </c>
      <c r="O37" s="162"/>
      <c r="P37" s="162"/>
      <c r="Q37" s="162"/>
      <c r="R37" s="162"/>
      <c r="S37" s="162">
        <v>25</v>
      </c>
      <c r="T37" s="162">
        <v>22</v>
      </c>
      <c r="U37" s="134"/>
      <c r="V37" s="134"/>
      <c r="W37" s="165"/>
    </row>
    <row r="38" spans="2:23" ht="20.100000000000001" customHeight="1">
      <c r="B38" s="145">
        <v>42795</v>
      </c>
      <c r="C38" s="145" t="s">
        <v>31</v>
      </c>
      <c r="D38" s="148"/>
      <c r="E38" s="146"/>
      <c r="F38" s="148"/>
      <c r="G38" s="154"/>
      <c r="H38" s="148" t="s">
        <v>106</v>
      </c>
      <c r="I38" s="154">
        <v>173.40100000000001</v>
      </c>
      <c r="J38" s="151"/>
      <c r="K38" s="150"/>
      <c r="L38" s="150"/>
      <c r="M38" s="146">
        <f t="shared" si="7"/>
        <v>173.40100000000001</v>
      </c>
      <c r="N38" s="150">
        <f t="shared" si="4"/>
        <v>173.40100000000001</v>
      </c>
      <c r="O38" s="162"/>
      <c r="P38" s="162"/>
      <c r="Q38" s="162"/>
      <c r="R38" s="162"/>
      <c r="S38" s="162"/>
      <c r="T38" s="162">
        <v>22</v>
      </c>
      <c r="U38" s="134"/>
      <c r="V38" s="134"/>
      <c r="W38" s="165"/>
    </row>
    <row r="39" spans="2:23" ht="20.100000000000001" customHeight="1">
      <c r="B39" s="145">
        <v>42796</v>
      </c>
      <c r="C39" s="145" t="s">
        <v>34</v>
      </c>
      <c r="D39" s="134"/>
      <c r="E39" s="13"/>
      <c r="F39" s="148"/>
      <c r="G39" s="154"/>
      <c r="H39" s="148" t="s">
        <v>108</v>
      </c>
      <c r="I39" s="154">
        <v>100</v>
      </c>
      <c r="J39" s="151"/>
      <c r="K39" s="150"/>
      <c r="L39" s="150"/>
      <c r="M39" s="146">
        <f t="shared" si="7"/>
        <v>100</v>
      </c>
      <c r="N39" s="150">
        <f t="shared" si="4"/>
        <v>100</v>
      </c>
      <c r="O39" s="162"/>
      <c r="P39" s="162"/>
      <c r="Q39" s="162"/>
      <c r="R39" s="162"/>
      <c r="S39" s="162"/>
      <c r="T39" s="162">
        <v>22</v>
      </c>
      <c r="U39" s="134"/>
      <c r="V39" s="134"/>
      <c r="W39" s="165"/>
    </row>
    <row r="40" spans="2:23" ht="24" customHeight="1">
      <c r="B40" s="145">
        <v>42797</v>
      </c>
      <c r="C40" s="145" t="s">
        <v>39</v>
      </c>
      <c r="D40" s="134"/>
      <c r="E40" s="13"/>
      <c r="F40" s="134"/>
      <c r="G40" s="13"/>
      <c r="H40" s="148" t="s">
        <v>110</v>
      </c>
      <c r="I40" s="154">
        <v>135</v>
      </c>
      <c r="J40" s="148"/>
      <c r="K40" s="150"/>
      <c r="L40" s="150"/>
      <c r="M40" s="146">
        <f t="shared" si="7"/>
        <v>135</v>
      </c>
      <c r="N40" s="150">
        <f t="shared" si="4"/>
        <v>135</v>
      </c>
      <c r="O40" s="162"/>
      <c r="P40" s="162"/>
      <c r="Q40" s="162"/>
      <c r="R40" s="162"/>
      <c r="S40" s="162"/>
      <c r="T40" s="162">
        <v>22</v>
      </c>
      <c r="U40" s="134"/>
      <c r="V40" s="134"/>
      <c r="W40" s="165"/>
    </row>
    <row r="41" spans="2:23" ht="20.100000000000001" customHeight="1">
      <c r="B41" s="145">
        <v>42798</v>
      </c>
      <c r="C41" s="145" t="s">
        <v>45</v>
      </c>
      <c r="D41" s="134"/>
      <c r="E41" s="13"/>
      <c r="F41" s="134"/>
      <c r="G41" s="13"/>
      <c r="H41" s="148"/>
      <c r="I41" s="150"/>
      <c r="J41" s="151"/>
      <c r="K41" s="151"/>
      <c r="L41" s="150"/>
      <c r="M41" s="146">
        <f t="shared" si="1"/>
        <v>0</v>
      </c>
      <c r="N41" s="150">
        <f t="shared" si="4"/>
        <v>0</v>
      </c>
      <c r="O41" s="162"/>
      <c r="P41" s="162"/>
      <c r="Q41" s="162"/>
      <c r="R41" s="162"/>
      <c r="S41" s="162"/>
      <c r="T41" s="162"/>
      <c r="U41" s="160"/>
      <c r="V41" s="160"/>
      <c r="W41" s="165"/>
    </row>
    <row r="42" spans="2:23" ht="20.100000000000001" customHeight="1">
      <c r="B42" s="145">
        <v>42799</v>
      </c>
      <c r="C42" s="145" t="s">
        <v>25</v>
      </c>
      <c r="D42" s="134"/>
      <c r="E42" s="13"/>
      <c r="F42" s="134"/>
      <c r="G42" s="13"/>
      <c r="H42" s="148"/>
      <c r="I42" s="150"/>
      <c r="J42" s="151"/>
      <c r="K42" s="151"/>
      <c r="L42" s="150"/>
      <c r="M42" s="146">
        <f t="shared" si="1"/>
        <v>0</v>
      </c>
      <c r="N42" s="150">
        <f t="shared" si="4"/>
        <v>0</v>
      </c>
      <c r="O42" s="162"/>
      <c r="P42" s="162"/>
      <c r="Q42" s="162"/>
      <c r="R42" s="162"/>
      <c r="S42" s="162"/>
      <c r="T42" s="162"/>
      <c r="U42" s="160"/>
      <c r="V42" s="160"/>
      <c r="W42" s="165"/>
    </row>
    <row r="43" spans="2:23" ht="20.100000000000001" customHeight="1">
      <c r="B43" s="201" t="s">
        <v>12</v>
      </c>
      <c r="C43" s="201"/>
      <c r="D43" s="134">
        <f t="shared" ref="D43:H43" si="9">COUNTA(D13:D42)</f>
        <v>15</v>
      </c>
      <c r="E43" s="146">
        <f t="shared" ref="E43:I43" si="10">SUM(E13:E42)</f>
        <v>2997.8159999999998</v>
      </c>
      <c r="F43" s="134">
        <f t="shared" si="9"/>
        <v>14</v>
      </c>
      <c r="G43" s="146">
        <f t="shared" si="10"/>
        <v>2794.694</v>
      </c>
      <c r="H43" s="134">
        <f t="shared" si="9"/>
        <v>24</v>
      </c>
      <c r="I43" s="146">
        <f t="shared" si="10"/>
        <v>4826.9430000000002</v>
      </c>
      <c r="J43" s="134">
        <f>COUNTA(J13:J42)</f>
        <v>17</v>
      </c>
      <c r="K43" s="146">
        <f t="shared" ref="K43:N43" si="11">SUM(K13:K42)</f>
        <v>2870</v>
      </c>
      <c r="L43" s="150">
        <f t="shared" si="11"/>
        <v>5899.6940000000004</v>
      </c>
      <c r="M43" s="150">
        <f t="shared" si="11"/>
        <v>7589.7589999999991</v>
      </c>
      <c r="N43" s="150">
        <f t="shared" si="11"/>
        <v>13489.453</v>
      </c>
      <c r="O43" s="164"/>
      <c r="P43" s="162"/>
      <c r="Q43" s="162"/>
      <c r="R43" s="162"/>
      <c r="S43" s="169"/>
      <c r="T43" s="169"/>
      <c r="U43" s="160"/>
      <c r="V43" s="160"/>
    </row>
    <row r="44" spans="2:23" ht="20.100000000000001" customHeight="1">
      <c r="B44" s="201" t="s">
        <v>97</v>
      </c>
      <c r="C44" s="201"/>
      <c r="D44" s="202"/>
      <c r="E44" s="203"/>
      <c r="F44" s="202"/>
      <c r="G44" s="203"/>
      <c r="H44" s="204"/>
      <c r="I44" s="203"/>
      <c r="J44" s="196"/>
      <c r="K44" s="196"/>
      <c r="L44" s="134">
        <f>D43*2+F43+H43+J43*2</f>
        <v>102</v>
      </c>
      <c r="M44" s="134">
        <f>L44/6</f>
        <v>17</v>
      </c>
      <c r="N44" s="150">
        <f>K43+I43+G43+E43</f>
        <v>13489.453000000001</v>
      </c>
      <c r="O44" s="134">
        <f>COUNTA(O13:O42)</f>
        <v>16</v>
      </c>
      <c r="P44" s="134">
        <f t="shared" ref="P44:T44" si="12">COUNTA(P13:P42)</f>
        <v>18</v>
      </c>
      <c r="Q44" s="134">
        <f t="shared" si="12"/>
        <v>15</v>
      </c>
      <c r="R44" s="134">
        <f t="shared" si="12"/>
        <v>16</v>
      </c>
      <c r="S44" s="134">
        <f t="shared" si="12"/>
        <v>17</v>
      </c>
      <c r="T44" s="134">
        <f t="shared" si="12"/>
        <v>17</v>
      </c>
      <c r="U44" s="160"/>
      <c r="V44" s="160"/>
    </row>
    <row r="45" spans="2:23">
      <c r="B45" s="155" t="s">
        <v>100</v>
      </c>
      <c r="C45" s="156"/>
      <c r="D45" s="157"/>
      <c r="E45" s="157"/>
      <c r="F45" s="157"/>
    </row>
    <row r="46" spans="2:23">
      <c r="B46" s="158"/>
      <c r="C46" s="159"/>
    </row>
  </sheetData>
  <mergeCells count="16">
    <mergeCell ref="J44:K44"/>
    <mergeCell ref="B3:B12"/>
    <mergeCell ref="C3:C12"/>
    <mergeCell ref="B43:C43"/>
    <mergeCell ref="B44:C44"/>
    <mergeCell ref="D44:E44"/>
    <mergeCell ref="F44:G44"/>
    <mergeCell ref="H44:I44"/>
    <mergeCell ref="B1:V1"/>
    <mergeCell ref="B2:C2"/>
    <mergeCell ref="D3:E3"/>
    <mergeCell ref="F3:G3"/>
    <mergeCell ref="H3:I3"/>
    <mergeCell ref="J3:K3"/>
    <mergeCell ref="L3:N3"/>
    <mergeCell ref="O3:T3"/>
  </mergeCells>
  <phoneticPr fontId="29" type="noConversion"/>
  <pageMargins left="0.235416666666667" right="0" top="0.196527777777778" bottom="0.196527777777778" header="0.118055555555556" footer="0.118055555555556"/>
  <pageSetup paperSize="13" scale="5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1"/>
  <sheetViews>
    <sheetView topLeftCell="A24" zoomScale="90" zoomScaleNormal="90" workbookViewId="0">
      <selection activeCell="H23" sqref="H23"/>
    </sheetView>
  </sheetViews>
  <sheetFormatPr defaultColWidth="9" defaultRowHeight="18.75"/>
  <cols>
    <col min="1" max="1" width="1.25" style="138" customWidth="1"/>
    <col min="2" max="2" width="10.875" style="138" customWidth="1"/>
    <col min="3" max="3" width="4.875" style="139" customWidth="1"/>
    <col min="4" max="4" width="24" style="138" customWidth="1"/>
    <col min="5" max="5" width="6.375" style="138" customWidth="1"/>
    <col min="6" max="6" width="23.625" style="138" customWidth="1"/>
    <col min="7" max="7" width="6.625" style="138" customWidth="1"/>
    <col min="8" max="8" width="19.875" style="138" customWidth="1"/>
    <col min="9" max="9" width="6.25" style="138" customWidth="1"/>
    <col min="10" max="10" width="19.25" style="138" customWidth="1"/>
    <col min="11" max="11" width="6.5" style="138" customWidth="1"/>
    <col min="12" max="13" width="6.75" style="138" customWidth="1"/>
    <col min="14" max="14" width="8.25" style="138" customWidth="1"/>
    <col min="15" max="20" width="6.25" style="138" customWidth="1"/>
    <col min="21" max="22" width="6.25" style="138" hidden="1" customWidth="1"/>
    <col min="23" max="23" width="20" style="138" customWidth="1"/>
    <col min="24" max="16384" width="9" style="138"/>
  </cols>
  <sheetData>
    <row r="1" spans="1:23" ht="26.25" customHeight="1">
      <c r="B1" s="186" t="s">
        <v>120</v>
      </c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</row>
    <row r="2" spans="1:23" ht="21" customHeight="1">
      <c r="A2" s="140"/>
      <c r="B2" s="187"/>
      <c r="C2" s="187"/>
      <c r="D2" s="139"/>
      <c r="E2" s="141"/>
      <c r="F2" s="142"/>
      <c r="G2" s="142"/>
      <c r="H2" s="142"/>
      <c r="I2" s="142"/>
      <c r="K2" s="138" t="s">
        <v>1</v>
      </c>
    </row>
    <row r="3" spans="1:23" ht="27.75" customHeight="1">
      <c r="B3" s="197" t="s">
        <v>2</v>
      </c>
      <c r="C3" s="200" t="s">
        <v>3</v>
      </c>
      <c r="D3" s="188" t="s">
        <v>4</v>
      </c>
      <c r="E3" s="188"/>
      <c r="F3" s="189" t="s">
        <v>5</v>
      </c>
      <c r="G3" s="190"/>
      <c r="H3" s="189" t="s">
        <v>6</v>
      </c>
      <c r="I3" s="190"/>
      <c r="J3" s="188" t="s">
        <v>7</v>
      </c>
      <c r="K3" s="191"/>
      <c r="L3" s="189" t="s">
        <v>8</v>
      </c>
      <c r="M3" s="190"/>
      <c r="N3" s="192"/>
      <c r="O3" s="193" t="s">
        <v>9</v>
      </c>
      <c r="P3" s="194"/>
      <c r="Q3" s="194"/>
      <c r="R3" s="194"/>
      <c r="S3" s="194"/>
      <c r="T3" s="195"/>
      <c r="U3" s="25"/>
      <c r="V3" s="81"/>
    </row>
    <row r="4" spans="1:23" ht="14.25" hidden="1" customHeight="1">
      <c r="B4" s="198"/>
      <c r="C4" s="198"/>
      <c r="D4" s="26"/>
      <c r="E4" s="26"/>
      <c r="F4" s="26"/>
      <c r="G4" s="26"/>
      <c r="H4" s="26"/>
      <c r="I4" s="26"/>
      <c r="J4" s="26"/>
      <c r="K4" s="26"/>
      <c r="L4" s="144" t="s">
        <v>10</v>
      </c>
      <c r="M4" s="143" t="s">
        <v>11</v>
      </c>
      <c r="N4" s="143" t="s">
        <v>12</v>
      </c>
      <c r="O4" s="160"/>
      <c r="P4" s="160"/>
      <c r="Q4" s="160"/>
      <c r="R4" s="160"/>
      <c r="S4" s="160"/>
      <c r="T4" s="160"/>
      <c r="U4" s="160"/>
      <c r="V4" s="160"/>
    </row>
    <row r="5" spans="1:23" ht="14.25" hidden="1" customHeight="1">
      <c r="B5" s="198"/>
      <c r="C5" s="198"/>
      <c r="D5" s="26"/>
      <c r="E5" s="26"/>
      <c r="F5" s="26"/>
      <c r="G5" s="26"/>
      <c r="H5" s="26"/>
      <c r="I5" s="26"/>
      <c r="J5" s="26"/>
      <c r="K5" s="26"/>
      <c r="L5" s="144" t="s">
        <v>10</v>
      </c>
      <c r="M5" s="143" t="s">
        <v>11</v>
      </c>
      <c r="N5" s="143" t="s">
        <v>12</v>
      </c>
      <c r="O5" s="160"/>
      <c r="P5" s="160"/>
      <c r="Q5" s="160"/>
      <c r="R5" s="160"/>
      <c r="S5" s="160"/>
      <c r="T5" s="160"/>
      <c r="U5" s="160"/>
      <c r="V5" s="160"/>
    </row>
    <row r="6" spans="1:23" ht="14.25" hidden="1" customHeight="1">
      <c r="B6" s="198"/>
      <c r="C6" s="198"/>
      <c r="D6" s="26"/>
      <c r="E6" s="26"/>
      <c r="F6" s="26"/>
      <c r="G6" s="26"/>
      <c r="H6" s="26"/>
      <c r="I6" s="26"/>
      <c r="J6" s="26"/>
      <c r="K6" s="26"/>
      <c r="L6" s="144" t="s">
        <v>10</v>
      </c>
      <c r="M6" s="143" t="s">
        <v>11</v>
      </c>
      <c r="N6" s="143" t="s">
        <v>12</v>
      </c>
      <c r="O6" s="160"/>
      <c r="P6" s="160"/>
      <c r="Q6" s="160"/>
      <c r="R6" s="160"/>
      <c r="S6" s="160"/>
      <c r="T6" s="160"/>
      <c r="U6" s="160"/>
      <c r="V6" s="160"/>
    </row>
    <row r="7" spans="1:23" ht="14.25" hidden="1" customHeight="1">
      <c r="B7" s="198"/>
      <c r="C7" s="198"/>
      <c r="D7" s="26"/>
      <c r="E7" s="26"/>
      <c r="F7" s="26"/>
      <c r="G7" s="26"/>
      <c r="H7" s="26"/>
      <c r="I7" s="26"/>
      <c r="J7" s="26"/>
      <c r="K7" s="26"/>
      <c r="L7" s="144" t="s">
        <v>10</v>
      </c>
      <c r="M7" s="143" t="s">
        <v>11</v>
      </c>
      <c r="N7" s="143" t="s">
        <v>12</v>
      </c>
      <c r="O7" s="160"/>
      <c r="P7" s="160"/>
      <c r="Q7" s="160"/>
      <c r="R7" s="160"/>
      <c r="S7" s="160"/>
      <c r="T7" s="160"/>
      <c r="U7" s="160"/>
      <c r="V7" s="160"/>
    </row>
    <row r="8" spans="1:23" ht="14.25" hidden="1" customHeight="1">
      <c r="B8" s="198"/>
      <c r="C8" s="198"/>
      <c r="D8" s="26"/>
      <c r="E8" s="26"/>
      <c r="F8" s="26"/>
      <c r="G8" s="26"/>
      <c r="H8" s="26"/>
      <c r="I8" s="26"/>
      <c r="J8" s="26"/>
      <c r="K8" s="26"/>
      <c r="L8" s="144" t="s">
        <v>10</v>
      </c>
      <c r="M8" s="143" t="s">
        <v>11</v>
      </c>
      <c r="N8" s="143" t="s">
        <v>12</v>
      </c>
      <c r="O8" s="160"/>
      <c r="P8" s="160"/>
      <c r="Q8" s="160"/>
      <c r="R8" s="160"/>
      <c r="S8" s="160"/>
      <c r="T8" s="160"/>
      <c r="U8" s="160"/>
      <c r="V8" s="160"/>
    </row>
    <row r="9" spans="1:23" ht="14.25" hidden="1" customHeight="1">
      <c r="B9" s="198"/>
      <c r="C9" s="198"/>
      <c r="D9" s="26"/>
      <c r="E9" s="26"/>
      <c r="F9" s="26"/>
      <c r="G9" s="26"/>
      <c r="H9" s="26"/>
      <c r="I9" s="26"/>
      <c r="J9" s="26"/>
      <c r="K9" s="26"/>
      <c r="L9" s="144" t="s">
        <v>10</v>
      </c>
      <c r="M9" s="143" t="s">
        <v>11</v>
      </c>
      <c r="N9" s="143" t="s">
        <v>12</v>
      </c>
      <c r="O9" s="160"/>
      <c r="P9" s="160"/>
      <c r="Q9" s="160"/>
      <c r="R9" s="160"/>
      <c r="S9" s="160"/>
      <c r="T9" s="160"/>
      <c r="U9" s="160"/>
      <c r="V9" s="160"/>
    </row>
    <row r="10" spans="1:23" ht="14.25" hidden="1" customHeight="1">
      <c r="B10" s="198"/>
      <c r="C10" s="198"/>
      <c r="D10" s="26"/>
      <c r="E10" s="26"/>
      <c r="F10" s="26"/>
      <c r="G10" s="26"/>
      <c r="H10" s="26"/>
      <c r="I10" s="26"/>
      <c r="J10" s="26"/>
      <c r="K10" s="26"/>
      <c r="L10" s="144" t="s">
        <v>10</v>
      </c>
      <c r="M10" s="143" t="s">
        <v>11</v>
      </c>
      <c r="N10" s="143" t="s">
        <v>12</v>
      </c>
      <c r="O10" s="160"/>
      <c r="P10" s="160"/>
      <c r="Q10" s="160"/>
      <c r="R10" s="160"/>
      <c r="S10" s="160"/>
      <c r="T10" s="160"/>
      <c r="U10" s="160"/>
      <c r="V10" s="160"/>
    </row>
    <row r="11" spans="1:23" ht="12" hidden="1" customHeight="1">
      <c r="B11" s="198"/>
      <c r="C11" s="198"/>
      <c r="D11" s="26"/>
      <c r="E11" s="26"/>
      <c r="F11" s="26"/>
      <c r="G11" s="26"/>
      <c r="H11" s="26"/>
      <c r="I11" s="26"/>
      <c r="J11" s="26"/>
      <c r="K11" s="26"/>
      <c r="L11" s="144" t="s">
        <v>10</v>
      </c>
      <c r="M11" s="143" t="s">
        <v>11</v>
      </c>
      <c r="N11" s="143" t="s">
        <v>12</v>
      </c>
      <c r="O11" s="160"/>
      <c r="P11" s="160"/>
      <c r="Q11" s="160"/>
      <c r="R11" s="160"/>
      <c r="S11" s="160"/>
      <c r="T11" s="160"/>
      <c r="U11" s="160"/>
      <c r="V11" s="160"/>
    </row>
    <row r="12" spans="1:23" ht="30" customHeight="1">
      <c r="B12" s="199"/>
      <c r="C12" s="199"/>
      <c r="D12" s="26" t="s">
        <v>13</v>
      </c>
      <c r="E12" s="26" t="s">
        <v>14</v>
      </c>
      <c r="F12" s="26" t="s">
        <v>13</v>
      </c>
      <c r="G12" s="26" t="s">
        <v>14</v>
      </c>
      <c r="H12" s="26" t="s">
        <v>13</v>
      </c>
      <c r="I12" s="26" t="s">
        <v>14</v>
      </c>
      <c r="J12" s="26" t="s">
        <v>13</v>
      </c>
      <c r="K12" s="26" t="s">
        <v>14</v>
      </c>
      <c r="L12" s="144" t="s">
        <v>15</v>
      </c>
      <c r="M12" s="143" t="s">
        <v>16</v>
      </c>
      <c r="N12" s="143" t="s">
        <v>12</v>
      </c>
      <c r="O12" s="161" t="s">
        <v>17</v>
      </c>
      <c r="P12" s="161" t="s">
        <v>18</v>
      </c>
      <c r="Q12" s="161" t="s">
        <v>103</v>
      </c>
      <c r="R12" s="161" t="s">
        <v>20</v>
      </c>
      <c r="S12" s="161" t="s">
        <v>22</v>
      </c>
      <c r="T12" s="161" t="s">
        <v>19</v>
      </c>
      <c r="U12" s="161" t="s">
        <v>23</v>
      </c>
      <c r="V12" s="161" t="s">
        <v>24</v>
      </c>
    </row>
    <row r="13" spans="1:23" ht="22.5" customHeight="1">
      <c r="B13" s="145">
        <v>42794</v>
      </c>
      <c r="C13" s="145" t="s">
        <v>29</v>
      </c>
      <c r="D13" s="134"/>
      <c r="E13" s="146"/>
      <c r="F13" s="134" t="s">
        <v>75</v>
      </c>
      <c r="G13" s="13">
        <v>165</v>
      </c>
      <c r="H13" s="148" t="s">
        <v>104</v>
      </c>
      <c r="I13" s="146">
        <v>136.84200000000001</v>
      </c>
      <c r="J13" s="134"/>
      <c r="K13" s="150"/>
      <c r="L13" s="150">
        <f>K13+E13</f>
        <v>0</v>
      </c>
      <c r="M13" s="146">
        <f>I13+G13</f>
        <v>301.84199999999998</v>
      </c>
      <c r="N13" s="150">
        <f t="shared" ref="N13:N21" si="0">L13+M13</f>
        <v>301.84199999999998</v>
      </c>
      <c r="O13" s="162"/>
      <c r="P13" s="162"/>
      <c r="Q13" s="162"/>
      <c r="R13" s="162"/>
      <c r="S13" s="162"/>
      <c r="T13" s="162" t="s">
        <v>121</v>
      </c>
      <c r="U13" s="134" t="s">
        <v>26</v>
      </c>
      <c r="V13" s="134" t="s">
        <v>26</v>
      </c>
      <c r="W13" s="165"/>
    </row>
    <row r="14" spans="1:23" ht="22.5" customHeight="1">
      <c r="B14" s="145">
        <v>42795</v>
      </c>
      <c r="C14" s="145" t="s">
        <v>31</v>
      </c>
      <c r="D14" s="148"/>
      <c r="E14" s="146"/>
      <c r="F14" s="134" t="s">
        <v>78</v>
      </c>
      <c r="G14" s="13">
        <v>171</v>
      </c>
      <c r="H14" s="148" t="s">
        <v>106</v>
      </c>
      <c r="I14" s="154">
        <v>173.40100000000001</v>
      </c>
      <c r="J14" s="148"/>
      <c r="K14" s="150"/>
      <c r="L14" s="150">
        <f t="shared" ref="L14:L47" si="1">K14+E14</f>
        <v>0</v>
      </c>
      <c r="M14" s="146">
        <f t="shared" ref="M14:M47" si="2">I14+G14</f>
        <v>344.40100000000001</v>
      </c>
      <c r="N14" s="150">
        <f t="shared" si="0"/>
        <v>344.40100000000001</v>
      </c>
      <c r="O14" s="162"/>
      <c r="P14" s="162"/>
      <c r="Q14" s="162"/>
      <c r="R14" s="162"/>
      <c r="S14" s="162"/>
      <c r="T14" s="162" t="s">
        <v>121</v>
      </c>
      <c r="U14" s="134"/>
      <c r="V14" s="134"/>
      <c r="W14" s="166"/>
    </row>
    <row r="15" spans="1:23" ht="22.5" customHeight="1">
      <c r="B15" s="145">
        <v>42796</v>
      </c>
      <c r="C15" s="145" t="s">
        <v>34</v>
      </c>
      <c r="D15" s="148"/>
      <c r="E15" s="146"/>
      <c r="F15" s="134" t="s">
        <v>80</v>
      </c>
      <c r="G15" s="13">
        <v>153</v>
      </c>
      <c r="H15" s="148" t="s">
        <v>108</v>
      </c>
      <c r="I15" s="154">
        <v>100</v>
      </c>
      <c r="J15" s="148"/>
      <c r="K15" s="150"/>
      <c r="L15" s="150">
        <f t="shared" si="1"/>
        <v>0</v>
      </c>
      <c r="M15" s="146">
        <f t="shared" si="2"/>
        <v>253</v>
      </c>
      <c r="N15" s="150">
        <f t="shared" si="0"/>
        <v>253</v>
      </c>
      <c r="O15" s="162"/>
      <c r="P15" s="162"/>
      <c r="Q15" s="162"/>
      <c r="R15" s="162"/>
      <c r="S15" s="162"/>
      <c r="T15" s="162" t="s">
        <v>121</v>
      </c>
      <c r="U15" s="134"/>
      <c r="V15" s="134"/>
      <c r="W15" s="166"/>
    </row>
    <row r="16" spans="1:23" ht="22.5" customHeight="1">
      <c r="B16" s="145">
        <v>42797</v>
      </c>
      <c r="C16" s="145" t="s">
        <v>39</v>
      </c>
      <c r="D16" s="148"/>
      <c r="E16" s="146"/>
      <c r="F16" s="134" t="s">
        <v>81</v>
      </c>
      <c r="G16" s="13">
        <v>139</v>
      </c>
      <c r="H16" s="148" t="s">
        <v>110</v>
      </c>
      <c r="I16" s="154">
        <v>135</v>
      </c>
      <c r="J16" s="148"/>
      <c r="K16" s="150"/>
      <c r="L16" s="150">
        <f t="shared" si="1"/>
        <v>0</v>
      </c>
      <c r="M16" s="146">
        <f t="shared" si="2"/>
        <v>274</v>
      </c>
      <c r="N16" s="150">
        <f t="shared" si="0"/>
        <v>274</v>
      </c>
      <c r="O16" s="162"/>
      <c r="P16" s="162"/>
      <c r="Q16" s="162" t="s">
        <v>121</v>
      </c>
      <c r="R16" s="162"/>
      <c r="S16" s="162"/>
      <c r="T16" s="162"/>
      <c r="U16" s="134"/>
      <c r="V16" s="134"/>
      <c r="W16" s="166"/>
    </row>
    <row r="17" spans="2:23" ht="22.5" customHeight="1">
      <c r="B17" s="145">
        <v>42798</v>
      </c>
      <c r="C17" s="145" t="s">
        <v>45</v>
      </c>
      <c r="D17" s="148"/>
      <c r="E17" s="146"/>
      <c r="F17" s="134" t="s">
        <v>82</v>
      </c>
      <c r="G17" s="13">
        <v>163</v>
      </c>
      <c r="H17" s="148"/>
      <c r="I17" s="154"/>
      <c r="J17" s="148"/>
      <c r="K17" s="150"/>
      <c r="L17" s="150">
        <f t="shared" si="1"/>
        <v>0</v>
      </c>
      <c r="M17" s="146">
        <f t="shared" si="2"/>
        <v>163</v>
      </c>
      <c r="N17" s="150">
        <f t="shared" si="0"/>
        <v>163</v>
      </c>
      <c r="O17" s="162"/>
      <c r="P17" s="162"/>
      <c r="Q17" s="162">
        <v>23</v>
      </c>
      <c r="R17" s="162"/>
      <c r="S17" s="162"/>
      <c r="T17" s="162"/>
      <c r="U17" s="134"/>
      <c r="V17" s="134"/>
      <c r="W17" s="166"/>
    </row>
    <row r="18" spans="2:23" ht="22.5" customHeight="1">
      <c r="B18" s="145">
        <v>42799</v>
      </c>
      <c r="C18" s="145" t="s">
        <v>25</v>
      </c>
      <c r="D18" s="148"/>
      <c r="E18" s="146"/>
      <c r="F18" s="134" t="s">
        <v>86</v>
      </c>
      <c r="G18" s="13">
        <v>175</v>
      </c>
      <c r="H18" s="148"/>
      <c r="I18" s="154"/>
      <c r="J18" s="148"/>
      <c r="K18" s="150"/>
      <c r="L18" s="150">
        <f t="shared" si="1"/>
        <v>0</v>
      </c>
      <c r="M18" s="146">
        <f t="shared" si="2"/>
        <v>175</v>
      </c>
      <c r="N18" s="150">
        <f t="shared" si="0"/>
        <v>175</v>
      </c>
      <c r="O18" s="162"/>
      <c r="P18" s="162"/>
      <c r="Q18" s="162">
        <v>23</v>
      </c>
      <c r="R18" s="162"/>
      <c r="S18" s="162"/>
      <c r="T18" s="162"/>
      <c r="U18" s="134"/>
      <c r="V18" s="134"/>
      <c r="W18" s="166"/>
    </row>
    <row r="19" spans="2:23" ht="21.75" customHeight="1">
      <c r="B19" s="145">
        <v>42800</v>
      </c>
      <c r="C19" s="145" t="s">
        <v>27</v>
      </c>
      <c r="D19" s="149" t="s">
        <v>37</v>
      </c>
      <c r="E19" s="150">
        <v>235</v>
      </c>
      <c r="F19" s="148"/>
      <c r="G19" s="146"/>
      <c r="H19" s="148"/>
      <c r="I19" s="154"/>
      <c r="J19" s="148"/>
      <c r="K19" s="150"/>
      <c r="L19" s="150">
        <f t="shared" si="1"/>
        <v>235</v>
      </c>
      <c r="M19" s="146">
        <f t="shared" si="2"/>
        <v>0</v>
      </c>
      <c r="N19" s="150">
        <f t="shared" si="0"/>
        <v>235</v>
      </c>
      <c r="O19" s="162">
        <v>24</v>
      </c>
      <c r="P19" s="162"/>
      <c r="Q19" s="162" t="s">
        <v>122</v>
      </c>
      <c r="R19" s="162">
        <v>24</v>
      </c>
      <c r="S19" s="162"/>
      <c r="T19" s="162" t="s">
        <v>123</v>
      </c>
      <c r="U19" s="134"/>
      <c r="V19" s="134"/>
      <c r="W19" s="166"/>
    </row>
    <row r="20" spans="2:23" ht="30.75" customHeight="1">
      <c r="B20" s="145">
        <v>42801</v>
      </c>
      <c r="C20" s="145" t="s">
        <v>29</v>
      </c>
      <c r="D20" s="152" t="s">
        <v>42</v>
      </c>
      <c r="E20" s="153">
        <v>250</v>
      </c>
      <c r="F20" s="147"/>
      <c r="G20" s="146"/>
      <c r="H20" s="148"/>
      <c r="I20" s="154"/>
      <c r="J20" s="148" t="s">
        <v>33</v>
      </c>
      <c r="K20" s="150">
        <v>18</v>
      </c>
      <c r="L20" s="150">
        <f t="shared" si="1"/>
        <v>268</v>
      </c>
      <c r="M20" s="146">
        <f t="shared" si="2"/>
        <v>0</v>
      </c>
      <c r="N20" s="150">
        <f t="shared" si="0"/>
        <v>268</v>
      </c>
      <c r="O20" s="162">
        <v>24</v>
      </c>
      <c r="P20" s="162"/>
      <c r="Q20" s="162"/>
      <c r="R20" s="162">
        <v>24</v>
      </c>
      <c r="S20" s="162"/>
      <c r="T20" s="162" t="s">
        <v>123</v>
      </c>
      <c r="U20" s="134" t="s">
        <v>26</v>
      </c>
      <c r="V20" s="134" t="s">
        <v>26</v>
      </c>
      <c r="W20" s="166"/>
    </row>
    <row r="21" spans="2:23" ht="20.100000000000001" customHeight="1">
      <c r="B21" s="145">
        <v>42802</v>
      </c>
      <c r="C21" s="145" t="s">
        <v>31</v>
      </c>
      <c r="D21" s="152" t="s">
        <v>48</v>
      </c>
      <c r="E21" s="153">
        <v>238</v>
      </c>
      <c r="F21" s="148"/>
      <c r="G21" s="146"/>
      <c r="H21" s="152"/>
      <c r="I21" s="153"/>
      <c r="J21" s="152" t="s">
        <v>38</v>
      </c>
      <c r="K21" s="150">
        <v>252</v>
      </c>
      <c r="L21" s="150">
        <f t="shared" si="1"/>
        <v>490</v>
      </c>
      <c r="M21" s="146">
        <f t="shared" si="2"/>
        <v>0</v>
      </c>
      <c r="N21" s="150">
        <f t="shared" si="0"/>
        <v>490</v>
      </c>
      <c r="O21" s="162">
        <v>24</v>
      </c>
      <c r="P21" s="162">
        <v>25</v>
      </c>
      <c r="Q21" s="162"/>
      <c r="R21" s="162">
        <v>24</v>
      </c>
      <c r="S21" s="162">
        <v>25</v>
      </c>
      <c r="T21" s="162" t="s">
        <v>123</v>
      </c>
      <c r="U21" s="134" t="s">
        <v>26</v>
      </c>
      <c r="V21" s="134" t="s">
        <v>26</v>
      </c>
      <c r="W21" s="166"/>
    </row>
    <row r="22" spans="2:23" ht="20.100000000000001" customHeight="1">
      <c r="B22" s="145">
        <v>42803</v>
      </c>
      <c r="C22" s="145" t="s">
        <v>34</v>
      </c>
      <c r="D22" s="152" t="s">
        <v>52</v>
      </c>
      <c r="E22" s="150">
        <v>150</v>
      </c>
      <c r="F22" s="148"/>
      <c r="G22" s="146"/>
      <c r="H22" s="148" t="s">
        <v>28</v>
      </c>
      <c r="I22" s="146">
        <v>229</v>
      </c>
      <c r="J22" s="148" t="s">
        <v>43</v>
      </c>
      <c r="K22" s="150">
        <v>229</v>
      </c>
      <c r="L22" s="150">
        <f t="shared" si="1"/>
        <v>379</v>
      </c>
      <c r="M22" s="146">
        <f t="shared" si="2"/>
        <v>229</v>
      </c>
      <c r="N22" s="150">
        <f t="shared" ref="N22:N26" si="3">L22+M22</f>
        <v>608</v>
      </c>
      <c r="O22" s="162">
        <v>24</v>
      </c>
      <c r="P22" s="162">
        <v>25</v>
      </c>
      <c r="Q22" s="162"/>
      <c r="R22" s="162">
        <v>24</v>
      </c>
      <c r="S22" s="162">
        <v>25</v>
      </c>
      <c r="T22" s="162" t="s">
        <v>123</v>
      </c>
      <c r="U22" s="134" t="s">
        <v>26</v>
      </c>
      <c r="V22" s="134" t="s">
        <v>26</v>
      </c>
      <c r="W22" s="166"/>
    </row>
    <row r="23" spans="2:23" ht="19.5" customHeight="1">
      <c r="B23" s="145">
        <v>42804</v>
      </c>
      <c r="C23" s="145" t="s">
        <v>39</v>
      </c>
      <c r="D23" s="148" t="s">
        <v>57</v>
      </c>
      <c r="E23" s="150">
        <v>270</v>
      </c>
      <c r="F23" s="148"/>
      <c r="G23" s="146"/>
      <c r="H23" s="148" t="s">
        <v>30</v>
      </c>
      <c r="I23" s="146">
        <v>242</v>
      </c>
      <c r="J23" s="152" t="s">
        <v>49</v>
      </c>
      <c r="K23" s="150">
        <v>201</v>
      </c>
      <c r="L23" s="150">
        <f t="shared" si="1"/>
        <v>471</v>
      </c>
      <c r="M23" s="146">
        <f t="shared" si="2"/>
        <v>242</v>
      </c>
      <c r="N23" s="150">
        <f t="shared" si="3"/>
        <v>713</v>
      </c>
      <c r="O23" s="162">
        <v>24</v>
      </c>
      <c r="P23" s="162">
        <v>25</v>
      </c>
      <c r="Q23" s="162"/>
      <c r="R23" s="162">
        <v>24</v>
      </c>
      <c r="S23" s="162">
        <v>25</v>
      </c>
      <c r="T23" s="162" t="s">
        <v>123</v>
      </c>
      <c r="U23" s="134" t="s">
        <v>26</v>
      </c>
      <c r="V23" s="134" t="s">
        <v>26</v>
      </c>
      <c r="W23" s="166" t="s">
        <v>44</v>
      </c>
    </row>
    <row r="24" spans="2:23" ht="18.75" customHeight="1">
      <c r="B24" s="145">
        <v>42805</v>
      </c>
      <c r="C24" s="145" t="s">
        <v>45</v>
      </c>
      <c r="D24" s="148"/>
      <c r="E24" s="150"/>
      <c r="F24" s="148"/>
      <c r="G24" s="146"/>
      <c r="H24" s="134" t="s">
        <v>32</v>
      </c>
      <c r="I24" s="146">
        <v>155</v>
      </c>
      <c r="J24" s="148" t="s">
        <v>53</v>
      </c>
      <c r="K24" s="150">
        <v>160</v>
      </c>
      <c r="L24" s="150">
        <f t="shared" si="1"/>
        <v>160</v>
      </c>
      <c r="M24" s="146">
        <f t="shared" si="2"/>
        <v>155</v>
      </c>
      <c r="N24" s="150">
        <f t="shared" si="3"/>
        <v>315</v>
      </c>
      <c r="O24" s="162">
        <v>24</v>
      </c>
      <c r="P24" s="162">
        <v>25</v>
      </c>
      <c r="Q24" s="162">
        <v>22</v>
      </c>
      <c r="R24" s="162">
        <v>24</v>
      </c>
      <c r="S24" s="162">
        <v>25</v>
      </c>
      <c r="T24" s="162"/>
      <c r="U24" s="134" t="s">
        <v>26</v>
      </c>
      <c r="V24" s="134" t="s">
        <v>26</v>
      </c>
      <c r="W24" s="165"/>
    </row>
    <row r="25" spans="2:23" ht="20.100000000000001" customHeight="1">
      <c r="B25" s="145">
        <v>42806</v>
      </c>
      <c r="C25" s="145" t="s">
        <v>25</v>
      </c>
      <c r="D25" s="147"/>
      <c r="E25" s="150"/>
      <c r="F25" s="134"/>
      <c r="G25" s="13"/>
      <c r="H25" s="134" t="s">
        <v>36</v>
      </c>
      <c r="I25" s="146">
        <v>217</v>
      </c>
      <c r="J25" s="148"/>
      <c r="K25" s="150"/>
      <c r="L25" s="150">
        <f t="shared" si="1"/>
        <v>0</v>
      </c>
      <c r="M25" s="146">
        <f t="shared" si="2"/>
        <v>217</v>
      </c>
      <c r="N25" s="150">
        <f t="shared" si="3"/>
        <v>217</v>
      </c>
      <c r="O25" s="162"/>
      <c r="P25" s="162">
        <v>25</v>
      </c>
      <c r="Q25" s="162">
        <v>22</v>
      </c>
      <c r="R25" s="162"/>
      <c r="S25" s="162">
        <v>25</v>
      </c>
      <c r="T25" s="162"/>
      <c r="U25" s="134" t="s">
        <v>54</v>
      </c>
      <c r="V25" s="134" t="s">
        <v>26</v>
      </c>
      <c r="W25" s="165"/>
    </row>
    <row r="26" spans="2:23" ht="33.75" customHeight="1">
      <c r="B26" s="145">
        <v>42807</v>
      </c>
      <c r="C26" s="145" t="s">
        <v>27</v>
      </c>
      <c r="D26" s="148"/>
      <c r="E26" s="150"/>
      <c r="F26" s="147" t="s">
        <v>105</v>
      </c>
      <c r="G26" s="146">
        <v>263</v>
      </c>
      <c r="H26" s="151" t="s">
        <v>41</v>
      </c>
      <c r="I26" s="146">
        <v>155</v>
      </c>
      <c r="J26" s="148"/>
      <c r="K26" s="163"/>
      <c r="L26" s="150">
        <f t="shared" si="1"/>
        <v>0</v>
      </c>
      <c r="M26" s="146">
        <f t="shared" si="2"/>
        <v>418</v>
      </c>
      <c r="N26" s="150">
        <f t="shared" si="3"/>
        <v>418</v>
      </c>
      <c r="O26" s="162"/>
      <c r="P26" s="162"/>
      <c r="Q26" s="162">
        <v>22</v>
      </c>
      <c r="R26" s="162"/>
      <c r="S26" s="162"/>
      <c r="T26" s="162" t="s">
        <v>123</v>
      </c>
      <c r="U26" s="134" t="s">
        <v>54</v>
      </c>
      <c r="V26" s="134" t="s">
        <v>26</v>
      </c>
      <c r="W26" s="165"/>
    </row>
    <row r="27" spans="2:23" ht="22.5" customHeight="1">
      <c r="B27" s="145">
        <v>42808</v>
      </c>
      <c r="C27" s="145" t="s">
        <v>29</v>
      </c>
      <c r="D27" s="151"/>
      <c r="E27" s="150"/>
      <c r="F27" s="148" t="s">
        <v>107</v>
      </c>
      <c r="G27" s="146">
        <v>198</v>
      </c>
      <c r="H27" s="148"/>
      <c r="I27" s="146"/>
      <c r="J27" s="148"/>
      <c r="K27" s="163"/>
      <c r="L27" s="150">
        <f t="shared" si="1"/>
        <v>0</v>
      </c>
      <c r="M27" s="146">
        <f t="shared" si="2"/>
        <v>198</v>
      </c>
      <c r="N27" s="150">
        <f t="shared" ref="N27:N47" si="4">L27+M27</f>
        <v>198</v>
      </c>
      <c r="O27" s="162"/>
      <c r="P27" s="162"/>
      <c r="Q27" s="162"/>
      <c r="R27" s="162"/>
      <c r="S27" s="162"/>
      <c r="T27" s="162" t="s">
        <v>123</v>
      </c>
      <c r="U27" s="134" t="s">
        <v>54</v>
      </c>
      <c r="V27" s="134" t="s">
        <v>54</v>
      </c>
      <c r="W27" s="165"/>
    </row>
    <row r="28" spans="2:23" ht="20.100000000000001" customHeight="1">
      <c r="B28" s="145">
        <v>42809</v>
      </c>
      <c r="C28" s="145" t="s">
        <v>31</v>
      </c>
      <c r="D28" s="148" t="s">
        <v>60</v>
      </c>
      <c r="E28" s="150">
        <v>252</v>
      </c>
      <c r="F28" s="148" t="s">
        <v>109</v>
      </c>
      <c r="G28" s="146">
        <v>198</v>
      </c>
      <c r="H28" s="151"/>
      <c r="I28" s="146"/>
      <c r="J28" s="148"/>
      <c r="K28" s="163"/>
      <c r="L28" s="150">
        <f t="shared" si="1"/>
        <v>252</v>
      </c>
      <c r="M28" s="146">
        <f t="shared" si="2"/>
        <v>198</v>
      </c>
      <c r="N28" s="150">
        <f t="shared" si="4"/>
        <v>450</v>
      </c>
      <c r="O28" s="162">
        <v>24</v>
      </c>
      <c r="P28" s="162"/>
      <c r="Q28" s="162"/>
      <c r="R28" s="162">
        <v>24</v>
      </c>
      <c r="S28" s="162"/>
      <c r="T28" s="162" t="s">
        <v>123</v>
      </c>
      <c r="U28" s="134" t="s">
        <v>26</v>
      </c>
      <c r="V28" s="134" t="s">
        <v>54</v>
      </c>
      <c r="W28" s="165"/>
    </row>
    <row r="29" spans="2:23" ht="17.25" customHeight="1">
      <c r="B29" s="145">
        <v>42810</v>
      </c>
      <c r="C29" s="145" t="s">
        <v>34</v>
      </c>
      <c r="D29" s="147" t="s">
        <v>64</v>
      </c>
      <c r="E29" s="150">
        <v>226</v>
      </c>
      <c r="F29" s="148" t="s">
        <v>111</v>
      </c>
      <c r="G29" s="146">
        <v>183</v>
      </c>
      <c r="H29" s="151"/>
      <c r="I29" s="146"/>
      <c r="J29" s="148" t="s">
        <v>58</v>
      </c>
      <c r="K29" s="163">
        <v>200</v>
      </c>
      <c r="L29" s="150">
        <f t="shared" si="1"/>
        <v>426</v>
      </c>
      <c r="M29" s="146">
        <f t="shared" si="2"/>
        <v>183</v>
      </c>
      <c r="N29" s="150">
        <f t="shared" si="4"/>
        <v>609</v>
      </c>
      <c r="O29" s="162">
        <v>24</v>
      </c>
      <c r="P29" s="162">
        <v>25</v>
      </c>
      <c r="Q29" s="162" t="s">
        <v>124</v>
      </c>
      <c r="R29" s="162">
        <v>24</v>
      </c>
      <c r="S29" s="162">
        <v>25</v>
      </c>
      <c r="T29" s="162" t="s">
        <v>123</v>
      </c>
      <c r="U29" s="134" t="s">
        <v>26</v>
      </c>
      <c r="V29" s="134" t="s">
        <v>26</v>
      </c>
      <c r="W29" s="165"/>
    </row>
    <row r="30" spans="2:23" ht="35.25" customHeight="1">
      <c r="B30" s="145">
        <v>42811</v>
      </c>
      <c r="C30" s="145" t="s">
        <v>39</v>
      </c>
      <c r="D30" s="148" t="s">
        <v>69</v>
      </c>
      <c r="E30" s="150">
        <v>186</v>
      </c>
      <c r="F30" s="134" t="s">
        <v>112</v>
      </c>
      <c r="G30" s="13">
        <v>161</v>
      </c>
      <c r="H30" s="151"/>
      <c r="I30" s="146"/>
      <c r="J30" s="148" t="s">
        <v>61</v>
      </c>
      <c r="K30" s="163">
        <v>143</v>
      </c>
      <c r="L30" s="150">
        <f t="shared" si="1"/>
        <v>329</v>
      </c>
      <c r="M30" s="146">
        <f t="shared" si="2"/>
        <v>161</v>
      </c>
      <c r="N30" s="150">
        <f t="shared" si="4"/>
        <v>490</v>
      </c>
      <c r="O30" s="162">
        <v>24</v>
      </c>
      <c r="P30" s="162">
        <v>25</v>
      </c>
      <c r="Q30" s="162"/>
      <c r="R30" s="162">
        <v>24</v>
      </c>
      <c r="S30" s="162">
        <v>25</v>
      </c>
      <c r="T30" s="162" t="s">
        <v>123</v>
      </c>
      <c r="U30" s="134" t="s">
        <v>26</v>
      </c>
      <c r="V30" s="134" t="s">
        <v>26</v>
      </c>
      <c r="W30" s="165"/>
    </row>
    <row r="31" spans="2:23" ht="18.75" customHeight="1">
      <c r="B31" s="145">
        <v>42812</v>
      </c>
      <c r="C31" s="145" t="s">
        <v>45</v>
      </c>
      <c r="D31" s="151" t="s">
        <v>72</v>
      </c>
      <c r="E31" s="150">
        <v>240</v>
      </c>
      <c r="F31" s="134"/>
      <c r="G31" s="13"/>
      <c r="H31" s="134"/>
      <c r="I31" s="13"/>
      <c r="J31" s="148" t="s">
        <v>65</v>
      </c>
      <c r="K31" s="163">
        <v>164</v>
      </c>
      <c r="L31" s="150">
        <f t="shared" si="1"/>
        <v>404</v>
      </c>
      <c r="M31" s="146">
        <f t="shared" si="2"/>
        <v>0</v>
      </c>
      <c r="N31" s="150">
        <f t="shared" si="4"/>
        <v>404</v>
      </c>
      <c r="O31" s="162">
        <v>24</v>
      </c>
      <c r="P31" s="162">
        <v>25</v>
      </c>
      <c r="Q31" s="162"/>
      <c r="R31" s="162">
        <v>24</v>
      </c>
      <c r="S31" s="162">
        <v>25</v>
      </c>
      <c r="T31" s="162"/>
      <c r="U31" s="134" t="s">
        <v>26</v>
      </c>
      <c r="V31" s="134" t="s">
        <v>26</v>
      </c>
      <c r="W31" s="165"/>
    </row>
    <row r="32" spans="2:23" ht="36" customHeight="1">
      <c r="B32" s="145">
        <v>42813</v>
      </c>
      <c r="C32" s="145" t="s">
        <v>25</v>
      </c>
      <c r="D32" s="134"/>
      <c r="E32" s="146"/>
      <c r="F32" s="134"/>
      <c r="G32" s="13"/>
      <c r="H32" s="151" t="s">
        <v>47</v>
      </c>
      <c r="I32" s="146">
        <v>261</v>
      </c>
      <c r="J32" s="148" t="s">
        <v>70</v>
      </c>
      <c r="K32" s="150">
        <v>140</v>
      </c>
      <c r="L32" s="150">
        <f t="shared" si="1"/>
        <v>140</v>
      </c>
      <c r="M32" s="146">
        <f t="shared" si="2"/>
        <v>261</v>
      </c>
      <c r="N32" s="150">
        <f t="shared" si="4"/>
        <v>401</v>
      </c>
      <c r="O32" s="162">
        <v>24</v>
      </c>
      <c r="P32" s="162">
        <v>25</v>
      </c>
      <c r="Q32" s="162">
        <v>22</v>
      </c>
      <c r="R32" s="162">
        <v>24</v>
      </c>
      <c r="S32" s="162">
        <v>25</v>
      </c>
      <c r="T32" s="162"/>
      <c r="U32" s="134" t="s">
        <v>26</v>
      </c>
      <c r="V32" s="134" t="s">
        <v>26</v>
      </c>
      <c r="W32" s="165"/>
    </row>
    <row r="33" spans="2:23" ht="19.5" customHeight="1">
      <c r="B33" s="145">
        <v>42814</v>
      </c>
      <c r="C33" s="145" t="s">
        <v>27</v>
      </c>
      <c r="D33" s="151"/>
      <c r="E33" s="146"/>
      <c r="F33" s="134"/>
      <c r="G33" s="13"/>
      <c r="H33" s="151" t="s">
        <v>51</v>
      </c>
      <c r="I33" s="146">
        <v>245</v>
      </c>
      <c r="J33" s="148" t="s">
        <v>73</v>
      </c>
      <c r="K33" s="150">
        <v>230</v>
      </c>
      <c r="L33" s="150">
        <f t="shared" si="1"/>
        <v>230</v>
      </c>
      <c r="M33" s="146">
        <f t="shared" si="2"/>
        <v>245</v>
      </c>
      <c r="N33" s="150">
        <f t="shared" si="4"/>
        <v>475</v>
      </c>
      <c r="O33" s="162"/>
      <c r="P33" s="162">
        <v>25</v>
      </c>
      <c r="Q33" s="162">
        <v>22</v>
      </c>
      <c r="R33" s="162"/>
      <c r="S33" s="162">
        <v>25</v>
      </c>
      <c r="T33" s="162" t="s">
        <v>123</v>
      </c>
      <c r="U33" s="134" t="s">
        <v>54</v>
      </c>
      <c r="V33" s="134" t="s">
        <v>26</v>
      </c>
      <c r="W33" s="165"/>
    </row>
    <row r="34" spans="2:23" ht="23.25" customHeight="1">
      <c r="B34" s="145">
        <v>42815</v>
      </c>
      <c r="C34" s="145" t="s">
        <v>29</v>
      </c>
      <c r="D34" s="151"/>
      <c r="E34" s="146"/>
      <c r="F34" s="134"/>
      <c r="G34" s="13"/>
      <c r="H34" s="148" t="s">
        <v>56</v>
      </c>
      <c r="I34" s="146">
        <v>237</v>
      </c>
      <c r="J34" s="148"/>
      <c r="K34" s="150"/>
      <c r="L34" s="150">
        <f t="shared" si="1"/>
        <v>0</v>
      </c>
      <c r="M34" s="146">
        <f t="shared" si="2"/>
        <v>237</v>
      </c>
      <c r="N34" s="150">
        <f t="shared" si="4"/>
        <v>237</v>
      </c>
      <c r="O34" s="162"/>
      <c r="P34" s="162">
        <v>25</v>
      </c>
      <c r="Q34" s="162">
        <v>22</v>
      </c>
      <c r="R34" s="162"/>
      <c r="S34" s="162">
        <v>25</v>
      </c>
      <c r="T34" s="162" t="s">
        <v>123</v>
      </c>
      <c r="U34" s="134" t="s">
        <v>54</v>
      </c>
      <c r="V34" s="134" t="s">
        <v>54</v>
      </c>
      <c r="W34" s="165"/>
    </row>
    <row r="35" spans="2:23" ht="23.25" customHeight="1">
      <c r="B35" s="145">
        <v>42816</v>
      </c>
      <c r="C35" s="145" t="s">
        <v>31</v>
      </c>
      <c r="D35" s="151"/>
      <c r="E35" s="146"/>
      <c r="F35" s="134"/>
      <c r="G35" s="13"/>
      <c r="H35" s="148" t="s">
        <v>59</v>
      </c>
      <c r="I35" s="146">
        <v>219.57300000000001</v>
      </c>
      <c r="J35" s="148"/>
      <c r="K35" s="150"/>
      <c r="L35" s="150">
        <f t="shared" si="1"/>
        <v>0</v>
      </c>
      <c r="M35" s="146">
        <f t="shared" si="2"/>
        <v>219.57300000000001</v>
      </c>
      <c r="N35" s="150">
        <f t="shared" si="4"/>
        <v>219.57300000000001</v>
      </c>
      <c r="O35" s="162"/>
      <c r="P35" s="162"/>
      <c r="Q35" s="167">
        <v>22</v>
      </c>
      <c r="R35" s="162"/>
      <c r="S35" s="162"/>
      <c r="T35" s="162" t="s">
        <v>123</v>
      </c>
      <c r="U35" s="134" t="s">
        <v>54</v>
      </c>
      <c r="V35" s="134" t="s">
        <v>54</v>
      </c>
      <c r="W35" s="165"/>
    </row>
    <row r="36" spans="2:23" ht="20.100000000000001" customHeight="1">
      <c r="B36" s="145">
        <v>42817</v>
      </c>
      <c r="C36" s="145" t="s">
        <v>34</v>
      </c>
      <c r="D36" s="148"/>
      <c r="E36" s="146"/>
      <c r="F36" s="134" t="s">
        <v>113</v>
      </c>
      <c r="G36" s="13">
        <v>272</v>
      </c>
      <c r="H36" s="148" t="s">
        <v>63</v>
      </c>
      <c r="I36" s="146">
        <v>242</v>
      </c>
      <c r="J36" s="148"/>
      <c r="K36" s="150"/>
      <c r="L36" s="150">
        <f t="shared" si="1"/>
        <v>0</v>
      </c>
      <c r="M36" s="146">
        <f t="shared" si="2"/>
        <v>514</v>
      </c>
      <c r="N36" s="150">
        <f t="shared" si="4"/>
        <v>514</v>
      </c>
      <c r="O36" s="162"/>
      <c r="P36" s="162"/>
      <c r="Q36" s="167">
        <v>22</v>
      </c>
      <c r="R36" s="162"/>
      <c r="S36" s="162"/>
      <c r="T36" s="162" t="s">
        <v>123</v>
      </c>
      <c r="U36" s="134" t="s">
        <v>26</v>
      </c>
      <c r="V36" s="134" t="s">
        <v>26</v>
      </c>
      <c r="W36" s="165"/>
    </row>
    <row r="37" spans="2:23" ht="20.25" customHeight="1">
      <c r="B37" s="145">
        <v>42818</v>
      </c>
      <c r="C37" s="145" t="s">
        <v>39</v>
      </c>
      <c r="D37" s="148"/>
      <c r="E37" s="146"/>
      <c r="F37" s="134" t="s">
        <v>114</v>
      </c>
      <c r="G37" s="13">
        <v>161</v>
      </c>
      <c r="H37" s="148" t="s">
        <v>68</v>
      </c>
      <c r="I37" s="146">
        <v>250</v>
      </c>
      <c r="J37" s="148"/>
      <c r="K37" s="150"/>
      <c r="L37" s="150">
        <f t="shared" si="1"/>
        <v>0</v>
      </c>
      <c r="M37" s="146">
        <f t="shared" si="2"/>
        <v>411</v>
      </c>
      <c r="N37" s="150">
        <f t="shared" si="4"/>
        <v>411</v>
      </c>
      <c r="O37" s="162"/>
      <c r="P37" s="162"/>
      <c r="Q37" s="162">
        <v>22</v>
      </c>
      <c r="R37" s="162"/>
      <c r="S37" s="162"/>
      <c r="T37" s="162" t="s">
        <v>123</v>
      </c>
      <c r="U37" s="168" t="s">
        <v>54</v>
      </c>
      <c r="V37" s="168" t="s">
        <v>54</v>
      </c>
      <c r="W37" s="165"/>
    </row>
    <row r="38" spans="2:23" ht="31.5" customHeight="1">
      <c r="B38" s="145">
        <v>42819</v>
      </c>
      <c r="C38" s="145" t="s">
        <v>45</v>
      </c>
      <c r="D38" s="148" t="s">
        <v>83</v>
      </c>
      <c r="E38" s="150">
        <v>173.06800000000001</v>
      </c>
      <c r="F38" s="134" t="s">
        <v>115</v>
      </c>
      <c r="G38" s="13">
        <v>146</v>
      </c>
      <c r="H38" s="151"/>
      <c r="I38" s="146"/>
      <c r="J38" s="148" t="s">
        <v>84</v>
      </c>
      <c r="K38" s="150">
        <v>227</v>
      </c>
      <c r="L38" s="150">
        <f t="shared" si="1"/>
        <v>400.06799999999998</v>
      </c>
      <c r="M38" s="146">
        <f t="shared" si="2"/>
        <v>146</v>
      </c>
      <c r="N38" s="150">
        <f t="shared" si="4"/>
        <v>546.06799999999998</v>
      </c>
      <c r="O38" s="162">
        <v>24</v>
      </c>
      <c r="P38" s="162">
        <v>25</v>
      </c>
      <c r="Q38" s="162">
        <v>23</v>
      </c>
      <c r="R38" s="162">
        <v>24</v>
      </c>
      <c r="S38" s="162">
        <v>25</v>
      </c>
      <c r="T38" s="162"/>
      <c r="U38" s="168" t="s">
        <v>54</v>
      </c>
      <c r="V38" s="168" t="s">
        <v>54</v>
      </c>
      <c r="W38" s="165"/>
    </row>
    <row r="39" spans="2:23" ht="33.75" customHeight="1">
      <c r="B39" s="145">
        <v>42820</v>
      </c>
      <c r="C39" s="145" t="s">
        <v>25</v>
      </c>
      <c r="D39" s="148" t="s">
        <v>87</v>
      </c>
      <c r="E39" s="150">
        <v>295.37400000000002</v>
      </c>
      <c r="F39" s="134" t="s">
        <v>118</v>
      </c>
      <c r="G39" s="13">
        <v>230</v>
      </c>
      <c r="H39" s="151"/>
      <c r="I39" s="146"/>
      <c r="J39" s="148" t="s">
        <v>88</v>
      </c>
      <c r="K39" s="150">
        <v>234</v>
      </c>
      <c r="L39" s="150">
        <f t="shared" si="1"/>
        <v>529.37400000000002</v>
      </c>
      <c r="M39" s="146">
        <f t="shared" si="2"/>
        <v>230</v>
      </c>
      <c r="N39" s="150">
        <f t="shared" si="4"/>
        <v>759.37400000000002</v>
      </c>
      <c r="O39" s="162">
        <v>24</v>
      </c>
      <c r="P39" s="162">
        <v>25</v>
      </c>
      <c r="Q39" s="162">
        <v>23</v>
      </c>
      <c r="R39" s="162">
        <v>24</v>
      </c>
      <c r="S39" s="162">
        <v>25</v>
      </c>
      <c r="T39" s="162"/>
      <c r="U39" s="162">
        <v>25</v>
      </c>
      <c r="V39" s="162">
        <v>25</v>
      </c>
      <c r="W39" s="165"/>
    </row>
    <row r="40" spans="2:23" ht="20.100000000000001" customHeight="1">
      <c r="B40" s="145">
        <v>42821</v>
      </c>
      <c r="C40" s="145" t="s">
        <v>27</v>
      </c>
      <c r="D40" s="147" t="s">
        <v>89</v>
      </c>
      <c r="E40" s="150">
        <v>157.464</v>
      </c>
      <c r="F40" s="148"/>
      <c r="G40" s="150"/>
      <c r="H40" s="151"/>
      <c r="I40" s="146"/>
      <c r="J40" s="148" t="s">
        <v>90</v>
      </c>
      <c r="K40" s="150">
        <v>260</v>
      </c>
      <c r="L40" s="150">
        <f t="shared" si="1"/>
        <v>417.464</v>
      </c>
      <c r="M40" s="146">
        <f t="shared" si="2"/>
        <v>0</v>
      </c>
      <c r="N40" s="150">
        <f t="shared" si="4"/>
        <v>417.464</v>
      </c>
      <c r="O40" s="162">
        <v>24</v>
      </c>
      <c r="P40" s="162">
        <v>25</v>
      </c>
      <c r="Q40" s="162" t="s">
        <v>124</v>
      </c>
      <c r="R40" s="162">
        <v>24</v>
      </c>
      <c r="S40" s="162">
        <v>25</v>
      </c>
      <c r="T40" s="162" t="s">
        <v>123</v>
      </c>
      <c r="U40" s="134" t="s">
        <v>26</v>
      </c>
      <c r="V40" s="134" t="s">
        <v>26</v>
      </c>
      <c r="W40" s="165"/>
    </row>
    <row r="41" spans="2:23" ht="20.100000000000001" customHeight="1">
      <c r="B41" s="145">
        <v>42822</v>
      </c>
      <c r="C41" s="145" t="s">
        <v>29</v>
      </c>
      <c r="D41" s="148" t="s">
        <v>91</v>
      </c>
      <c r="E41" s="150">
        <v>183.72</v>
      </c>
      <c r="F41" s="148"/>
      <c r="G41" s="146"/>
      <c r="H41" s="148"/>
      <c r="I41" s="146"/>
      <c r="J41" s="151" t="s">
        <v>92</v>
      </c>
      <c r="K41" s="150">
        <v>125</v>
      </c>
      <c r="L41" s="150">
        <f t="shared" si="1"/>
        <v>308.72000000000003</v>
      </c>
      <c r="M41" s="146">
        <f t="shared" si="2"/>
        <v>0</v>
      </c>
      <c r="N41" s="150">
        <f t="shared" si="4"/>
        <v>308.72000000000003</v>
      </c>
      <c r="O41" s="162">
        <v>24</v>
      </c>
      <c r="P41" s="162">
        <v>25</v>
      </c>
      <c r="Q41" s="162" t="s">
        <v>124</v>
      </c>
      <c r="R41" s="162">
        <v>24</v>
      </c>
      <c r="S41" s="162">
        <v>25</v>
      </c>
      <c r="T41" s="162" t="s">
        <v>123</v>
      </c>
      <c r="U41" s="134" t="s">
        <v>54</v>
      </c>
      <c r="V41" s="134" t="s">
        <v>54</v>
      </c>
      <c r="W41" s="165"/>
    </row>
    <row r="42" spans="2:23" ht="20.100000000000001" customHeight="1">
      <c r="B42" s="145">
        <v>42823</v>
      </c>
      <c r="C42" s="145" t="s">
        <v>31</v>
      </c>
      <c r="D42" s="148" t="s">
        <v>93</v>
      </c>
      <c r="E42" s="150">
        <v>173.06800000000001</v>
      </c>
      <c r="F42" s="148"/>
      <c r="G42" s="154"/>
      <c r="H42" s="148"/>
      <c r="I42" s="146"/>
      <c r="J42" s="151" t="s">
        <v>94</v>
      </c>
      <c r="K42" s="150">
        <v>236</v>
      </c>
      <c r="L42" s="150">
        <f t="shared" si="1"/>
        <v>409.06799999999998</v>
      </c>
      <c r="M42" s="146">
        <f t="shared" si="2"/>
        <v>0</v>
      </c>
      <c r="N42" s="150">
        <f t="shared" si="4"/>
        <v>409.06799999999998</v>
      </c>
      <c r="O42" s="162">
        <v>24</v>
      </c>
      <c r="P42" s="162">
        <v>25</v>
      </c>
      <c r="Q42" s="162" t="s">
        <v>124</v>
      </c>
      <c r="R42" s="162">
        <v>24</v>
      </c>
      <c r="S42" s="162">
        <v>25</v>
      </c>
      <c r="T42" s="162" t="s">
        <v>123</v>
      </c>
      <c r="U42" s="134"/>
      <c r="V42" s="134"/>
      <c r="W42" s="165"/>
    </row>
    <row r="43" spans="2:23" ht="29.25" customHeight="1">
      <c r="B43" s="145">
        <v>42824</v>
      </c>
      <c r="C43" s="145" t="s">
        <v>34</v>
      </c>
      <c r="D43" s="148"/>
      <c r="E43" s="146"/>
      <c r="F43" s="148"/>
      <c r="G43" s="154"/>
      <c r="H43" s="147" t="s">
        <v>116</v>
      </c>
      <c r="I43" s="146">
        <v>138</v>
      </c>
      <c r="J43" s="148" t="s">
        <v>95</v>
      </c>
      <c r="K43" s="150">
        <v>47</v>
      </c>
      <c r="L43" s="150">
        <f t="shared" si="1"/>
        <v>47</v>
      </c>
      <c r="M43" s="146">
        <f t="shared" si="2"/>
        <v>138</v>
      </c>
      <c r="N43" s="150">
        <f t="shared" si="4"/>
        <v>185</v>
      </c>
      <c r="O43" s="162">
        <v>24</v>
      </c>
      <c r="P43" s="162">
        <v>25</v>
      </c>
      <c r="Q43" s="162"/>
      <c r="R43" s="162">
        <v>24</v>
      </c>
      <c r="S43" s="162">
        <v>25</v>
      </c>
      <c r="T43" s="162" t="s">
        <v>123</v>
      </c>
      <c r="U43" s="134"/>
      <c r="V43" s="134"/>
      <c r="W43" s="165"/>
    </row>
    <row r="44" spans="2:23" ht="20.100000000000001" customHeight="1">
      <c r="B44" s="145">
        <v>42825</v>
      </c>
      <c r="C44" s="145" t="s">
        <v>39</v>
      </c>
      <c r="D44" s="134"/>
      <c r="E44" s="13"/>
      <c r="F44" s="148"/>
      <c r="G44" s="154"/>
      <c r="H44" s="148" t="s">
        <v>40</v>
      </c>
      <c r="I44" s="146">
        <v>217.96199999999999</v>
      </c>
      <c r="J44" s="151" t="s">
        <v>96</v>
      </c>
      <c r="K44" s="151">
        <v>4</v>
      </c>
      <c r="L44" s="150">
        <f t="shared" si="1"/>
        <v>4</v>
      </c>
      <c r="M44" s="146">
        <f t="shared" si="2"/>
        <v>217.96199999999999</v>
      </c>
      <c r="N44" s="150">
        <f t="shared" si="4"/>
        <v>221.96199999999999</v>
      </c>
      <c r="O44" s="162"/>
      <c r="P44" s="162">
        <v>25</v>
      </c>
      <c r="Q44" s="162"/>
      <c r="R44" s="162"/>
      <c r="S44" s="162">
        <v>25</v>
      </c>
      <c r="T44" s="162" t="s">
        <v>123</v>
      </c>
      <c r="U44" s="134"/>
      <c r="V44" s="134"/>
      <c r="W44" s="165"/>
    </row>
    <row r="45" spans="2:23" ht="24" customHeight="1">
      <c r="B45" s="145">
        <v>42826</v>
      </c>
      <c r="C45" s="145" t="s">
        <v>45</v>
      </c>
      <c r="D45" s="134"/>
      <c r="E45" s="13"/>
      <c r="F45" s="134"/>
      <c r="G45" s="13"/>
      <c r="H45" s="151" t="s">
        <v>46</v>
      </c>
      <c r="I45" s="146">
        <v>248</v>
      </c>
      <c r="J45" s="148"/>
      <c r="K45" s="150"/>
      <c r="L45" s="150">
        <f t="shared" si="1"/>
        <v>0</v>
      </c>
      <c r="M45" s="146">
        <f t="shared" si="2"/>
        <v>248</v>
      </c>
      <c r="N45" s="150">
        <f t="shared" si="4"/>
        <v>248</v>
      </c>
      <c r="O45" s="162"/>
      <c r="P45" s="162"/>
      <c r="Q45" s="162"/>
      <c r="R45" s="162"/>
      <c r="S45" s="162"/>
      <c r="T45" s="162"/>
      <c r="U45" s="134"/>
      <c r="V45" s="134"/>
      <c r="W45" s="165"/>
    </row>
    <row r="46" spans="2:23" ht="20.100000000000001" customHeight="1">
      <c r="B46" s="145">
        <v>42827</v>
      </c>
      <c r="C46" s="145" t="s">
        <v>25</v>
      </c>
      <c r="D46" s="134"/>
      <c r="E46" s="13"/>
      <c r="F46" s="134"/>
      <c r="G46" s="13"/>
      <c r="H46" s="151" t="s">
        <v>50</v>
      </c>
      <c r="I46" s="146">
        <v>150</v>
      </c>
      <c r="J46" s="151"/>
      <c r="K46" s="151"/>
      <c r="L46" s="150">
        <f t="shared" si="1"/>
        <v>0</v>
      </c>
      <c r="M46" s="146">
        <f t="shared" si="2"/>
        <v>150</v>
      </c>
      <c r="N46" s="150">
        <f t="shared" si="4"/>
        <v>150</v>
      </c>
      <c r="O46" s="162"/>
      <c r="P46" s="162"/>
      <c r="Q46" s="162"/>
      <c r="R46" s="162"/>
      <c r="S46" s="162"/>
      <c r="T46" s="162"/>
      <c r="U46" s="160"/>
      <c r="V46" s="160"/>
      <c r="W46" s="165"/>
    </row>
    <row r="47" spans="2:23" ht="20.100000000000001" customHeight="1">
      <c r="B47" s="145">
        <v>42828</v>
      </c>
      <c r="C47" s="145" t="s">
        <v>27</v>
      </c>
      <c r="D47" s="134"/>
      <c r="E47" s="13"/>
      <c r="F47" s="134"/>
      <c r="G47" s="13"/>
      <c r="H47" s="151" t="s">
        <v>55</v>
      </c>
      <c r="I47" s="146">
        <v>282</v>
      </c>
      <c r="J47" s="151"/>
      <c r="K47" s="151"/>
      <c r="L47" s="150">
        <f t="shared" si="1"/>
        <v>0</v>
      </c>
      <c r="M47" s="146">
        <f t="shared" si="2"/>
        <v>282</v>
      </c>
      <c r="N47" s="150">
        <f t="shared" si="4"/>
        <v>282</v>
      </c>
      <c r="O47" s="162"/>
      <c r="P47" s="162"/>
      <c r="Q47" s="162"/>
      <c r="R47" s="162"/>
      <c r="S47" s="162"/>
      <c r="T47" s="162"/>
      <c r="U47" s="160"/>
      <c r="V47" s="160"/>
      <c r="W47" s="165"/>
    </row>
    <row r="48" spans="2:23" ht="20.100000000000001" customHeight="1">
      <c r="B48" s="201" t="s">
        <v>12</v>
      </c>
      <c r="C48" s="201"/>
      <c r="D48" s="134">
        <f t="shared" ref="D48:H48" si="5">COUNTA(D13:D47)</f>
        <v>14</v>
      </c>
      <c r="E48" s="146">
        <f t="shared" ref="E48:I48" si="6">SUM(E13:E47)</f>
        <v>3029.694</v>
      </c>
      <c r="F48" s="134">
        <f t="shared" si="5"/>
        <v>15</v>
      </c>
      <c r="G48" s="146">
        <f t="shared" si="6"/>
        <v>2778</v>
      </c>
      <c r="H48" s="134">
        <f t="shared" si="5"/>
        <v>20</v>
      </c>
      <c r="I48" s="146">
        <f t="shared" si="6"/>
        <v>4033.7779999999998</v>
      </c>
      <c r="J48" s="134">
        <f>COUNTA(J13:J47)</f>
        <v>17</v>
      </c>
      <c r="K48" s="146">
        <f t="shared" ref="K48:N48" si="7">SUM(K13:K47)</f>
        <v>2870</v>
      </c>
      <c r="L48" s="150">
        <f t="shared" si="7"/>
        <v>5899.6940000000004</v>
      </c>
      <c r="M48" s="150">
        <f t="shared" si="7"/>
        <v>6811.7780000000002</v>
      </c>
      <c r="N48" s="150">
        <f t="shared" si="7"/>
        <v>12711.471999999998</v>
      </c>
      <c r="O48" s="164"/>
      <c r="P48" s="162"/>
      <c r="Q48" s="162"/>
      <c r="R48" s="162"/>
      <c r="S48" s="169"/>
      <c r="T48" s="169"/>
      <c r="U48" s="160"/>
      <c r="V48" s="160"/>
    </row>
    <row r="49" spans="2:22" ht="20.100000000000001" customHeight="1">
      <c r="B49" s="201" t="s">
        <v>97</v>
      </c>
      <c r="C49" s="201"/>
      <c r="D49" s="202"/>
      <c r="E49" s="203"/>
      <c r="F49" s="202"/>
      <c r="G49" s="203"/>
      <c r="H49" s="204"/>
      <c r="I49" s="203"/>
      <c r="J49" s="196"/>
      <c r="K49" s="196"/>
      <c r="L49" s="134">
        <f>D48*2+F48+H48+J48*2</f>
        <v>97</v>
      </c>
      <c r="M49" s="134">
        <f>L49/6</f>
        <v>16.166666666666668</v>
      </c>
      <c r="N49" s="150">
        <f>K48+I48+G48+E48</f>
        <v>12711.472</v>
      </c>
      <c r="O49" s="134">
        <f>COUNTA(O13:O47)</f>
        <v>17</v>
      </c>
      <c r="P49" s="134">
        <f t="shared" ref="P49:T49" si="8">COUNTA(P13:P47)</f>
        <v>18</v>
      </c>
      <c r="Q49" s="134">
        <f t="shared" si="8"/>
        <v>19</v>
      </c>
      <c r="R49" s="134">
        <f t="shared" si="8"/>
        <v>17</v>
      </c>
      <c r="S49" s="134">
        <f t="shared" si="8"/>
        <v>18</v>
      </c>
      <c r="T49" s="134">
        <f t="shared" si="8"/>
        <v>23</v>
      </c>
      <c r="U49" s="160"/>
      <c r="V49" s="160"/>
    </row>
    <row r="50" spans="2:22">
      <c r="B50" s="155" t="s">
        <v>100</v>
      </c>
      <c r="C50" s="156"/>
      <c r="D50" s="157"/>
      <c r="E50" s="157"/>
      <c r="F50" s="157"/>
    </row>
    <row r="51" spans="2:22">
      <c r="B51" s="158"/>
      <c r="C51" s="159"/>
    </row>
  </sheetData>
  <mergeCells count="16">
    <mergeCell ref="J49:K49"/>
    <mergeCell ref="B3:B12"/>
    <mergeCell ref="C3:C12"/>
    <mergeCell ref="B48:C48"/>
    <mergeCell ref="B49:C49"/>
    <mergeCell ref="D49:E49"/>
    <mergeCell ref="F49:G49"/>
    <mergeCell ref="H49:I49"/>
    <mergeCell ref="B1:V1"/>
    <mergeCell ref="B2:C2"/>
    <mergeCell ref="D3:E3"/>
    <mergeCell ref="F3:G3"/>
    <mergeCell ref="H3:I3"/>
    <mergeCell ref="J3:K3"/>
    <mergeCell ref="L3:N3"/>
    <mergeCell ref="O3:T3"/>
  </mergeCells>
  <phoneticPr fontId="29" type="noConversion"/>
  <pageMargins left="0.235416666666667" right="0" top="0" bottom="0" header="0" footer="0"/>
  <pageSetup paperSize="9" scale="54" orientation="landscape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8"/>
  <sheetViews>
    <sheetView topLeftCell="A21" zoomScale="90" zoomScaleNormal="90" workbookViewId="0">
      <selection activeCell="H28" sqref="H28:I35"/>
    </sheetView>
  </sheetViews>
  <sheetFormatPr defaultColWidth="9" defaultRowHeight="18.75"/>
  <cols>
    <col min="1" max="1" width="1.25" style="138" customWidth="1"/>
    <col min="2" max="2" width="10.875" style="138" customWidth="1"/>
    <col min="3" max="3" width="4.875" style="139" customWidth="1"/>
    <col min="4" max="4" width="24" style="138" customWidth="1"/>
    <col min="5" max="5" width="6.375" style="138" customWidth="1"/>
    <col min="6" max="6" width="23.625" style="138" customWidth="1"/>
    <col min="7" max="7" width="6.625" style="138" customWidth="1"/>
    <col min="8" max="8" width="19.875" style="138" customWidth="1"/>
    <col min="9" max="9" width="6.25" style="138" customWidth="1"/>
    <col min="10" max="10" width="19.25" style="138" customWidth="1"/>
    <col min="11" max="11" width="6.5" style="138" customWidth="1"/>
    <col min="12" max="13" width="6.75" style="138" customWidth="1"/>
    <col min="14" max="14" width="8.25" style="138" customWidth="1"/>
    <col min="15" max="20" width="6.25" style="138" customWidth="1"/>
    <col min="21" max="22" width="6.25" style="138" hidden="1" customWidth="1"/>
    <col min="23" max="23" width="20" style="138" customWidth="1"/>
    <col min="24" max="16384" width="9" style="138"/>
  </cols>
  <sheetData>
    <row r="1" spans="1:23" ht="26.25" customHeight="1">
      <c r="B1" s="186" t="s">
        <v>125</v>
      </c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6"/>
    </row>
    <row r="2" spans="1:23" ht="21" customHeight="1">
      <c r="A2" s="140"/>
      <c r="B2" s="187"/>
      <c r="C2" s="187"/>
      <c r="D2" s="139"/>
      <c r="E2" s="141"/>
      <c r="F2" s="142"/>
      <c r="G2" s="142"/>
      <c r="H2" s="142"/>
      <c r="I2" s="142"/>
      <c r="K2" s="138" t="s">
        <v>1</v>
      </c>
    </row>
    <row r="3" spans="1:23" ht="27.75" customHeight="1">
      <c r="B3" s="197" t="s">
        <v>2</v>
      </c>
      <c r="C3" s="200" t="s">
        <v>3</v>
      </c>
      <c r="D3" s="188" t="s">
        <v>4</v>
      </c>
      <c r="E3" s="188"/>
      <c r="F3" s="189" t="s">
        <v>5</v>
      </c>
      <c r="G3" s="190"/>
      <c r="H3" s="189" t="s">
        <v>6</v>
      </c>
      <c r="I3" s="190"/>
      <c r="J3" s="188" t="s">
        <v>7</v>
      </c>
      <c r="K3" s="191"/>
      <c r="L3" s="189" t="s">
        <v>8</v>
      </c>
      <c r="M3" s="190"/>
      <c r="N3" s="192"/>
      <c r="O3" s="193" t="s">
        <v>9</v>
      </c>
      <c r="P3" s="194"/>
      <c r="Q3" s="194"/>
      <c r="R3" s="194"/>
      <c r="S3" s="194"/>
      <c r="T3" s="195"/>
      <c r="U3" s="25"/>
      <c r="V3" s="81"/>
    </row>
    <row r="4" spans="1:23" ht="14.25" hidden="1" customHeight="1">
      <c r="B4" s="198"/>
      <c r="C4" s="198"/>
      <c r="D4" s="26"/>
      <c r="E4" s="26"/>
      <c r="F4" s="26"/>
      <c r="G4" s="26"/>
      <c r="H4" s="26"/>
      <c r="I4" s="26"/>
      <c r="J4" s="26"/>
      <c r="K4" s="26"/>
      <c r="L4" s="144" t="s">
        <v>10</v>
      </c>
      <c r="M4" s="143" t="s">
        <v>11</v>
      </c>
      <c r="N4" s="143" t="s">
        <v>12</v>
      </c>
      <c r="O4" s="160"/>
      <c r="P4" s="160"/>
      <c r="Q4" s="160"/>
      <c r="R4" s="160"/>
      <c r="S4" s="160"/>
      <c r="T4" s="160"/>
      <c r="U4" s="160"/>
      <c r="V4" s="160"/>
    </row>
    <row r="5" spans="1:23" ht="14.25" hidden="1" customHeight="1">
      <c r="B5" s="198"/>
      <c r="C5" s="198"/>
      <c r="D5" s="26"/>
      <c r="E5" s="26"/>
      <c r="F5" s="26"/>
      <c r="G5" s="26"/>
      <c r="H5" s="26"/>
      <c r="I5" s="26"/>
      <c r="J5" s="26"/>
      <c r="K5" s="26"/>
      <c r="L5" s="144" t="s">
        <v>10</v>
      </c>
      <c r="M5" s="143" t="s">
        <v>11</v>
      </c>
      <c r="N5" s="143" t="s">
        <v>12</v>
      </c>
      <c r="O5" s="160"/>
      <c r="P5" s="160"/>
      <c r="Q5" s="160"/>
      <c r="R5" s="160"/>
      <c r="S5" s="160"/>
      <c r="T5" s="160"/>
      <c r="U5" s="160"/>
      <c r="V5" s="160"/>
    </row>
    <row r="6" spans="1:23" ht="14.25" hidden="1" customHeight="1">
      <c r="B6" s="198"/>
      <c r="C6" s="198"/>
      <c r="D6" s="26"/>
      <c r="E6" s="26"/>
      <c r="F6" s="26"/>
      <c r="G6" s="26"/>
      <c r="H6" s="26"/>
      <c r="I6" s="26"/>
      <c r="J6" s="26"/>
      <c r="K6" s="26"/>
      <c r="L6" s="144" t="s">
        <v>10</v>
      </c>
      <c r="M6" s="143" t="s">
        <v>11</v>
      </c>
      <c r="N6" s="143" t="s">
        <v>12</v>
      </c>
      <c r="O6" s="160"/>
      <c r="P6" s="160"/>
      <c r="Q6" s="160"/>
      <c r="R6" s="160"/>
      <c r="S6" s="160"/>
      <c r="T6" s="160"/>
      <c r="U6" s="160"/>
      <c r="V6" s="160"/>
    </row>
    <row r="7" spans="1:23" ht="14.25" hidden="1" customHeight="1">
      <c r="B7" s="198"/>
      <c r="C7" s="198"/>
      <c r="D7" s="26"/>
      <c r="E7" s="26"/>
      <c r="F7" s="26"/>
      <c r="G7" s="26"/>
      <c r="H7" s="26"/>
      <c r="I7" s="26"/>
      <c r="J7" s="26"/>
      <c r="K7" s="26"/>
      <c r="L7" s="144" t="s">
        <v>10</v>
      </c>
      <c r="M7" s="143" t="s">
        <v>11</v>
      </c>
      <c r="N7" s="143" t="s">
        <v>12</v>
      </c>
      <c r="O7" s="160"/>
      <c r="P7" s="160"/>
      <c r="Q7" s="160"/>
      <c r="R7" s="160"/>
      <c r="S7" s="160"/>
      <c r="T7" s="160"/>
      <c r="U7" s="160"/>
      <c r="V7" s="160"/>
    </row>
    <row r="8" spans="1:23" ht="14.25" hidden="1" customHeight="1">
      <c r="B8" s="198"/>
      <c r="C8" s="198"/>
      <c r="D8" s="26"/>
      <c r="E8" s="26"/>
      <c r="F8" s="26"/>
      <c r="G8" s="26"/>
      <c r="H8" s="26"/>
      <c r="I8" s="26"/>
      <c r="J8" s="26"/>
      <c r="K8" s="26"/>
      <c r="L8" s="144" t="s">
        <v>10</v>
      </c>
      <c r="M8" s="143" t="s">
        <v>11</v>
      </c>
      <c r="N8" s="143" t="s">
        <v>12</v>
      </c>
      <c r="O8" s="160"/>
      <c r="P8" s="160"/>
      <c r="Q8" s="160"/>
      <c r="R8" s="160"/>
      <c r="S8" s="160"/>
      <c r="T8" s="160"/>
      <c r="U8" s="160"/>
      <c r="V8" s="160"/>
    </row>
    <row r="9" spans="1:23" ht="14.25" hidden="1" customHeight="1">
      <c r="B9" s="198"/>
      <c r="C9" s="198"/>
      <c r="D9" s="26"/>
      <c r="E9" s="26"/>
      <c r="F9" s="26"/>
      <c r="G9" s="26"/>
      <c r="H9" s="26"/>
      <c r="I9" s="26"/>
      <c r="J9" s="26"/>
      <c r="K9" s="26"/>
      <c r="L9" s="144" t="s">
        <v>10</v>
      </c>
      <c r="M9" s="143" t="s">
        <v>11</v>
      </c>
      <c r="N9" s="143" t="s">
        <v>12</v>
      </c>
      <c r="O9" s="160"/>
      <c r="P9" s="160"/>
      <c r="Q9" s="160"/>
      <c r="R9" s="160"/>
      <c r="S9" s="160"/>
      <c r="T9" s="160"/>
      <c r="U9" s="160"/>
      <c r="V9" s="160"/>
    </row>
    <row r="10" spans="1:23" ht="14.25" hidden="1" customHeight="1">
      <c r="B10" s="198"/>
      <c r="C10" s="198"/>
      <c r="D10" s="26"/>
      <c r="E10" s="26"/>
      <c r="F10" s="26"/>
      <c r="G10" s="26"/>
      <c r="H10" s="26"/>
      <c r="I10" s="26"/>
      <c r="J10" s="26"/>
      <c r="K10" s="26"/>
      <c r="L10" s="144" t="s">
        <v>10</v>
      </c>
      <c r="M10" s="143" t="s">
        <v>11</v>
      </c>
      <c r="N10" s="143" t="s">
        <v>12</v>
      </c>
      <c r="O10" s="160"/>
      <c r="P10" s="160"/>
      <c r="Q10" s="160"/>
      <c r="R10" s="160"/>
      <c r="S10" s="160"/>
      <c r="T10" s="160"/>
      <c r="U10" s="160"/>
      <c r="V10" s="160"/>
    </row>
    <row r="11" spans="1:23" ht="12" hidden="1" customHeight="1">
      <c r="B11" s="198"/>
      <c r="C11" s="198"/>
      <c r="D11" s="26"/>
      <c r="E11" s="26"/>
      <c r="F11" s="26"/>
      <c r="G11" s="26"/>
      <c r="H11" s="26"/>
      <c r="I11" s="26"/>
      <c r="J11" s="26"/>
      <c r="K11" s="26"/>
      <c r="L11" s="144" t="s">
        <v>10</v>
      </c>
      <c r="M11" s="143" t="s">
        <v>11</v>
      </c>
      <c r="N11" s="143" t="s">
        <v>12</v>
      </c>
      <c r="O11" s="160"/>
      <c r="P11" s="160"/>
      <c r="Q11" s="160"/>
      <c r="R11" s="160"/>
      <c r="S11" s="160"/>
      <c r="T11" s="160"/>
      <c r="U11" s="160"/>
      <c r="V11" s="160"/>
    </row>
    <row r="12" spans="1:23" ht="30" customHeight="1">
      <c r="B12" s="199"/>
      <c r="C12" s="199"/>
      <c r="D12" s="26" t="s">
        <v>13</v>
      </c>
      <c r="E12" s="26" t="s">
        <v>14</v>
      </c>
      <c r="F12" s="26" t="s">
        <v>13</v>
      </c>
      <c r="G12" s="26" t="s">
        <v>14</v>
      </c>
      <c r="H12" s="26" t="s">
        <v>13</v>
      </c>
      <c r="I12" s="26" t="s">
        <v>14</v>
      </c>
      <c r="J12" s="26" t="s">
        <v>13</v>
      </c>
      <c r="K12" s="26" t="s">
        <v>14</v>
      </c>
      <c r="L12" s="144" t="s">
        <v>15</v>
      </c>
      <c r="M12" s="143" t="s">
        <v>16</v>
      </c>
      <c r="N12" s="143" t="s">
        <v>12</v>
      </c>
      <c r="O12" s="161" t="s">
        <v>17</v>
      </c>
      <c r="P12" s="161" t="s">
        <v>18</v>
      </c>
      <c r="Q12" s="161" t="s">
        <v>103</v>
      </c>
      <c r="R12" s="161" t="s">
        <v>20</v>
      </c>
      <c r="S12" s="161" t="s">
        <v>22</v>
      </c>
      <c r="T12" s="161" t="s">
        <v>19</v>
      </c>
      <c r="U12" s="161" t="s">
        <v>23</v>
      </c>
      <c r="V12" s="161" t="s">
        <v>24</v>
      </c>
    </row>
    <row r="13" spans="1:23" ht="31.5" customHeight="1">
      <c r="B13" s="145">
        <v>42824</v>
      </c>
      <c r="C13" s="145" t="s">
        <v>34</v>
      </c>
      <c r="D13" s="134"/>
      <c r="E13" s="146"/>
      <c r="F13" s="134"/>
      <c r="G13" s="13"/>
      <c r="H13" s="147" t="s">
        <v>116</v>
      </c>
      <c r="I13" s="146">
        <v>138</v>
      </c>
      <c r="J13" s="134"/>
      <c r="K13" s="150"/>
      <c r="L13" s="150">
        <f>K13+G13</f>
        <v>0</v>
      </c>
      <c r="M13" s="146">
        <f>I13</f>
        <v>138</v>
      </c>
      <c r="N13" s="150">
        <f t="shared" ref="N13:N26" si="0">L13+M13</f>
        <v>138</v>
      </c>
      <c r="O13" s="162"/>
      <c r="P13" s="162"/>
      <c r="Q13" s="162"/>
      <c r="R13" s="162"/>
      <c r="S13" s="162"/>
      <c r="T13" s="162"/>
      <c r="U13" s="134" t="s">
        <v>26</v>
      </c>
      <c r="V13" s="134" t="s">
        <v>26</v>
      </c>
      <c r="W13" s="165"/>
    </row>
    <row r="14" spans="1:23" ht="22.5" customHeight="1">
      <c r="B14" s="145">
        <v>42825</v>
      </c>
      <c r="C14" s="145" t="s">
        <v>39</v>
      </c>
      <c r="D14" s="148"/>
      <c r="E14" s="146"/>
      <c r="F14" s="134"/>
      <c r="G14" s="13"/>
      <c r="H14" s="148" t="s">
        <v>40</v>
      </c>
      <c r="I14" s="146">
        <v>217.96199999999999</v>
      </c>
      <c r="J14" s="148"/>
      <c r="K14" s="150"/>
      <c r="L14" s="150">
        <f t="shared" ref="L14:L23" si="1">K14+G14</f>
        <v>0</v>
      </c>
      <c r="M14" s="146">
        <f t="shared" ref="M14:M26" si="2">I14</f>
        <v>217.96199999999999</v>
      </c>
      <c r="N14" s="150">
        <f t="shared" si="0"/>
        <v>217.96199999999999</v>
      </c>
      <c r="O14" s="162"/>
      <c r="P14" s="162"/>
      <c r="Q14" s="162"/>
      <c r="R14" s="162"/>
      <c r="S14" s="162"/>
      <c r="T14" s="162"/>
      <c r="U14" s="134"/>
      <c r="V14" s="134"/>
      <c r="W14" s="166"/>
    </row>
    <row r="15" spans="1:23" ht="22.5" customHeight="1">
      <c r="B15" s="145">
        <v>42826</v>
      </c>
      <c r="C15" s="145" t="s">
        <v>45</v>
      </c>
      <c r="D15" s="148"/>
      <c r="E15" s="146"/>
      <c r="F15" s="149" t="s">
        <v>37</v>
      </c>
      <c r="G15" s="150">
        <v>235</v>
      </c>
      <c r="H15" s="151" t="s">
        <v>46</v>
      </c>
      <c r="I15" s="146">
        <v>248</v>
      </c>
      <c r="J15" s="148"/>
      <c r="K15" s="150"/>
      <c r="L15" s="150">
        <f t="shared" si="1"/>
        <v>235</v>
      </c>
      <c r="M15" s="146">
        <f t="shared" si="2"/>
        <v>248</v>
      </c>
      <c r="N15" s="150">
        <f t="shared" si="0"/>
        <v>483</v>
      </c>
      <c r="O15" s="162"/>
      <c r="P15" s="162"/>
      <c r="Q15" s="162"/>
      <c r="R15" s="162"/>
      <c r="S15" s="162"/>
      <c r="T15" s="162"/>
      <c r="U15" s="134"/>
      <c r="V15" s="134"/>
      <c r="W15" s="166"/>
    </row>
    <row r="16" spans="1:23" ht="22.5" customHeight="1">
      <c r="B16" s="145">
        <v>42827</v>
      </c>
      <c r="C16" s="145" t="s">
        <v>25</v>
      </c>
      <c r="D16" s="148"/>
      <c r="E16" s="146"/>
      <c r="F16" s="152" t="s">
        <v>42</v>
      </c>
      <c r="G16" s="153">
        <v>250</v>
      </c>
      <c r="H16" s="151" t="s">
        <v>50</v>
      </c>
      <c r="I16" s="146">
        <v>150</v>
      </c>
      <c r="J16" s="148"/>
      <c r="K16" s="150"/>
      <c r="L16" s="150">
        <f t="shared" si="1"/>
        <v>250</v>
      </c>
      <c r="M16" s="146">
        <f t="shared" si="2"/>
        <v>150</v>
      </c>
      <c r="N16" s="150">
        <f t="shared" si="0"/>
        <v>400</v>
      </c>
      <c r="O16" s="162"/>
      <c r="P16" s="162"/>
      <c r="Q16" s="162"/>
      <c r="R16" s="162"/>
      <c r="S16" s="162"/>
      <c r="T16" s="162"/>
      <c r="U16" s="134"/>
      <c r="V16" s="134"/>
      <c r="W16" s="166"/>
    </row>
    <row r="17" spans="2:23" ht="22.5" customHeight="1">
      <c r="B17" s="145">
        <v>42828</v>
      </c>
      <c r="C17" s="145" t="s">
        <v>27</v>
      </c>
      <c r="D17" s="148"/>
      <c r="E17" s="146"/>
      <c r="F17" s="152" t="s">
        <v>48</v>
      </c>
      <c r="G17" s="153">
        <v>238</v>
      </c>
      <c r="H17" s="151" t="s">
        <v>55</v>
      </c>
      <c r="I17" s="146">
        <v>282</v>
      </c>
      <c r="J17" s="148"/>
      <c r="K17" s="150"/>
      <c r="L17" s="150">
        <f t="shared" si="1"/>
        <v>238</v>
      </c>
      <c r="M17" s="146">
        <f t="shared" si="2"/>
        <v>282</v>
      </c>
      <c r="N17" s="150">
        <f t="shared" si="0"/>
        <v>520</v>
      </c>
      <c r="O17" s="162"/>
      <c r="P17" s="162"/>
      <c r="Q17" s="162"/>
      <c r="R17" s="162"/>
      <c r="S17" s="162"/>
      <c r="T17" s="162"/>
      <c r="U17" s="134"/>
      <c r="V17" s="134"/>
      <c r="W17" s="166"/>
    </row>
    <row r="18" spans="2:23" ht="22.5" customHeight="1">
      <c r="B18" s="145">
        <v>42829</v>
      </c>
      <c r="C18" s="145" t="s">
        <v>29</v>
      </c>
      <c r="D18" s="148"/>
      <c r="E18" s="146"/>
      <c r="F18" s="152" t="s">
        <v>52</v>
      </c>
      <c r="G18" s="150">
        <v>150</v>
      </c>
      <c r="H18" s="148"/>
      <c r="I18" s="154"/>
      <c r="J18" s="148"/>
      <c r="K18" s="150"/>
      <c r="L18" s="150">
        <f t="shared" si="1"/>
        <v>150</v>
      </c>
      <c r="M18" s="146">
        <f t="shared" si="2"/>
        <v>0</v>
      </c>
      <c r="N18" s="150">
        <f t="shared" si="0"/>
        <v>150</v>
      </c>
      <c r="O18" s="162"/>
      <c r="P18" s="162"/>
      <c r="Q18" s="162"/>
      <c r="R18" s="162"/>
      <c r="S18" s="162"/>
      <c r="T18" s="162"/>
      <c r="U18" s="134"/>
      <c r="V18" s="134"/>
      <c r="W18" s="166"/>
    </row>
    <row r="19" spans="2:23" ht="21.75" customHeight="1">
      <c r="B19" s="145">
        <v>42830</v>
      </c>
      <c r="C19" s="145" t="s">
        <v>31</v>
      </c>
      <c r="D19" s="149"/>
      <c r="E19" s="150"/>
      <c r="F19" s="148" t="s">
        <v>57</v>
      </c>
      <c r="G19" s="150">
        <v>270</v>
      </c>
      <c r="H19" s="134" t="s">
        <v>62</v>
      </c>
      <c r="I19" s="13">
        <v>220</v>
      </c>
      <c r="J19" s="148"/>
      <c r="K19" s="150"/>
      <c r="L19" s="150">
        <f t="shared" si="1"/>
        <v>270</v>
      </c>
      <c r="M19" s="146">
        <f t="shared" si="2"/>
        <v>220</v>
      </c>
      <c r="N19" s="150">
        <f t="shared" si="0"/>
        <v>490</v>
      </c>
      <c r="O19" s="162"/>
      <c r="P19" s="162"/>
      <c r="Q19" s="162"/>
      <c r="R19" s="162"/>
      <c r="S19" s="162"/>
      <c r="T19" s="162"/>
      <c r="U19" s="134"/>
      <c r="V19" s="134"/>
      <c r="W19" s="166"/>
    </row>
    <row r="20" spans="2:23" ht="30.75" customHeight="1">
      <c r="B20" s="145">
        <v>42831</v>
      </c>
      <c r="C20" s="145" t="s">
        <v>34</v>
      </c>
      <c r="D20" s="152"/>
      <c r="E20" s="153"/>
      <c r="F20" s="148" t="s">
        <v>60</v>
      </c>
      <c r="G20" s="150">
        <v>252</v>
      </c>
      <c r="H20" s="148" t="s">
        <v>67</v>
      </c>
      <c r="I20" s="146">
        <v>184.01599999999999</v>
      </c>
      <c r="J20" s="148"/>
      <c r="K20" s="150"/>
      <c r="L20" s="150">
        <f t="shared" si="1"/>
        <v>252</v>
      </c>
      <c r="M20" s="146">
        <f t="shared" si="2"/>
        <v>184.01599999999999</v>
      </c>
      <c r="N20" s="150">
        <f t="shared" si="0"/>
        <v>436.01599999999996</v>
      </c>
      <c r="O20" s="162"/>
      <c r="P20" s="162"/>
      <c r="Q20" s="162"/>
      <c r="R20" s="162"/>
      <c r="S20" s="162"/>
      <c r="T20" s="162"/>
      <c r="U20" s="134" t="s">
        <v>26</v>
      </c>
      <c r="V20" s="134" t="s">
        <v>26</v>
      </c>
      <c r="W20" s="166"/>
    </row>
    <row r="21" spans="2:23" ht="20.100000000000001" customHeight="1">
      <c r="B21" s="145">
        <v>42832</v>
      </c>
      <c r="C21" s="145" t="s">
        <v>39</v>
      </c>
      <c r="D21" s="152"/>
      <c r="E21" s="153"/>
      <c r="F21" s="147" t="s">
        <v>64</v>
      </c>
      <c r="G21" s="150">
        <v>226</v>
      </c>
      <c r="H21" s="148" t="s">
        <v>71</v>
      </c>
      <c r="I21" s="146">
        <v>184.01599999999999</v>
      </c>
      <c r="J21" s="152"/>
      <c r="K21" s="150"/>
      <c r="L21" s="150">
        <f t="shared" si="1"/>
        <v>226</v>
      </c>
      <c r="M21" s="146">
        <f t="shared" si="2"/>
        <v>184.01599999999999</v>
      </c>
      <c r="N21" s="150">
        <f t="shared" si="0"/>
        <v>410.01599999999996</v>
      </c>
      <c r="O21" s="162"/>
      <c r="P21" s="162"/>
      <c r="Q21" s="162"/>
      <c r="R21" s="162"/>
      <c r="S21" s="162"/>
      <c r="T21" s="162"/>
      <c r="U21" s="134" t="s">
        <v>26</v>
      </c>
      <c r="V21" s="134" t="s">
        <v>26</v>
      </c>
      <c r="W21" s="166"/>
    </row>
    <row r="22" spans="2:23" ht="20.100000000000001" customHeight="1">
      <c r="B22" s="145">
        <v>42833</v>
      </c>
      <c r="C22" s="145" t="s">
        <v>45</v>
      </c>
      <c r="D22" s="152"/>
      <c r="E22" s="150"/>
      <c r="F22" s="148" t="s">
        <v>69</v>
      </c>
      <c r="G22" s="150">
        <v>186</v>
      </c>
      <c r="H22" s="148"/>
      <c r="I22" s="146"/>
      <c r="J22" s="148" t="s">
        <v>33</v>
      </c>
      <c r="K22" s="150">
        <v>18</v>
      </c>
      <c r="L22" s="150">
        <f t="shared" si="1"/>
        <v>204</v>
      </c>
      <c r="M22" s="146">
        <f t="shared" si="2"/>
        <v>0</v>
      </c>
      <c r="N22" s="150">
        <f t="shared" si="0"/>
        <v>204</v>
      </c>
      <c r="O22" s="162"/>
      <c r="P22" s="162"/>
      <c r="Q22" s="162"/>
      <c r="R22" s="162"/>
      <c r="S22" s="162"/>
      <c r="T22" s="162"/>
      <c r="U22" s="134" t="s">
        <v>26</v>
      </c>
      <c r="V22" s="134" t="s">
        <v>26</v>
      </c>
      <c r="W22" s="166"/>
    </row>
    <row r="23" spans="2:23" ht="19.5" customHeight="1">
      <c r="B23" s="145">
        <v>42834</v>
      </c>
      <c r="C23" s="145" t="s">
        <v>25</v>
      </c>
      <c r="D23" s="148"/>
      <c r="E23" s="150"/>
      <c r="F23" s="151" t="s">
        <v>72</v>
      </c>
      <c r="G23" s="150">
        <v>240</v>
      </c>
      <c r="H23" s="148"/>
      <c r="I23" s="146"/>
      <c r="J23" s="152" t="s">
        <v>38</v>
      </c>
      <c r="K23" s="150">
        <v>252</v>
      </c>
      <c r="L23" s="150">
        <f t="shared" si="1"/>
        <v>492</v>
      </c>
      <c r="M23" s="146">
        <f t="shared" si="2"/>
        <v>0</v>
      </c>
      <c r="N23" s="150">
        <f t="shared" si="0"/>
        <v>492</v>
      </c>
      <c r="O23" s="162"/>
      <c r="P23" s="162"/>
      <c r="Q23" s="162"/>
      <c r="R23" s="162"/>
      <c r="S23" s="162"/>
      <c r="T23" s="162"/>
      <c r="U23" s="134" t="s">
        <v>26</v>
      </c>
      <c r="V23" s="134" t="s">
        <v>26</v>
      </c>
      <c r="W23" s="166" t="s">
        <v>44</v>
      </c>
    </row>
    <row r="24" spans="2:23" ht="18.75" customHeight="1">
      <c r="B24" s="145">
        <v>42835</v>
      </c>
      <c r="C24" s="145" t="s">
        <v>27</v>
      </c>
      <c r="D24" s="148"/>
      <c r="E24" s="150"/>
      <c r="F24" s="148"/>
      <c r="G24" s="150"/>
      <c r="H24" s="134"/>
      <c r="I24" s="146"/>
      <c r="J24" s="148" t="s">
        <v>43</v>
      </c>
      <c r="K24" s="150">
        <v>229</v>
      </c>
      <c r="L24" s="150">
        <f t="shared" ref="L24:L39" si="3">K24+E24</f>
        <v>229</v>
      </c>
      <c r="M24" s="146">
        <f t="shared" si="2"/>
        <v>0</v>
      </c>
      <c r="N24" s="150">
        <f t="shared" si="0"/>
        <v>229</v>
      </c>
      <c r="O24" s="162"/>
      <c r="P24" s="162"/>
      <c r="Q24" s="162"/>
      <c r="R24" s="162"/>
      <c r="S24" s="162"/>
      <c r="T24" s="162"/>
      <c r="U24" s="134" t="s">
        <v>26</v>
      </c>
      <c r="V24" s="134" t="s">
        <v>26</v>
      </c>
      <c r="W24" s="165"/>
    </row>
    <row r="25" spans="2:23" ht="20.100000000000001" customHeight="1">
      <c r="B25" s="145">
        <v>42836</v>
      </c>
      <c r="C25" s="145" t="s">
        <v>29</v>
      </c>
      <c r="D25" s="147"/>
      <c r="E25" s="150"/>
      <c r="F25" s="147"/>
      <c r="G25" s="150"/>
      <c r="H25" s="134"/>
      <c r="I25" s="146"/>
      <c r="J25" s="152" t="s">
        <v>49</v>
      </c>
      <c r="K25" s="150">
        <v>201</v>
      </c>
      <c r="L25" s="150">
        <f t="shared" si="3"/>
        <v>201</v>
      </c>
      <c r="M25" s="146">
        <f t="shared" si="2"/>
        <v>0</v>
      </c>
      <c r="N25" s="150">
        <f t="shared" si="0"/>
        <v>201</v>
      </c>
      <c r="O25" s="162"/>
      <c r="P25" s="162"/>
      <c r="Q25" s="162"/>
      <c r="R25" s="162"/>
      <c r="S25" s="162"/>
      <c r="T25" s="162"/>
      <c r="U25" s="134" t="s">
        <v>54</v>
      </c>
      <c r="V25" s="134" t="s">
        <v>26</v>
      </c>
      <c r="W25" s="165"/>
    </row>
    <row r="26" spans="2:23" ht="33.75" customHeight="1">
      <c r="B26" s="145">
        <v>42837</v>
      </c>
      <c r="C26" s="145" t="s">
        <v>31</v>
      </c>
      <c r="D26" s="148"/>
      <c r="E26" s="150"/>
      <c r="F26" s="148"/>
      <c r="G26" s="150"/>
      <c r="H26" s="151"/>
      <c r="I26" s="146"/>
      <c r="J26" s="148" t="s">
        <v>53</v>
      </c>
      <c r="K26" s="150">
        <v>160</v>
      </c>
      <c r="L26" s="150">
        <f t="shared" si="3"/>
        <v>160</v>
      </c>
      <c r="M26" s="146">
        <f t="shared" si="2"/>
        <v>0</v>
      </c>
      <c r="N26" s="150">
        <f t="shared" si="0"/>
        <v>160</v>
      </c>
      <c r="O26" s="162"/>
      <c r="P26" s="162"/>
      <c r="Q26" s="162"/>
      <c r="R26" s="162"/>
      <c r="S26" s="162"/>
      <c r="T26" s="162"/>
      <c r="U26" s="134" t="s">
        <v>54</v>
      </c>
      <c r="V26" s="134" t="s">
        <v>26</v>
      </c>
      <c r="W26" s="165"/>
    </row>
    <row r="27" spans="2:23" ht="22.5" customHeight="1">
      <c r="B27" s="145">
        <v>42838</v>
      </c>
      <c r="C27" s="145" t="s">
        <v>34</v>
      </c>
      <c r="D27" s="151"/>
      <c r="E27" s="150"/>
      <c r="F27" s="151"/>
      <c r="G27" s="150"/>
      <c r="H27" s="148"/>
      <c r="I27" s="146"/>
      <c r="J27" s="148"/>
      <c r="K27" s="163"/>
      <c r="L27" s="150">
        <f t="shared" si="3"/>
        <v>0</v>
      </c>
      <c r="M27" s="146">
        <f t="shared" ref="M27:M39" si="4">I27+G27</f>
        <v>0</v>
      </c>
      <c r="N27" s="150">
        <f t="shared" ref="N27:N44" si="5">L27+M27</f>
        <v>0</v>
      </c>
      <c r="O27" s="162"/>
      <c r="P27" s="162"/>
      <c r="Q27" s="162"/>
      <c r="R27" s="162"/>
      <c r="S27" s="162"/>
      <c r="T27" s="162"/>
      <c r="U27" s="134" t="s">
        <v>54</v>
      </c>
      <c r="V27" s="134" t="s">
        <v>54</v>
      </c>
      <c r="W27" s="165"/>
    </row>
    <row r="28" spans="2:23" ht="20.100000000000001" customHeight="1">
      <c r="B28" s="145">
        <v>42839</v>
      </c>
      <c r="C28" s="145" t="s">
        <v>39</v>
      </c>
      <c r="D28" s="148"/>
      <c r="E28" s="150"/>
      <c r="F28" s="134" t="s">
        <v>75</v>
      </c>
      <c r="G28" s="13">
        <v>165</v>
      </c>
      <c r="H28" s="148" t="s">
        <v>74</v>
      </c>
      <c r="I28" s="146">
        <v>234.70599999999999</v>
      </c>
      <c r="J28" s="148"/>
      <c r="K28" s="163"/>
      <c r="L28" s="150">
        <f t="shared" si="3"/>
        <v>0</v>
      </c>
      <c r="M28" s="146">
        <f t="shared" si="4"/>
        <v>399.70600000000002</v>
      </c>
      <c r="N28" s="150">
        <f t="shared" si="5"/>
        <v>399.70600000000002</v>
      </c>
      <c r="O28" s="162"/>
      <c r="P28" s="162"/>
      <c r="Q28" s="162"/>
      <c r="R28" s="162"/>
      <c r="S28" s="162"/>
      <c r="T28" s="162"/>
      <c r="U28" s="134" t="s">
        <v>26</v>
      </c>
      <c r="V28" s="134" t="s">
        <v>54</v>
      </c>
      <c r="W28" s="165"/>
    </row>
    <row r="29" spans="2:23" ht="17.25" customHeight="1">
      <c r="B29" s="145">
        <v>42840</v>
      </c>
      <c r="C29" s="145" t="s">
        <v>45</v>
      </c>
      <c r="D29" s="147"/>
      <c r="E29" s="150"/>
      <c r="F29" s="134" t="s">
        <v>78</v>
      </c>
      <c r="G29" s="13">
        <v>171</v>
      </c>
      <c r="H29" s="134" t="s">
        <v>77</v>
      </c>
      <c r="I29" s="13">
        <v>188</v>
      </c>
      <c r="J29" s="148"/>
      <c r="K29" s="163"/>
      <c r="L29" s="150">
        <f t="shared" si="3"/>
        <v>0</v>
      </c>
      <c r="M29" s="146">
        <f t="shared" si="4"/>
        <v>359</v>
      </c>
      <c r="N29" s="150">
        <f t="shared" si="5"/>
        <v>359</v>
      </c>
      <c r="O29" s="162"/>
      <c r="P29" s="162"/>
      <c r="Q29" s="162"/>
      <c r="R29" s="162"/>
      <c r="S29" s="162"/>
      <c r="T29" s="162"/>
      <c r="U29" s="134" t="s">
        <v>26</v>
      </c>
      <c r="V29" s="134" t="s">
        <v>26</v>
      </c>
      <c r="W29" s="165"/>
    </row>
    <row r="30" spans="2:23" ht="35.25" customHeight="1">
      <c r="B30" s="145">
        <v>42841</v>
      </c>
      <c r="C30" s="145" t="s">
        <v>25</v>
      </c>
      <c r="D30" s="148"/>
      <c r="E30" s="150"/>
      <c r="F30" s="134" t="s">
        <v>80</v>
      </c>
      <c r="G30" s="13">
        <v>153</v>
      </c>
      <c r="H30" s="134" t="s">
        <v>79</v>
      </c>
      <c r="I30" s="13">
        <v>188</v>
      </c>
      <c r="J30" s="148"/>
      <c r="K30" s="163"/>
      <c r="L30" s="150">
        <f t="shared" si="3"/>
        <v>0</v>
      </c>
      <c r="M30" s="146">
        <f t="shared" si="4"/>
        <v>341</v>
      </c>
      <c r="N30" s="150">
        <f t="shared" si="5"/>
        <v>341</v>
      </c>
      <c r="O30" s="162"/>
      <c r="P30" s="162"/>
      <c r="Q30" s="162"/>
      <c r="R30" s="162"/>
      <c r="S30" s="162"/>
      <c r="T30" s="162"/>
      <c r="U30" s="134" t="s">
        <v>26</v>
      </c>
      <c r="V30" s="134" t="s">
        <v>26</v>
      </c>
      <c r="W30" s="165"/>
    </row>
    <row r="31" spans="2:23" ht="18.75" customHeight="1">
      <c r="B31" s="145">
        <v>42842</v>
      </c>
      <c r="C31" s="145" t="s">
        <v>27</v>
      </c>
      <c r="D31" s="151"/>
      <c r="E31" s="150"/>
      <c r="F31" s="134" t="s">
        <v>81</v>
      </c>
      <c r="G31" s="13">
        <v>139</v>
      </c>
      <c r="H31" s="134"/>
      <c r="I31" s="13"/>
      <c r="J31" s="148"/>
      <c r="K31" s="163"/>
      <c r="L31" s="150">
        <f t="shared" si="3"/>
        <v>0</v>
      </c>
      <c r="M31" s="146">
        <f t="shared" si="4"/>
        <v>139</v>
      </c>
      <c r="N31" s="150">
        <f t="shared" si="5"/>
        <v>139</v>
      </c>
      <c r="O31" s="162"/>
      <c r="P31" s="162"/>
      <c r="Q31" s="162"/>
      <c r="R31" s="162"/>
      <c r="S31" s="162"/>
      <c r="T31" s="162"/>
      <c r="U31" s="134" t="s">
        <v>26</v>
      </c>
      <c r="V31" s="134" t="s">
        <v>26</v>
      </c>
      <c r="W31" s="165"/>
    </row>
    <row r="32" spans="2:23" ht="36" customHeight="1">
      <c r="B32" s="145">
        <v>42843</v>
      </c>
      <c r="C32" s="145" t="s">
        <v>29</v>
      </c>
      <c r="D32" s="134"/>
      <c r="E32" s="146"/>
      <c r="F32" s="134" t="s">
        <v>82</v>
      </c>
      <c r="G32" s="13">
        <v>163</v>
      </c>
      <c r="H32" s="148" t="s">
        <v>104</v>
      </c>
      <c r="I32" s="146">
        <v>136.84200000000001</v>
      </c>
      <c r="J32" s="148"/>
      <c r="K32" s="150"/>
      <c r="L32" s="150">
        <f t="shared" si="3"/>
        <v>0</v>
      </c>
      <c r="M32" s="146">
        <f t="shared" si="4"/>
        <v>299.84199999999998</v>
      </c>
      <c r="N32" s="150">
        <f t="shared" si="5"/>
        <v>299.84199999999998</v>
      </c>
      <c r="O32" s="162"/>
      <c r="P32" s="162"/>
      <c r="Q32" s="162"/>
      <c r="R32" s="162"/>
      <c r="S32" s="162"/>
      <c r="T32" s="162"/>
      <c r="U32" s="134" t="s">
        <v>26</v>
      </c>
      <c r="V32" s="134" t="s">
        <v>26</v>
      </c>
      <c r="W32" s="165"/>
    </row>
    <row r="33" spans="2:23" ht="19.5" customHeight="1">
      <c r="B33" s="145">
        <v>42844</v>
      </c>
      <c r="C33" s="145" t="s">
        <v>31</v>
      </c>
      <c r="D33" s="151"/>
      <c r="E33" s="146"/>
      <c r="F33" s="134" t="s">
        <v>86</v>
      </c>
      <c r="G33" s="13">
        <v>175</v>
      </c>
      <c r="H33" s="148" t="s">
        <v>106</v>
      </c>
      <c r="I33" s="154">
        <v>173.40100000000001</v>
      </c>
      <c r="J33" s="148"/>
      <c r="K33" s="150"/>
      <c r="L33" s="150">
        <f t="shared" si="3"/>
        <v>0</v>
      </c>
      <c r="M33" s="146">
        <f t="shared" si="4"/>
        <v>348.40100000000001</v>
      </c>
      <c r="N33" s="150">
        <f t="shared" si="5"/>
        <v>348.40100000000001</v>
      </c>
      <c r="O33" s="162"/>
      <c r="P33" s="162"/>
      <c r="Q33" s="162"/>
      <c r="R33" s="162"/>
      <c r="S33" s="162"/>
      <c r="T33" s="162"/>
      <c r="U33" s="134" t="s">
        <v>54</v>
      </c>
      <c r="V33" s="134" t="s">
        <v>26</v>
      </c>
      <c r="W33" s="165"/>
    </row>
    <row r="34" spans="2:23" ht="38.25" customHeight="1">
      <c r="B34" s="145">
        <v>42845</v>
      </c>
      <c r="C34" s="145" t="s">
        <v>34</v>
      </c>
      <c r="D34" s="151"/>
      <c r="E34" s="146"/>
      <c r="F34" s="147" t="s">
        <v>105</v>
      </c>
      <c r="G34" s="146">
        <v>263</v>
      </c>
      <c r="H34" s="148" t="s">
        <v>108</v>
      </c>
      <c r="I34" s="154">
        <v>100</v>
      </c>
      <c r="J34" s="148" t="s">
        <v>58</v>
      </c>
      <c r="K34" s="163">
        <v>200</v>
      </c>
      <c r="L34" s="150">
        <f t="shared" si="3"/>
        <v>200</v>
      </c>
      <c r="M34" s="146">
        <f t="shared" si="4"/>
        <v>363</v>
      </c>
      <c r="N34" s="150">
        <f t="shared" si="5"/>
        <v>563</v>
      </c>
      <c r="O34" s="162"/>
      <c r="P34" s="162"/>
      <c r="Q34" s="162"/>
      <c r="R34" s="162"/>
      <c r="S34" s="162"/>
      <c r="T34" s="162"/>
      <c r="U34" s="134" t="s">
        <v>54</v>
      </c>
      <c r="V34" s="134" t="s">
        <v>54</v>
      </c>
      <c r="W34" s="165"/>
    </row>
    <row r="35" spans="2:23" ht="23.25" customHeight="1">
      <c r="B35" s="145">
        <v>42846</v>
      </c>
      <c r="C35" s="145" t="s">
        <v>39</v>
      </c>
      <c r="D35" s="151"/>
      <c r="E35" s="146"/>
      <c r="F35" s="148" t="s">
        <v>107</v>
      </c>
      <c r="G35" s="146">
        <v>198</v>
      </c>
      <c r="H35" s="148" t="s">
        <v>110</v>
      </c>
      <c r="I35" s="154">
        <v>135</v>
      </c>
      <c r="J35" s="148" t="s">
        <v>61</v>
      </c>
      <c r="K35" s="163">
        <v>143</v>
      </c>
      <c r="L35" s="150">
        <f t="shared" si="3"/>
        <v>143</v>
      </c>
      <c r="M35" s="146">
        <f t="shared" si="4"/>
        <v>333</v>
      </c>
      <c r="N35" s="150">
        <f t="shared" si="5"/>
        <v>476</v>
      </c>
      <c r="O35" s="162"/>
      <c r="P35" s="162"/>
      <c r="Q35" s="167"/>
      <c r="R35" s="162"/>
      <c r="S35" s="162"/>
      <c r="T35" s="162"/>
      <c r="U35" s="134" t="s">
        <v>54</v>
      </c>
      <c r="V35" s="134" t="s">
        <v>54</v>
      </c>
      <c r="W35" s="165"/>
    </row>
    <row r="36" spans="2:23" ht="20.100000000000001" customHeight="1">
      <c r="B36" s="145">
        <v>42847</v>
      </c>
      <c r="C36" s="145" t="s">
        <v>45</v>
      </c>
      <c r="D36" s="148"/>
      <c r="E36" s="146"/>
      <c r="F36" s="148" t="s">
        <v>109</v>
      </c>
      <c r="G36" s="146">
        <v>198</v>
      </c>
      <c r="H36" s="148"/>
      <c r="I36" s="146"/>
      <c r="J36" s="148" t="s">
        <v>65</v>
      </c>
      <c r="K36" s="163">
        <v>164</v>
      </c>
      <c r="L36" s="150">
        <f t="shared" si="3"/>
        <v>164</v>
      </c>
      <c r="M36" s="146">
        <f t="shared" si="4"/>
        <v>198</v>
      </c>
      <c r="N36" s="150">
        <f t="shared" si="5"/>
        <v>362</v>
      </c>
      <c r="O36" s="162"/>
      <c r="P36" s="162"/>
      <c r="Q36" s="167"/>
      <c r="R36" s="162"/>
      <c r="S36" s="162"/>
      <c r="T36" s="162"/>
      <c r="U36" s="134" t="s">
        <v>26</v>
      </c>
      <c r="V36" s="134" t="s">
        <v>26</v>
      </c>
      <c r="W36" s="165"/>
    </row>
    <row r="37" spans="2:23" ht="20.25" customHeight="1">
      <c r="B37" s="145">
        <v>42848</v>
      </c>
      <c r="C37" s="145" t="s">
        <v>25</v>
      </c>
      <c r="D37" s="148"/>
      <c r="E37" s="146"/>
      <c r="F37" s="148" t="s">
        <v>111</v>
      </c>
      <c r="G37" s="146">
        <v>183</v>
      </c>
      <c r="H37" s="148"/>
      <c r="I37" s="146"/>
      <c r="J37" s="148" t="s">
        <v>70</v>
      </c>
      <c r="K37" s="150">
        <v>140</v>
      </c>
      <c r="L37" s="150">
        <f t="shared" si="3"/>
        <v>140</v>
      </c>
      <c r="M37" s="146">
        <f t="shared" si="4"/>
        <v>183</v>
      </c>
      <c r="N37" s="150">
        <f t="shared" si="5"/>
        <v>323</v>
      </c>
      <c r="O37" s="162"/>
      <c r="P37" s="162"/>
      <c r="Q37" s="162"/>
      <c r="R37" s="162"/>
      <c r="S37" s="162"/>
      <c r="T37" s="162"/>
      <c r="U37" s="168" t="s">
        <v>54</v>
      </c>
      <c r="V37" s="168" t="s">
        <v>54</v>
      </c>
      <c r="W37" s="165"/>
    </row>
    <row r="38" spans="2:23" ht="31.5" customHeight="1">
      <c r="B38" s="145">
        <v>42849</v>
      </c>
      <c r="C38" s="145" t="s">
        <v>27</v>
      </c>
      <c r="D38" s="148"/>
      <c r="E38" s="150"/>
      <c r="F38" s="134" t="s">
        <v>112</v>
      </c>
      <c r="G38" s="13">
        <v>161</v>
      </c>
      <c r="H38" s="151"/>
      <c r="I38" s="146"/>
      <c r="J38" s="148" t="s">
        <v>73</v>
      </c>
      <c r="K38" s="150">
        <v>230</v>
      </c>
      <c r="L38" s="150">
        <f t="shared" si="3"/>
        <v>230</v>
      </c>
      <c r="M38" s="146">
        <f t="shared" si="4"/>
        <v>161</v>
      </c>
      <c r="N38" s="150">
        <f t="shared" si="5"/>
        <v>391</v>
      </c>
      <c r="O38" s="162"/>
      <c r="P38" s="162"/>
      <c r="Q38" s="162"/>
      <c r="R38" s="162"/>
      <c r="S38" s="162"/>
      <c r="T38" s="162"/>
      <c r="U38" s="168" t="s">
        <v>54</v>
      </c>
      <c r="V38" s="168" t="s">
        <v>54</v>
      </c>
      <c r="W38" s="165"/>
    </row>
    <row r="39" spans="2:23" ht="33.75" customHeight="1">
      <c r="B39" s="145">
        <v>42850</v>
      </c>
      <c r="C39" s="145" t="s">
        <v>29</v>
      </c>
      <c r="D39" s="148"/>
      <c r="E39" s="150"/>
      <c r="F39" s="134"/>
      <c r="G39" s="13">
        <v>230</v>
      </c>
      <c r="H39" s="151"/>
      <c r="I39" s="146"/>
      <c r="J39" s="148" t="s">
        <v>84</v>
      </c>
      <c r="K39" s="150">
        <v>227</v>
      </c>
      <c r="L39" s="150">
        <f t="shared" si="3"/>
        <v>227</v>
      </c>
      <c r="M39" s="146">
        <f t="shared" si="4"/>
        <v>230</v>
      </c>
      <c r="N39" s="150">
        <f t="shared" si="5"/>
        <v>457</v>
      </c>
      <c r="O39" s="162"/>
      <c r="P39" s="162"/>
      <c r="Q39" s="162"/>
      <c r="R39" s="162"/>
      <c r="S39" s="162"/>
      <c r="T39" s="162"/>
      <c r="U39" s="162">
        <v>25</v>
      </c>
      <c r="V39" s="162">
        <v>25</v>
      </c>
      <c r="W39" s="165"/>
    </row>
    <row r="40" spans="2:23" ht="20.100000000000001" customHeight="1">
      <c r="B40" s="145">
        <v>42851</v>
      </c>
      <c r="C40" s="145" t="s">
        <v>31</v>
      </c>
      <c r="D40" s="147"/>
      <c r="E40" s="150"/>
      <c r="F40" s="148"/>
      <c r="G40" s="150"/>
      <c r="H40" s="148" t="s">
        <v>83</v>
      </c>
      <c r="I40" s="150">
        <v>173.06800000000001</v>
      </c>
      <c r="J40" s="148" t="s">
        <v>88</v>
      </c>
      <c r="K40" s="150">
        <v>234</v>
      </c>
      <c r="L40" s="150">
        <f>K40+I40</f>
        <v>407.06799999999998</v>
      </c>
      <c r="M40" s="146"/>
      <c r="N40" s="150">
        <f t="shared" si="5"/>
        <v>407.06799999999998</v>
      </c>
      <c r="O40" s="162"/>
      <c r="P40" s="162"/>
      <c r="Q40" s="162"/>
      <c r="R40" s="162"/>
      <c r="S40" s="162"/>
      <c r="T40" s="162"/>
      <c r="U40" s="134" t="s">
        <v>26</v>
      </c>
      <c r="V40" s="134" t="s">
        <v>26</v>
      </c>
      <c r="W40" s="165"/>
    </row>
    <row r="41" spans="2:23" ht="20.100000000000001" customHeight="1">
      <c r="B41" s="145">
        <v>42852</v>
      </c>
      <c r="C41" s="145" t="s">
        <v>34</v>
      </c>
      <c r="D41" s="148"/>
      <c r="E41" s="150"/>
      <c r="F41" s="148"/>
      <c r="G41" s="146"/>
      <c r="H41" s="148" t="s">
        <v>87</v>
      </c>
      <c r="I41" s="150">
        <v>295.37400000000002</v>
      </c>
      <c r="J41" s="148" t="s">
        <v>90</v>
      </c>
      <c r="K41" s="150">
        <v>260</v>
      </c>
      <c r="L41" s="150">
        <f t="shared" ref="L41:L44" si="6">K41+I41</f>
        <v>555.37400000000002</v>
      </c>
      <c r="M41" s="146"/>
      <c r="N41" s="150">
        <f t="shared" si="5"/>
        <v>555.37400000000002</v>
      </c>
      <c r="O41" s="162"/>
      <c r="P41" s="162"/>
      <c r="Q41" s="162"/>
      <c r="R41" s="162"/>
      <c r="S41" s="162"/>
      <c r="T41" s="162"/>
      <c r="U41" s="134" t="s">
        <v>54</v>
      </c>
      <c r="V41" s="134" t="s">
        <v>54</v>
      </c>
      <c r="W41" s="165"/>
    </row>
    <row r="42" spans="2:23" ht="20.100000000000001" customHeight="1">
      <c r="B42" s="145">
        <v>42853</v>
      </c>
      <c r="C42" s="145" t="s">
        <v>39</v>
      </c>
      <c r="D42" s="148"/>
      <c r="E42" s="150"/>
      <c r="F42" s="148"/>
      <c r="G42" s="154"/>
      <c r="H42" s="147" t="s">
        <v>89</v>
      </c>
      <c r="I42" s="150">
        <v>157.464</v>
      </c>
      <c r="J42" s="151" t="s">
        <v>92</v>
      </c>
      <c r="K42" s="150">
        <v>125</v>
      </c>
      <c r="L42" s="150">
        <f t="shared" si="6"/>
        <v>282.464</v>
      </c>
      <c r="M42" s="146"/>
      <c r="N42" s="150">
        <f t="shared" si="5"/>
        <v>282.464</v>
      </c>
      <c r="O42" s="162"/>
      <c r="P42" s="162"/>
      <c r="Q42" s="162"/>
      <c r="R42" s="162"/>
      <c r="S42" s="162"/>
      <c r="T42" s="162"/>
      <c r="U42" s="134"/>
      <c r="V42" s="134"/>
      <c r="W42" s="165"/>
    </row>
    <row r="43" spans="2:23" ht="29.25" customHeight="1">
      <c r="B43" s="145">
        <v>42854</v>
      </c>
      <c r="C43" s="145" t="s">
        <v>45</v>
      </c>
      <c r="D43" s="148"/>
      <c r="E43" s="146"/>
      <c r="F43" s="148"/>
      <c r="G43" s="154"/>
      <c r="H43" s="148" t="s">
        <v>91</v>
      </c>
      <c r="I43" s="150">
        <v>183.72</v>
      </c>
      <c r="J43" s="151" t="s">
        <v>94</v>
      </c>
      <c r="K43" s="150">
        <v>236</v>
      </c>
      <c r="L43" s="150">
        <f t="shared" si="6"/>
        <v>419.72</v>
      </c>
      <c r="M43" s="146"/>
      <c r="N43" s="150">
        <f t="shared" si="5"/>
        <v>419.72</v>
      </c>
      <c r="O43" s="162"/>
      <c r="P43" s="162"/>
      <c r="Q43" s="162"/>
      <c r="R43" s="162"/>
      <c r="S43" s="162"/>
      <c r="T43" s="162"/>
      <c r="U43" s="134"/>
      <c r="V43" s="134"/>
      <c r="W43" s="165"/>
    </row>
    <row r="44" spans="2:23" ht="32.25" customHeight="1">
      <c r="B44" s="145">
        <v>42855</v>
      </c>
      <c r="C44" s="145" t="s">
        <v>25</v>
      </c>
      <c r="D44" s="134"/>
      <c r="E44" s="13"/>
      <c r="F44" s="148"/>
      <c r="G44" s="154"/>
      <c r="H44" s="148" t="s">
        <v>93</v>
      </c>
      <c r="I44" s="150">
        <v>173.06800000000001</v>
      </c>
      <c r="J44" s="147" t="s">
        <v>126</v>
      </c>
      <c r="K44" s="151">
        <v>51</v>
      </c>
      <c r="L44" s="150">
        <f t="shared" si="6"/>
        <v>224.06800000000001</v>
      </c>
      <c r="M44" s="146"/>
      <c r="N44" s="150">
        <f t="shared" si="5"/>
        <v>224.06800000000001</v>
      </c>
      <c r="O44" s="162"/>
      <c r="P44" s="162"/>
      <c r="Q44" s="162"/>
      <c r="R44" s="162"/>
      <c r="S44" s="162"/>
      <c r="T44" s="162"/>
      <c r="U44" s="134"/>
      <c r="V44" s="134"/>
      <c r="W44" s="165"/>
    </row>
    <row r="45" spans="2:23" ht="20.100000000000001" customHeight="1">
      <c r="B45" s="201" t="s">
        <v>12</v>
      </c>
      <c r="C45" s="201"/>
      <c r="D45" s="134">
        <f t="shared" ref="D45:H45" si="7">COUNTA(D13:D44)</f>
        <v>0</v>
      </c>
      <c r="E45" s="146">
        <f t="shared" ref="E45:I45" si="8">SUM(E13:E44)</f>
        <v>0</v>
      </c>
      <c r="F45" s="134">
        <f t="shared" si="7"/>
        <v>20</v>
      </c>
      <c r="G45" s="146">
        <f t="shared" si="8"/>
        <v>4246</v>
      </c>
      <c r="H45" s="134">
        <f t="shared" si="7"/>
        <v>20</v>
      </c>
      <c r="I45" s="146">
        <f t="shared" si="8"/>
        <v>3762.6370000000002</v>
      </c>
      <c r="J45" s="134">
        <f>COUNTA(J13:J44)</f>
        <v>16</v>
      </c>
      <c r="K45" s="146">
        <f t="shared" ref="K45:N45" si="9">SUM(K13:K44)</f>
        <v>2870</v>
      </c>
      <c r="L45" s="150">
        <f t="shared" si="9"/>
        <v>5899.6940000000004</v>
      </c>
      <c r="M45" s="150">
        <f t="shared" si="9"/>
        <v>4978.9430000000002</v>
      </c>
      <c r="N45" s="150">
        <f t="shared" si="9"/>
        <v>10878.636999999997</v>
      </c>
      <c r="O45" s="164"/>
      <c r="P45" s="162"/>
      <c r="Q45" s="162"/>
      <c r="R45" s="162"/>
      <c r="S45" s="169"/>
      <c r="T45" s="169"/>
      <c r="U45" s="160"/>
      <c r="V45" s="160"/>
    </row>
    <row r="46" spans="2:23" ht="20.100000000000001" customHeight="1">
      <c r="B46" s="201" t="s">
        <v>97</v>
      </c>
      <c r="C46" s="201"/>
      <c r="D46" s="202"/>
      <c r="E46" s="203"/>
      <c r="F46" s="202"/>
      <c r="G46" s="203"/>
      <c r="H46" s="204"/>
      <c r="I46" s="203"/>
      <c r="J46" s="196"/>
      <c r="K46" s="196"/>
      <c r="L46" s="134">
        <f>D45*2+F45+H45+J45*2</f>
        <v>72</v>
      </c>
      <c r="M46" s="134">
        <f>L46/6</f>
        <v>12</v>
      </c>
      <c r="N46" s="150">
        <f>K45+I45+G45+E45</f>
        <v>10878.637000000001</v>
      </c>
      <c r="O46" s="134">
        <f t="shared" ref="O46:T46" si="10">COUNTA(O13:O44)</f>
        <v>0</v>
      </c>
      <c r="P46" s="134">
        <f t="shared" si="10"/>
        <v>0</v>
      </c>
      <c r="Q46" s="134">
        <f t="shared" si="10"/>
        <v>0</v>
      </c>
      <c r="R46" s="134">
        <f t="shared" si="10"/>
        <v>0</v>
      </c>
      <c r="S46" s="134">
        <f t="shared" si="10"/>
        <v>0</v>
      </c>
      <c r="T46" s="134">
        <f t="shared" si="10"/>
        <v>0</v>
      </c>
      <c r="U46" s="160"/>
      <c r="V46" s="160"/>
    </row>
    <row r="47" spans="2:23">
      <c r="B47" s="155" t="s">
        <v>100</v>
      </c>
      <c r="C47" s="156"/>
      <c r="D47" s="157"/>
      <c r="E47" s="157"/>
      <c r="F47" s="157"/>
    </row>
    <row r="48" spans="2:23">
      <c r="B48" s="158"/>
      <c r="C48" s="159"/>
    </row>
  </sheetData>
  <mergeCells count="16">
    <mergeCell ref="J46:K46"/>
    <mergeCell ref="B3:B12"/>
    <mergeCell ref="C3:C12"/>
    <mergeCell ref="B45:C45"/>
    <mergeCell ref="B46:C46"/>
    <mergeCell ref="D46:E46"/>
    <mergeCell ref="F46:G46"/>
    <mergeCell ref="H46:I46"/>
    <mergeCell ref="B1:V1"/>
    <mergeCell ref="B2:C2"/>
    <mergeCell ref="D3:E3"/>
    <mergeCell ref="F3:G3"/>
    <mergeCell ref="H3:I3"/>
    <mergeCell ref="J3:K3"/>
    <mergeCell ref="L3:N3"/>
    <mergeCell ref="O3:T3"/>
  </mergeCells>
  <phoneticPr fontId="29" type="noConversion"/>
  <pageMargins left="0.235416666666667" right="0" top="0" bottom="0" header="0" footer="0"/>
  <pageSetup paperSize="9" scale="56" orientation="landscape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5"/>
  <sheetViews>
    <sheetView topLeftCell="C15" zoomScale="86" zoomScaleNormal="86" workbookViewId="0">
      <selection activeCell="L33" sqref="L33:M33"/>
    </sheetView>
  </sheetViews>
  <sheetFormatPr defaultColWidth="9" defaultRowHeight="14.25"/>
  <cols>
    <col min="1" max="1" width="1.25" style="23" customWidth="1"/>
    <col min="2" max="2" width="9.25" style="23" customWidth="1"/>
    <col min="3" max="3" width="4.875" style="7" customWidth="1"/>
    <col min="4" max="4" width="20.125" style="23" customWidth="1"/>
    <col min="5" max="5" width="6.5" style="23" customWidth="1"/>
    <col min="6" max="6" width="20.625" style="23" customWidth="1"/>
    <col min="7" max="7" width="4.25" style="23" customWidth="1"/>
    <col min="8" max="8" width="22.875" style="23" customWidth="1"/>
    <col min="9" max="9" width="6.25" style="23" customWidth="1"/>
    <col min="10" max="10" width="24.25" style="23" customWidth="1"/>
    <col min="11" max="11" width="7" style="23" customWidth="1"/>
    <col min="12" max="12" width="22.25" style="23" customWidth="1"/>
    <col min="13" max="13" width="5.75" style="23" customWidth="1"/>
    <col min="14" max="14" width="6.5" style="23" customWidth="1"/>
    <col min="15" max="15" width="6.625" style="23" customWidth="1"/>
    <col min="16" max="16" width="7.75" style="23" customWidth="1"/>
    <col min="17" max="17" width="6.125" style="23" customWidth="1"/>
    <col min="18" max="18" width="6.75" style="23" customWidth="1"/>
    <col min="19" max="19" width="7.875" style="23" customWidth="1"/>
    <col min="20" max="21" width="8.25" style="23" customWidth="1"/>
    <col min="22" max="22" width="7.875" style="23" customWidth="1"/>
    <col min="23" max="24" width="6.25" style="23" hidden="1" customWidth="1"/>
    <col min="25" max="25" width="7.5" style="23" customWidth="1"/>
    <col min="26" max="16384" width="9" style="23"/>
  </cols>
  <sheetData>
    <row r="1" spans="1:25" ht="25.5" customHeight="1"/>
    <row r="2" spans="1:25" ht="33.75" customHeight="1">
      <c r="A2" s="24"/>
      <c r="B2" s="193" t="s">
        <v>127</v>
      </c>
      <c r="C2" s="194"/>
      <c r="D2" s="211"/>
      <c r="E2" s="211"/>
      <c r="F2" s="211"/>
      <c r="G2" s="211"/>
      <c r="H2" s="211"/>
      <c r="I2" s="211"/>
      <c r="J2" s="211"/>
      <c r="K2" s="211"/>
      <c r="L2" s="212"/>
      <c r="M2" s="205" t="s">
        <v>1</v>
      </c>
      <c r="N2" s="206"/>
      <c r="O2" s="206"/>
      <c r="P2" s="206"/>
      <c r="Q2" s="206"/>
      <c r="R2" s="206"/>
      <c r="S2" s="206"/>
      <c r="T2" s="206"/>
      <c r="U2" s="206"/>
      <c r="V2" s="206"/>
      <c r="W2" s="206"/>
      <c r="X2" s="206"/>
      <c r="Y2" s="207"/>
    </row>
    <row r="3" spans="1:25" ht="27.75" customHeight="1">
      <c r="B3" s="191" t="s">
        <v>128</v>
      </c>
      <c r="C3" s="188" t="s">
        <v>3</v>
      </c>
      <c r="D3" s="188" t="s">
        <v>129</v>
      </c>
      <c r="E3" s="188"/>
      <c r="F3" s="188" t="s">
        <v>130</v>
      </c>
      <c r="G3" s="188"/>
      <c r="H3" s="188" t="s">
        <v>131</v>
      </c>
      <c r="I3" s="188"/>
      <c r="J3" s="188" t="s">
        <v>5</v>
      </c>
      <c r="K3" s="188"/>
      <c r="L3" s="188" t="s">
        <v>6</v>
      </c>
      <c r="M3" s="191"/>
      <c r="N3" s="188" t="s">
        <v>132</v>
      </c>
      <c r="O3" s="188"/>
      <c r="P3" s="188"/>
      <c r="Q3" s="191" t="s">
        <v>9</v>
      </c>
      <c r="R3" s="191"/>
      <c r="S3" s="191"/>
      <c r="T3" s="191"/>
      <c r="U3" s="191"/>
      <c r="V3" s="191"/>
      <c r="W3" s="13"/>
      <c r="X3" s="13"/>
      <c r="Y3" s="134"/>
    </row>
    <row r="4" spans="1:25" ht="14.25" hidden="1" customHeight="1">
      <c r="B4" s="191"/>
      <c r="C4" s="191"/>
      <c r="D4" s="26"/>
      <c r="E4" s="26"/>
      <c r="F4" s="26"/>
      <c r="G4" s="26"/>
      <c r="H4" s="26"/>
      <c r="I4" s="26"/>
      <c r="J4" s="26"/>
      <c r="K4" s="26"/>
      <c r="L4" s="26"/>
      <c r="M4" s="26"/>
      <c r="N4" s="26" t="s">
        <v>10</v>
      </c>
      <c r="O4" s="13" t="s">
        <v>11</v>
      </c>
      <c r="P4" s="13" t="s">
        <v>12</v>
      </c>
      <c r="Q4" s="134"/>
      <c r="R4" s="134"/>
      <c r="S4" s="134"/>
      <c r="T4" s="134"/>
      <c r="U4" s="134"/>
      <c r="V4" s="134"/>
      <c r="W4" s="134"/>
      <c r="X4" s="134"/>
      <c r="Y4" s="134"/>
    </row>
    <row r="5" spans="1:25" ht="14.25" hidden="1" customHeight="1">
      <c r="B5" s="191"/>
      <c r="C5" s="191"/>
      <c r="D5" s="26"/>
      <c r="E5" s="26"/>
      <c r="F5" s="26"/>
      <c r="G5" s="26"/>
      <c r="H5" s="26"/>
      <c r="I5" s="26"/>
      <c r="J5" s="26"/>
      <c r="K5" s="26"/>
      <c r="L5" s="26"/>
      <c r="M5" s="26"/>
      <c r="N5" s="26" t="s">
        <v>10</v>
      </c>
      <c r="O5" s="13" t="s">
        <v>11</v>
      </c>
      <c r="P5" s="13" t="s">
        <v>12</v>
      </c>
      <c r="Q5" s="134"/>
      <c r="R5" s="134"/>
      <c r="S5" s="134"/>
      <c r="T5" s="134"/>
      <c r="U5" s="134"/>
      <c r="V5" s="134"/>
      <c r="W5" s="134"/>
      <c r="X5" s="134"/>
      <c r="Y5" s="134"/>
    </row>
    <row r="6" spans="1:25" ht="14.25" hidden="1" customHeight="1">
      <c r="B6" s="191"/>
      <c r="C6" s="191"/>
      <c r="D6" s="26"/>
      <c r="E6" s="26"/>
      <c r="F6" s="26"/>
      <c r="G6" s="26"/>
      <c r="H6" s="26"/>
      <c r="I6" s="26"/>
      <c r="J6" s="26"/>
      <c r="K6" s="26"/>
      <c r="L6" s="26"/>
      <c r="M6" s="26"/>
      <c r="N6" s="26" t="s">
        <v>10</v>
      </c>
      <c r="O6" s="13" t="s">
        <v>11</v>
      </c>
      <c r="P6" s="13" t="s">
        <v>12</v>
      </c>
      <c r="Q6" s="134"/>
      <c r="R6" s="134"/>
      <c r="S6" s="134"/>
      <c r="T6" s="134"/>
      <c r="U6" s="134"/>
      <c r="V6" s="134"/>
      <c r="W6" s="134"/>
      <c r="X6" s="134"/>
      <c r="Y6" s="134"/>
    </row>
    <row r="7" spans="1:25" ht="14.25" hidden="1" customHeight="1">
      <c r="B7" s="191"/>
      <c r="C7" s="191"/>
      <c r="D7" s="26"/>
      <c r="E7" s="26"/>
      <c r="F7" s="26"/>
      <c r="G7" s="26"/>
      <c r="H7" s="26"/>
      <c r="I7" s="26"/>
      <c r="J7" s="26"/>
      <c r="K7" s="26"/>
      <c r="L7" s="26"/>
      <c r="M7" s="26"/>
      <c r="N7" s="26" t="s">
        <v>10</v>
      </c>
      <c r="O7" s="13" t="s">
        <v>11</v>
      </c>
      <c r="P7" s="13" t="s">
        <v>12</v>
      </c>
      <c r="Q7" s="134"/>
      <c r="R7" s="134"/>
      <c r="S7" s="134"/>
      <c r="T7" s="134"/>
      <c r="U7" s="134"/>
      <c r="V7" s="134"/>
      <c r="W7" s="134"/>
      <c r="X7" s="134"/>
      <c r="Y7" s="134"/>
    </row>
    <row r="8" spans="1:25" ht="14.25" hidden="1" customHeight="1">
      <c r="B8" s="191"/>
      <c r="C8" s="191"/>
      <c r="D8" s="26"/>
      <c r="E8" s="26"/>
      <c r="F8" s="26"/>
      <c r="G8" s="26"/>
      <c r="H8" s="26"/>
      <c r="I8" s="26"/>
      <c r="J8" s="26"/>
      <c r="K8" s="26"/>
      <c r="L8" s="26"/>
      <c r="M8" s="26"/>
      <c r="N8" s="26" t="s">
        <v>10</v>
      </c>
      <c r="O8" s="13" t="s">
        <v>11</v>
      </c>
      <c r="P8" s="13" t="s">
        <v>12</v>
      </c>
      <c r="Q8" s="134"/>
      <c r="R8" s="134"/>
      <c r="S8" s="134"/>
      <c r="T8" s="134"/>
      <c r="U8" s="134"/>
      <c r="V8" s="134"/>
      <c r="W8" s="134"/>
      <c r="X8" s="134"/>
      <c r="Y8" s="134"/>
    </row>
    <row r="9" spans="1:25" ht="14.25" hidden="1" customHeight="1">
      <c r="B9" s="191"/>
      <c r="C9" s="191"/>
      <c r="D9" s="26"/>
      <c r="E9" s="26"/>
      <c r="F9" s="26"/>
      <c r="G9" s="26"/>
      <c r="H9" s="26"/>
      <c r="I9" s="26"/>
      <c r="J9" s="26"/>
      <c r="K9" s="26"/>
      <c r="L9" s="26"/>
      <c r="M9" s="26"/>
      <c r="N9" s="26" t="s">
        <v>10</v>
      </c>
      <c r="O9" s="13" t="s">
        <v>11</v>
      </c>
      <c r="P9" s="13" t="s">
        <v>12</v>
      </c>
      <c r="Q9" s="134"/>
      <c r="R9" s="134"/>
      <c r="S9" s="134"/>
      <c r="T9" s="134"/>
      <c r="U9" s="134"/>
      <c r="V9" s="134"/>
      <c r="W9" s="134"/>
      <c r="X9" s="134"/>
      <c r="Y9" s="134"/>
    </row>
    <row r="10" spans="1:25" ht="14.25" hidden="1" customHeight="1">
      <c r="B10" s="191"/>
      <c r="C10" s="191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 t="s">
        <v>10</v>
      </c>
      <c r="O10" s="13" t="s">
        <v>11</v>
      </c>
      <c r="P10" s="13" t="s">
        <v>12</v>
      </c>
      <c r="Q10" s="134"/>
      <c r="R10" s="134"/>
      <c r="S10" s="134"/>
      <c r="T10" s="134"/>
      <c r="U10" s="134"/>
      <c r="V10" s="134"/>
      <c r="W10" s="134"/>
      <c r="X10" s="134"/>
      <c r="Y10" s="134"/>
    </row>
    <row r="11" spans="1:25" ht="12" hidden="1" customHeight="1">
      <c r="B11" s="191"/>
      <c r="C11" s="191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 t="s">
        <v>10</v>
      </c>
      <c r="O11" s="13" t="s">
        <v>11</v>
      </c>
      <c r="P11" s="13" t="s">
        <v>12</v>
      </c>
      <c r="Q11" s="134"/>
      <c r="R11" s="134"/>
      <c r="S11" s="134"/>
      <c r="T11" s="134"/>
      <c r="U11" s="134"/>
      <c r="V11" s="134"/>
      <c r="W11" s="134"/>
      <c r="X11" s="134"/>
      <c r="Y11" s="134"/>
    </row>
    <row r="12" spans="1:25" ht="30" customHeight="1">
      <c r="B12" s="191"/>
      <c r="C12" s="191"/>
      <c r="D12" s="26" t="s">
        <v>13</v>
      </c>
      <c r="E12" s="26" t="s">
        <v>14</v>
      </c>
      <c r="F12" s="26" t="s">
        <v>13</v>
      </c>
      <c r="G12" s="26" t="s">
        <v>14</v>
      </c>
      <c r="H12" s="26" t="s">
        <v>13</v>
      </c>
      <c r="I12" s="26" t="s">
        <v>14</v>
      </c>
      <c r="J12" s="26" t="s">
        <v>13</v>
      </c>
      <c r="K12" s="26" t="s">
        <v>14</v>
      </c>
      <c r="L12" s="26" t="s">
        <v>13</v>
      </c>
      <c r="M12" s="26" t="s">
        <v>14</v>
      </c>
      <c r="N12" s="26" t="s">
        <v>15</v>
      </c>
      <c r="O12" s="13" t="s">
        <v>16</v>
      </c>
      <c r="P12" s="13" t="s">
        <v>12</v>
      </c>
      <c r="Q12" s="13" t="s">
        <v>133</v>
      </c>
      <c r="R12" s="13" t="s">
        <v>134</v>
      </c>
      <c r="S12" s="13" t="s">
        <v>22</v>
      </c>
      <c r="T12" s="13" t="s">
        <v>103</v>
      </c>
      <c r="U12" s="13" t="s">
        <v>135</v>
      </c>
      <c r="V12" s="13" t="s">
        <v>18</v>
      </c>
      <c r="W12" s="13" t="s">
        <v>23</v>
      </c>
      <c r="X12" s="13" t="s">
        <v>24</v>
      </c>
      <c r="Y12" s="13" t="s">
        <v>19</v>
      </c>
    </row>
    <row r="13" spans="1:25">
      <c r="B13" s="27">
        <v>43374</v>
      </c>
      <c r="C13" s="27" t="s">
        <v>27</v>
      </c>
      <c r="D13" s="28"/>
      <c r="E13" s="29"/>
      <c r="F13" s="30"/>
      <c r="G13" s="31"/>
      <c r="H13" s="32"/>
      <c r="I13" s="32"/>
      <c r="J13" s="82"/>
      <c r="K13" s="83"/>
      <c r="L13" s="26"/>
      <c r="M13" s="84"/>
      <c r="N13" s="85">
        <f>M13+K13+G13</f>
        <v>0</v>
      </c>
      <c r="O13" s="85">
        <f>I13+E13</f>
        <v>0</v>
      </c>
      <c r="P13" s="85">
        <f>SUM(N13:O13)</f>
        <v>0</v>
      </c>
      <c r="Q13" s="79"/>
      <c r="R13" s="135"/>
      <c r="S13" s="135"/>
      <c r="T13" s="135"/>
      <c r="U13" s="135"/>
      <c r="V13" s="135"/>
      <c r="W13" s="134"/>
      <c r="X13" s="134"/>
      <c r="Y13" s="79"/>
    </row>
    <row r="14" spans="1:25">
      <c r="B14" s="27">
        <v>43375</v>
      </c>
      <c r="C14" s="27" t="s">
        <v>29</v>
      </c>
      <c r="D14" s="28"/>
      <c r="E14" s="29"/>
      <c r="F14" s="33"/>
      <c r="G14" s="34"/>
      <c r="H14" s="35"/>
      <c r="I14" s="86"/>
      <c r="J14" s="82"/>
      <c r="K14" s="83"/>
      <c r="L14" s="87"/>
      <c r="M14" s="88"/>
      <c r="N14" s="85">
        <f t="shared" ref="N14:N25" si="0">M14+K14+G14</f>
        <v>0</v>
      </c>
      <c r="O14" s="85">
        <f t="shared" ref="O14:O25" si="1">I14+E14</f>
        <v>0</v>
      </c>
      <c r="P14" s="85">
        <f t="shared" ref="P14:P44" si="2">SUM(N14:O14)</f>
        <v>0</v>
      </c>
      <c r="Q14" s="79"/>
      <c r="R14" s="136"/>
      <c r="S14" s="135"/>
      <c r="T14" s="135"/>
      <c r="U14" s="136"/>
      <c r="V14" s="135"/>
      <c r="W14" s="134"/>
      <c r="X14" s="134"/>
      <c r="Y14" s="79"/>
    </row>
    <row r="15" spans="1:25">
      <c r="B15" s="27">
        <v>43376</v>
      </c>
      <c r="C15" s="27" t="s">
        <v>31</v>
      </c>
      <c r="D15" s="28"/>
      <c r="E15" s="29"/>
      <c r="F15" s="34"/>
      <c r="G15" s="34"/>
      <c r="H15" s="36"/>
      <c r="I15" s="86"/>
      <c r="J15" s="89"/>
      <c r="K15" s="83"/>
      <c r="L15" s="90"/>
      <c r="M15" s="88"/>
      <c r="N15" s="85">
        <f t="shared" si="0"/>
        <v>0</v>
      </c>
      <c r="O15" s="85">
        <f t="shared" si="1"/>
        <v>0</v>
      </c>
      <c r="P15" s="85">
        <f t="shared" si="2"/>
        <v>0</v>
      </c>
      <c r="Q15" s="79"/>
      <c r="R15" s="136"/>
      <c r="S15" s="135"/>
      <c r="T15" s="135"/>
      <c r="U15" s="136"/>
      <c r="V15" s="135"/>
      <c r="W15" s="134"/>
      <c r="X15" s="134"/>
      <c r="Y15" s="79"/>
    </row>
    <row r="16" spans="1:25">
      <c r="B16" s="27">
        <v>43377</v>
      </c>
      <c r="C16" s="27" t="s">
        <v>34</v>
      </c>
      <c r="D16" s="37"/>
      <c r="E16" s="38"/>
      <c r="F16" s="39"/>
      <c r="G16" s="39"/>
      <c r="H16" s="40"/>
      <c r="I16" s="91"/>
      <c r="J16" s="89"/>
      <c r="K16" s="83"/>
      <c r="L16" s="90"/>
      <c r="M16" s="88"/>
      <c r="N16" s="85">
        <f t="shared" si="0"/>
        <v>0</v>
      </c>
      <c r="O16" s="85">
        <f t="shared" si="1"/>
        <v>0</v>
      </c>
      <c r="P16" s="85">
        <f t="shared" si="2"/>
        <v>0</v>
      </c>
      <c r="Q16" s="79"/>
      <c r="R16" s="136"/>
      <c r="S16" s="79"/>
      <c r="T16" s="135"/>
      <c r="U16" s="136"/>
      <c r="V16" s="135"/>
      <c r="W16" s="134"/>
      <c r="X16" s="134"/>
      <c r="Y16" s="79"/>
    </row>
    <row r="17" spans="2:25">
      <c r="B17" s="27">
        <v>43378</v>
      </c>
      <c r="C17" s="27" t="s">
        <v>39</v>
      </c>
      <c r="D17" s="38"/>
      <c r="E17" s="38"/>
      <c r="F17" s="41" t="s">
        <v>136</v>
      </c>
      <c r="G17" s="42">
        <v>251</v>
      </c>
      <c r="H17" s="36"/>
      <c r="I17" s="86"/>
      <c r="J17" s="92"/>
      <c r="K17" s="93"/>
      <c r="L17" s="90"/>
      <c r="M17" s="88"/>
      <c r="N17" s="85">
        <f t="shared" si="0"/>
        <v>251</v>
      </c>
      <c r="O17" s="85">
        <f t="shared" si="1"/>
        <v>0</v>
      </c>
      <c r="P17" s="85">
        <f t="shared" si="2"/>
        <v>251</v>
      </c>
      <c r="Q17" s="79"/>
      <c r="R17" s="79"/>
      <c r="S17" s="79"/>
      <c r="T17" s="136">
        <v>25</v>
      </c>
      <c r="U17" s="136"/>
      <c r="V17" s="135"/>
      <c r="W17" s="134"/>
      <c r="X17" s="134"/>
      <c r="Y17" s="79">
        <v>25</v>
      </c>
    </row>
    <row r="18" spans="2:25" ht="25.5" customHeight="1">
      <c r="B18" s="27">
        <v>43379</v>
      </c>
      <c r="C18" s="27" t="s">
        <v>45</v>
      </c>
      <c r="D18" s="38"/>
      <c r="E18" s="38"/>
      <c r="F18" s="41" t="s">
        <v>137</v>
      </c>
      <c r="G18" s="42">
        <v>275</v>
      </c>
      <c r="H18" s="36"/>
      <c r="I18" s="86"/>
      <c r="J18" s="94"/>
      <c r="K18" s="93"/>
      <c r="L18" s="90"/>
      <c r="M18" s="88"/>
      <c r="N18" s="85">
        <f t="shared" si="0"/>
        <v>275</v>
      </c>
      <c r="O18" s="85">
        <f t="shared" si="1"/>
        <v>0</v>
      </c>
      <c r="P18" s="85">
        <f t="shared" si="2"/>
        <v>275</v>
      </c>
      <c r="Q18" s="79"/>
      <c r="R18" s="79"/>
      <c r="S18" s="136"/>
      <c r="T18" s="136">
        <v>25</v>
      </c>
      <c r="U18" s="136"/>
      <c r="V18" s="136"/>
      <c r="W18" s="134"/>
      <c r="X18" s="134"/>
      <c r="Y18" s="79">
        <v>25</v>
      </c>
    </row>
    <row r="19" spans="2:25" ht="16.5" customHeight="1">
      <c r="B19" s="27">
        <v>43380</v>
      </c>
      <c r="C19" s="27" t="s">
        <v>25</v>
      </c>
      <c r="D19" s="43"/>
      <c r="E19" s="26"/>
      <c r="F19" s="44" t="s">
        <v>138</v>
      </c>
      <c r="G19" s="42">
        <v>238</v>
      </c>
      <c r="H19" s="45"/>
      <c r="I19" s="95"/>
      <c r="J19" s="94"/>
      <c r="K19" s="93"/>
      <c r="L19" s="96"/>
      <c r="M19" s="88"/>
      <c r="N19" s="85">
        <f t="shared" si="0"/>
        <v>238</v>
      </c>
      <c r="O19" s="85">
        <f t="shared" si="1"/>
        <v>0</v>
      </c>
      <c r="P19" s="85">
        <f t="shared" si="2"/>
        <v>238</v>
      </c>
      <c r="Q19" s="79"/>
      <c r="R19" s="136"/>
      <c r="S19" s="79"/>
      <c r="T19" s="136">
        <v>25</v>
      </c>
      <c r="U19" s="136"/>
      <c r="V19" s="136"/>
      <c r="W19" s="134"/>
      <c r="X19" s="134"/>
      <c r="Y19" s="79">
        <v>25</v>
      </c>
    </row>
    <row r="20" spans="2:25" ht="16.5" customHeight="1">
      <c r="B20" s="27">
        <v>43381</v>
      </c>
      <c r="C20" s="27" t="s">
        <v>27</v>
      </c>
      <c r="D20" s="46"/>
      <c r="E20" s="46"/>
      <c r="F20" s="44" t="s">
        <v>139</v>
      </c>
      <c r="G20" s="42">
        <v>251</v>
      </c>
      <c r="H20" s="47"/>
      <c r="I20" s="97"/>
      <c r="J20" s="94"/>
      <c r="K20" s="93"/>
      <c r="L20" s="90"/>
      <c r="M20" s="88"/>
      <c r="N20" s="85">
        <f t="shared" si="0"/>
        <v>251</v>
      </c>
      <c r="O20" s="85">
        <f t="shared" si="1"/>
        <v>0</v>
      </c>
      <c r="P20" s="85">
        <f t="shared" si="2"/>
        <v>251</v>
      </c>
      <c r="Q20" s="79"/>
      <c r="R20" s="136"/>
      <c r="S20" s="79"/>
      <c r="T20" s="136">
        <v>25</v>
      </c>
      <c r="U20" s="136"/>
      <c r="V20" s="136"/>
      <c r="W20" s="134"/>
      <c r="X20" s="134"/>
      <c r="Y20" s="79">
        <v>25</v>
      </c>
    </row>
    <row r="21" spans="2:25" ht="29.25" customHeight="1">
      <c r="B21" s="27">
        <v>43382</v>
      </c>
      <c r="C21" s="27" t="s">
        <v>29</v>
      </c>
      <c r="D21" s="48"/>
      <c r="E21" s="49"/>
      <c r="F21" s="44" t="s">
        <v>140</v>
      </c>
      <c r="G21" s="42">
        <v>152</v>
      </c>
      <c r="H21" s="50" t="s">
        <v>141</v>
      </c>
      <c r="I21" s="98">
        <v>255</v>
      </c>
      <c r="J21" s="99"/>
      <c r="K21" s="100"/>
      <c r="L21" s="90"/>
      <c r="M21" s="88"/>
      <c r="N21" s="85">
        <f t="shared" si="0"/>
        <v>152</v>
      </c>
      <c r="O21" s="85">
        <f t="shared" si="1"/>
        <v>255</v>
      </c>
      <c r="P21" s="85">
        <f t="shared" si="2"/>
        <v>407</v>
      </c>
      <c r="Q21" s="79"/>
      <c r="R21" s="136">
        <v>24</v>
      </c>
      <c r="S21" s="79"/>
      <c r="T21" s="136">
        <v>25</v>
      </c>
      <c r="U21" s="136"/>
      <c r="V21" s="136"/>
      <c r="W21" s="134"/>
      <c r="X21" s="134"/>
      <c r="Y21" s="79">
        <v>25</v>
      </c>
    </row>
    <row r="22" spans="2:25" ht="20.25" customHeight="1">
      <c r="B22" s="27">
        <v>43383</v>
      </c>
      <c r="C22" s="27" t="s">
        <v>31</v>
      </c>
      <c r="D22" s="48"/>
      <c r="E22" s="49"/>
      <c r="F22" s="44" t="s">
        <v>142</v>
      </c>
      <c r="G22" s="42">
        <v>187</v>
      </c>
      <c r="H22" s="50" t="s">
        <v>143</v>
      </c>
      <c r="I22" s="98">
        <v>186</v>
      </c>
      <c r="J22" s="99"/>
      <c r="K22" s="100"/>
      <c r="L22" s="101" t="s">
        <v>144</v>
      </c>
      <c r="M22" s="101">
        <v>204</v>
      </c>
      <c r="N22" s="85">
        <f t="shared" si="0"/>
        <v>391</v>
      </c>
      <c r="O22" s="85">
        <f t="shared" si="1"/>
        <v>186</v>
      </c>
      <c r="P22" s="85">
        <f t="shared" si="2"/>
        <v>577</v>
      </c>
      <c r="Q22" s="79"/>
      <c r="R22" s="136">
        <v>24</v>
      </c>
      <c r="S22" s="79"/>
      <c r="T22" s="136">
        <v>25</v>
      </c>
      <c r="U22" s="136">
        <v>22</v>
      </c>
      <c r="V22" s="136">
        <v>22</v>
      </c>
      <c r="W22" s="134"/>
      <c r="X22" s="134"/>
      <c r="Y22" s="79">
        <v>25</v>
      </c>
    </row>
    <row r="23" spans="2:25">
      <c r="B23" s="27">
        <v>43384</v>
      </c>
      <c r="C23" s="27" t="s">
        <v>34</v>
      </c>
      <c r="D23" s="48"/>
      <c r="E23" s="49"/>
      <c r="F23" s="51" t="s">
        <v>145</v>
      </c>
      <c r="G23" s="42">
        <v>189</v>
      </c>
      <c r="H23" s="52" t="s">
        <v>146</v>
      </c>
      <c r="I23" s="98">
        <v>209</v>
      </c>
      <c r="J23" s="102" t="s">
        <v>147</v>
      </c>
      <c r="K23" s="102">
        <v>155</v>
      </c>
      <c r="L23" s="103" t="s">
        <v>148</v>
      </c>
      <c r="M23" s="104">
        <v>220</v>
      </c>
      <c r="N23" s="85">
        <f t="shared" si="0"/>
        <v>564</v>
      </c>
      <c r="O23" s="85">
        <f t="shared" si="1"/>
        <v>209</v>
      </c>
      <c r="P23" s="85">
        <f t="shared" si="2"/>
        <v>773</v>
      </c>
      <c r="Q23" s="79">
        <v>25</v>
      </c>
      <c r="R23" s="136">
        <v>24</v>
      </c>
      <c r="S23" s="136">
        <v>23</v>
      </c>
      <c r="T23" s="136">
        <v>25</v>
      </c>
      <c r="U23" s="136">
        <v>22</v>
      </c>
      <c r="V23" s="136">
        <v>22</v>
      </c>
      <c r="W23" s="134"/>
      <c r="X23" s="134"/>
      <c r="Y23" s="79">
        <v>25</v>
      </c>
    </row>
    <row r="24" spans="2:25" ht="28.5">
      <c r="B24" s="27">
        <v>43385</v>
      </c>
      <c r="C24" s="27" t="s">
        <v>39</v>
      </c>
      <c r="D24" s="48"/>
      <c r="E24" s="49"/>
      <c r="F24" s="51" t="s">
        <v>149</v>
      </c>
      <c r="G24" s="42">
        <v>106</v>
      </c>
      <c r="H24" s="52" t="s">
        <v>150</v>
      </c>
      <c r="I24" s="98">
        <v>197</v>
      </c>
      <c r="J24" s="102" t="s">
        <v>151</v>
      </c>
      <c r="K24" s="102">
        <v>176</v>
      </c>
      <c r="L24" s="105" t="s">
        <v>152</v>
      </c>
      <c r="M24" s="104">
        <v>265</v>
      </c>
      <c r="N24" s="85">
        <f t="shared" si="0"/>
        <v>547</v>
      </c>
      <c r="O24" s="85">
        <f t="shared" si="1"/>
        <v>197</v>
      </c>
      <c r="P24" s="85">
        <f t="shared" si="2"/>
        <v>744</v>
      </c>
      <c r="Q24" s="79">
        <v>25</v>
      </c>
      <c r="R24" s="136">
        <v>24</v>
      </c>
      <c r="S24" s="136">
        <v>23</v>
      </c>
      <c r="T24" s="136">
        <v>25</v>
      </c>
      <c r="U24" s="136">
        <v>22</v>
      </c>
      <c r="V24" s="136">
        <v>22</v>
      </c>
      <c r="W24" s="134"/>
      <c r="X24" s="134"/>
      <c r="Y24" s="79">
        <v>25</v>
      </c>
    </row>
    <row r="25" spans="2:25" ht="28.5">
      <c r="B25" s="27">
        <v>43386</v>
      </c>
      <c r="C25" s="27" t="s">
        <v>45</v>
      </c>
      <c r="D25" s="48"/>
      <c r="E25" s="49"/>
      <c r="F25" s="53" t="s">
        <v>153</v>
      </c>
      <c r="G25" s="54">
        <v>284</v>
      </c>
      <c r="H25" s="52" t="s">
        <v>154</v>
      </c>
      <c r="I25" s="98">
        <v>197</v>
      </c>
      <c r="J25" s="102" t="s">
        <v>155</v>
      </c>
      <c r="K25" s="102">
        <v>248</v>
      </c>
      <c r="L25" s="105" t="s">
        <v>156</v>
      </c>
      <c r="M25" s="104">
        <v>190</v>
      </c>
      <c r="N25" s="85">
        <f t="shared" si="0"/>
        <v>722</v>
      </c>
      <c r="O25" s="85">
        <f t="shared" si="1"/>
        <v>197</v>
      </c>
      <c r="P25" s="85">
        <f t="shared" si="2"/>
        <v>919</v>
      </c>
      <c r="Q25" s="79">
        <v>25</v>
      </c>
      <c r="R25" s="136">
        <v>24</v>
      </c>
      <c r="S25" s="136">
        <v>23</v>
      </c>
      <c r="T25" s="136">
        <v>25</v>
      </c>
      <c r="U25" s="136">
        <v>22</v>
      </c>
      <c r="V25" s="136">
        <v>22</v>
      </c>
      <c r="W25" s="134"/>
      <c r="X25" s="134"/>
      <c r="Y25" s="79"/>
    </row>
    <row r="26" spans="2:25" ht="28.5">
      <c r="B26" s="27">
        <v>43387</v>
      </c>
      <c r="C26" s="27" t="s">
        <v>25</v>
      </c>
      <c r="D26" s="55"/>
      <c r="E26" s="56"/>
      <c r="F26" s="44" t="s">
        <v>157</v>
      </c>
      <c r="G26" s="42">
        <v>275</v>
      </c>
      <c r="H26" s="52" t="s">
        <v>158</v>
      </c>
      <c r="I26" s="98">
        <v>184</v>
      </c>
      <c r="J26" s="106" t="s">
        <v>159</v>
      </c>
      <c r="K26" s="102">
        <v>150</v>
      </c>
      <c r="L26" s="105" t="s">
        <v>160</v>
      </c>
      <c r="M26" s="104">
        <v>188</v>
      </c>
      <c r="N26" s="85">
        <f>+K26+G26</f>
        <v>425</v>
      </c>
      <c r="O26" s="85">
        <f>M26+I26+E26</f>
        <v>372</v>
      </c>
      <c r="P26" s="85">
        <f t="shared" si="2"/>
        <v>797</v>
      </c>
      <c r="Q26" s="79">
        <v>25</v>
      </c>
      <c r="R26" s="136">
        <v>24</v>
      </c>
      <c r="S26" s="136">
        <v>23</v>
      </c>
      <c r="T26" s="136">
        <v>25</v>
      </c>
      <c r="U26" s="136">
        <v>22</v>
      </c>
      <c r="V26" s="136">
        <v>22</v>
      </c>
      <c r="W26" s="134"/>
      <c r="X26" s="134"/>
      <c r="Y26" s="79"/>
    </row>
    <row r="27" spans="2:25">
      <c r="B27" s="27">
        <v>43388</v>
      </c>
      <c r="C27" s="27" t="s">
        <v>27</v>
      </c>
      <c r="D27" s="57"/>
      <c r="E27" s="57"/>
      <c r="F27" s="44" t="s">
        <v>161</v>
      </c>
      <c r="G27" s="42">
        <v>251</v>
      </c>
      <c r="H27" s="58"/>
      <c r="I27" s="58"/>
      <c r="J27" s="107" t="s">
        <v>55</v>
      </c>
      <c r="K27" s="108">
        <v>283</v>
      </c>
      <c r="L27" s="105" t="s">
        <v>162</v>
      </c>
      <c r="M27" s="104">
        <v>183</v>
      </c>
      <c r="N27" s="85">
        <f t="shared" ref="N27:N43" si="3">+K27+G27</f>
        <v>534</v>
      </c>
      <c r="O27" s="85">
        <f t="shared" ref="O27:O43" si="4">M27+I27+E27</f>
        <v>183</v>
      </c>
      <c r="P27" s="85">
        <f t="shared" si="2"/>
        <v>717</v>
      </c>
      <c r="Q27" s="79">
        <v>25</v>
      </c>
      <c r="R27" s="136"/>
      <c r="S27" s="136">
        <v>23</v>
      </c>
      <c r="T27" s="136">
        <v>25</v>
      </c>
      <c r="U27" s="136">
        <v>22</v>
      </c>
      <c r="V27" s="136">
        <v>22</v>
      </c>
      <c r="W27" s="134"/>
      <c r="X27" s="134"/>
      <c r="Y27" s="79"/>
    </row>
    <row r="28" spans="2:25">
      <c r="B28" s="27">
        <v>43389</v>
      </c>
      <c r="C28" s="27" t="s">
        <v>29</v>
      </c>
      <c r="D28" s="57"/>
      <c r="E28" s="57"/>
      <c r="F28" s="34"/>
      <c r="G28" s="34"/>
      <c r="H28" s="59"/>
      <c r="I28" s="109"/>
      <c r="J28" s="110"/>
      <c r="K28" s="111"/>
      <c r="L28" s="112"/>
      <c r="M28" s="113"/>
      <c r="N28" s="85">
        <f t="shared" si="3"/>
        <v>0</v>
      </c>
      <c r="O28" s="85">
        <f t="shared" si="4"/>
        <v>0</v>
      </c>
      <c r="P28" s="85">
        <f t="shared" si="2"/>
        <v>0</v>
      </c>
      <c r="Q28" s="79">
        <v>25</v>
      </c>
      <c r="R28" s="136"/>
      <c r="S28" s="136"/>
      <c r="T28" s="136">
        <v>25</v>
      </c>
      <c r="U28" s="136">
        <v>22</v>
      </c>
      <c r="V28" s="136">
        <v>22</v>
      </c>
      <c r="W28" s="134"/>
      <c r="X28" s="134"/>
      <c r="Y28" s="79"/>
    </row>
    <row r="29" spans="2:25">
      <c r="B29" s="27">
        <v>43390</v>
      </c>
      <c r="C29" s="27" t="s">
        <v>31</v>
      </c>
      <c r="D29" s="57"/>
      <c r="E29" s="57"/>
      <c r="H29" s="59"/>
      <c r="I29" s="109"/>
      <c r="J29" s="114" t="s">
        <v>163</v>
      </c>
      <c r="K29" s="115">
        <v>104</v>
      </c>
      <c r="L29" s="112"/>
      <c r="M29" s="113"/>
      <c r="N29" s="85">
        <f t="shared" ref="N29:N40" si="5">+K29+G30</f>
        <v>302</v>
      </c>
      <c r="O29" s="85">
        <f t="shared" si="4"/>
        <v>0</v>
      </c>
      <c r="P29" s="85">
        <f t="shared" si="2"/>
        <v>302</v>
      </c>
      <c r="Q29" s="79" t="s">
        <v>164</v>
      </c>
      <c r="R29" s="136" t="s">
        <v>164</v>
      </c>
      <c r="S29" s="136">
        <v>23</v>
      </c>
      <c r="T29" s="136" t="s">
        <v>164</v>
      </c>
      <c r="U29" s="136" t="s">
        <v>164</v>
      </c>
      <c r="V29" s="136" t="s">
        <v>164</v>
      </c>
      <c r="W29" s="134"/>
      <c r="X29" s="134"/>
      <c r="Y29" s="79" t="s">
        <v>164</v>
      </c>
    </row>
    <row r="30" spans="2:25">
      <c r="B30" s="27">
        <v>43391</v>
      </c>
      <c r="C30" s="27" t="s">
        <v>34</v>
      </c>
      <c r="D30" s="60"/>
      <c r="E30" s="61"/>
      <c r="F30" s="62" t="s">
        <v>165</v>
      </c>
      <c r="G30" s="62">
        <v>198</v>
      </c>
      <c r="H30" s="59"/>
      <c r="I30" s="109"/>
      <c r="J30" s="116" t="s">
        <v>166</v>
      </c>
      <c r="K30" s="115">
        <v>218</v>
      </c>
      <c r="L30" s="112"/>
      <c r="M30" s="113"/>
      <c r="N30" s="85">
        <f t="shared" si="5"/>
        <v>378</v>
      </c>
      <c r="O30" s="85">
        <f t="shared" si="4"/>
        <v>0</v>
      </c>
      <c r="P30" s="85">
        <f t="shared" si="2"/>
        <v>378</v>
      </c>
      <c r="Q30" s="79">
        <v>25</v>
      </c>
      <c r="R30" s="136" t="s">
        <v>164</v>
      </c>
      <c r="S30" s="136">
        <v>23</v>
      </c>
      <c r="T30" s="136" t="s">
        <v>164</v>
      </c>
      <c r="U30" s="136" t="s">
        <v>164</v>
      </c>
      <c r="V30" s="136" t="s">
        <v>164</v>
      </c>
      <c r="W30" s="134"/>
      <c r="X30" s="134"/>
      <c r="Y30" s="79">
        <v>25</v>
      </c>
    </row>
    <row r="31" spans="2:25">
      <c r="B31" s="27">
        <v>43392</v>
      </c>
      <c r="C31" s="27" t="s">
        <v>39</v>
      </c>
      <c r="D31" s="60"/>
      <c r="E31" s="61"/>
      <c r="F31" s="62" t="s">
        <v>167</v>
      </c>
      <c r="G31" s="62">
        <v>160</v>
      </c>
      <c r="H31" s="63" t="s">
        <v>168</v>
      </c>
      <c r="I31" s="117">
        <v>217</v>
      </c>
      <c r="J31" s="116" t="s">
        <v>169</v>
      </c>
      <c r="K31" s="115">
        <v>189</v>
      </c>
      <c r="L31" s="112"/>
      <c r="M31" s="113"/>
      <c r="N31" s="85">
        <f t="shared" si="5"/>
        <v>393</v>
      </c>
      <c r="O31" s="85">
        <f t="shared" si="4"/>
        <v>217</v>
      </c>
      <c r="P31" s="85">
        <f t="shared" si="2"/>
        <v>610</v>
      </c>
      <c r="Q31" s="79">
        <v>25</v>
      </c>
      <c r="R31" s="136">
        <v>24</v>
      </c>
      <c r="S31" s="136">
        <v>23</v>
      </c>
      <c r="T31" s="136"/>
      <c r="U31" s="136"/>
      <c r="V31" s="136"/>
      <c r="W31" s="134"/>
      <c r="X31" s="134"/>
      <c r="Y31" s="79">
        <v>25</v>
      </c>
    </row>
    <row r="32" spans="2:25" ht="28.5">
      <c r="B32" s="27">
        <v>43393</v>
      </c>
      <c r="C32" s="27" t="s">
        <v>45</v>
      </c>
      <c r="D32" s="60"/>
      <c r="E32" s="61"/>
      <c r="F32" s="64" t="s">
        <v>58</v>
      </c>
      <c r="G32" s="62">
        <v>204</v>
      </c>
      <c r="H32" s="63" t="s">
        <v>170</v>
      </c>
      <c r="I32" s="117">
        <v>92</v>
      </c>
      <c r="J32" s="116" t="s">
        <v>171</v>
      </c>
      <c r="K32" s="115">
        <v>189</v>
      </c>
      <c r="L32" s="118" t="s">
        <v>172</v>
      </c>
      <c r="M32" s="119">
        <v>250</v>
      </c>
      <c r="N32" s="85">
        <f t="shared" si="5"/>
        <v>389</v>
      </c>
      <c r="O32" s="85">
        <f t="shared" si="4"/>
        <v>342</v>
      </c>
      <c r="P32" s="85">
        <f t="shared" si="2"/>
        <v>731</v>
      </c>
      <c r="Q32" s="79">
        <v>25</v>
      </c>
      <c r="R32" s="136">
        <v>24</v>
      </c>
      <c r="S32" s="136">
        <v>23</v>
      </c>
      <c r="T32" s="136">
        <v>25</v>
      </c>
      <c r="U32" s="136">
        <v>22</v>
      </c>
      <c r="V32" s="136">
        <v>22</v>
      </c>
      <c r="W32" s="134"/>
      <c r="X32" s="134"/>
      <c r="Y32" s="79"/>
    </row>
    <row r="33" spans="2:25" ht="28.5">
      <c r="B33" s="27">
        <v>43394</v>
      </c>
      <c r="C33" s="27" t="s">
        <v>25</v>
      </c>
      <c r="D33" s="60"/>
      <c r="E33" s="61"/>
      <c r="F33" s="65" t="s">
        <v>173</v>
      </c>
      <c r="G33" s="62">
        <v>200</v>
      </c>
      <c r="H33" s="63" t="s">
        <v>174</v>
      </c>
      <c r="I33" s="117">
        <v>217</v>
      </c>
      <c r="J33" s="115" t="s">
        <v>175</v>
      </c>
      <c r="K33" s="115">
        <v>233</v>
      </c>
      <c r="L33" s="120" t="s">
        <v>43</v>
      </c>
      <c r="M33" s="119">
        <v>268</v>
      </c>
      <c r="N33" s="85">
        <f t="shared" si="5"/>
        <v>404</v>
      </c>
      <c r="O33" s="85">
        <f t="shared" si="4"/>
        <v>485</v>
      </c>
      <c r="P33" s="85">
        <f t="shared" si="2"/>
        <v>889</v>
      </c>
      <c r="Q33" s="79">
        <v>25</v>
      </c>
      <c r="R33" s="136">
        <v>24</v>
      </c>
      <c r="S33" s="136">
        <v>23</v>
      </c>
      <c r="T33" s="136">
        <v>25</v>
      </c>
      <c r="U33" s="136">
        <v>22</v>
      </c>
      <c r="V33" s="136">
        <v>22</v>
      </c>
      <c r="W33" s="134"/>
      <c r="X33" s="134"/>
      <c r="Y33" s="79"/>
    </row>
    <row r="34" spans="2:25">
      <c r="B34" s="27">
        <v>43395</v>
      </c>
      <c r="C34" s="27" t="s">
        <v>27</v>
      </c>
      <c r="D34" s="60"/>
      <c r="E34" s="61"/>
      <c r="F34" s="65" t="s">
        <v>176</v>
      </c>
      <c r="G34" s="62">
        <v>171</v>
      </c>
      <c r="H34" s="63" t="s">
        <v>177</v>
      </c>
      <c r="I34" s="117">
        <v>150</v>
      </c>
      <c r="J34" s="121"/>
      <c r="K34" s="121"/>
      <c r="L34" s="120" t="s">
        <v>178</v>
      </c>
      <c r="M34" s="119">
        <v>265</v>
      </c>
      <c r="N34" s="85">
        <f t="shared" si="5"/>
        <v>292</v>
      </c>
      <c r="O34" s="85">
        <f t="shared" si="4"/>
        <v>415</v>
      </c>
      <c r="P34" s="85">
        <f t="shared" si="2"/>
        <v>707</v>
      </c>
      <c r="Q34" s="79">
        <v>25</v>
      </c>
      <c r="R34" s="136">
        <v>24</v>
      </c>
      <c r="S34" s="136"/>
      <c r="T34" s="136">
        <v>25</v>
      </c>
      <c r="U34" s="136">
        <v>22</v>
      </c>
      <c r="V34" s="136">
        <v>22</v>
      </c>
      <c r="W34" s="134"/>
      <c r="X34" s="134"/>
      <c r="Y34" s="79"/>
    </row>
    <row r="35" spans="2:25">
      <c r="B35" s="27">
        <v>43396</v>
      </c>
      <c r="C35" s="27" t="s">
        <v>29</v>
      </c>
      <c r="D35" s="66"/>
      <c r="E35" s="67"/>
      <c r="F35" s="65" t="s">
        <v>179</v>
      </c>
      <c r="G35" s="62">
        <v>292</v>
      </c>
      <c r="H35" s="63" t="s">
        <v>180</v>
      </c>
      <c r="I35" s="117">
        <v>299</v>
      </c>
      <c r="J35" s="122"/>
      <c r="K35" s="122"/>
      <c r="L35" s="120" t="s">
        <v>181</v>
      </c>
      <c r="M35" s="119">
        <v>190</v>
      </c>
      <c r="N35" s="85">
        <f t="shared" si="5"/>
        <v>140</v>
      </c>
      <c r="O35" s="85">
        <f t="shared" si="4"/>
        <v>489</v>
      </c>
      <c r="P35" s="85">
        <f t="shared" si="2"/>
        <v>629</v>
      </c>
      <c r="Q35" s="79">
        <v>25</v>
      </c>
      <c r="R35" s="136">
        <v>24</v>
      </c>
      <c r="S35" s="136"/>
      <c r="T35" s="136"/>
      <c r="U35" s="136">
        <v>22</v>
      </c>
      <c r="V35" s="136">
        <v>22</v>
      </c>
      <c r="W35" s="134"/>
      <c r="X35" s="134"/>
      <c r="Y35" s="79"/>
    </row>
    <row r="36" spans="2:25">
      <c r="B36" s="27">
        <v>43397</v>
      </c>
      <c r="C36" s="27" t="s">
        <v>31</v>
      </c>
      <c r="D36" s="66"/>
      <c r="E36" s="67"/>
      <c r="F36" s="65" t="s">
        <v>70</v>
      </c>
      <c r="G36" s="62">
        <v>140</v>
      </c>
      <c r="H36" s="26"/>
      <c r="I36" s="26"/>
      <c r="J36" s="122"/>
      <c r="K36" s="122"/>
      <c r="L36" s="123" t="s">
        <v>182</v>
      </c>
      <c r="M36" s="119">
        <v>175</v>
      </c>
      <c r="N36" s="85">
        <f t="shared" si="5"/>
        <v>230</v>
      </c>
      <c r="O36" s="85">
        <f t="shared" si="4"/>
        <v>175</v>
      </c>
      <c r="P36" s="85">
        <f t="shared" si="2"/>
        <v>405</v>
      </c>
      <c r="Q36" s="79">
        <v>25</v>
      </c>
      <c r="R36" s="136">
        <v>25</v>
      </c>
      <c r="S36" s="79"/>
      <c r="T36" s="136"/>
      <c r="U36" s="136">
        <v>22</v>
      </c>
      <c r="V36" s="136">
        <v>22</v>
      </c>
      <c r="W36" s="134"/>
      <c r="X36" s="134"/>
      <c r="Y36" s="79"/>
    </row>
    <row r="37" spans="2:25">
      <c r="B37" s="27">
        <v>43398</v>
      </c>
      <c r="C37" s="27" t="s">
        <v>34</v>
      </c>
      <c r="D37" s="68"/>
      <c r="E37" s="68"/>
      <c r="F37" s="65" t="s">
        <v>73</v>
      </c>
      <c r="G37" s="62">
        <v>230</v>
      </c>
      <c r="H37" s="69"/>
      <c r="I37" s="124"/>
      <c r="J37" s="125"/>
      <c r="K37" s="125"/>
      <c r="L37" s="118" t="s">
        <v>183</v>
      </c>
      <c r="M37" s="119">
        <v>173</v>
      </c>
      <c r="N37" s="85">
        <f t="shared" si="5"/>
        <v>226</v>
      </c>
      <c r="O37" s="85">
        <f t="shared" si="4"/>
        <v>173</v>
      </c>
      <c r="P37" s="85">
        <f t="shared" si="2"/>
        <v>399</v>
      </c>
      <c r="Q37" s="79">
        <v>25</v>
      </c>
      <c r="R37" s="136">
        <v>25</v>
      </c>
      <c r="S37" s="79"/>
      <c r="T37" s="136"/>
      <c r="U37" s="136">
        <v>22</v>
      </c>
      <c r="V37" s="136">
        <v>22</v>
      </c>
      <c r="W37" s="134"/>
      <c r="X37" s="134"/>
      <c r="Y37" s="79"/>
    </row>
    <row r="38" spans="2:25" ht="42.75">
      <c r="B38" s="27">
        <v>43399</v>
      </c>
      <c r="C38" s="27" t="s">
        <v>39</v>
      </c>
      <c r="D38" s="70"/>
      <c r="E38" s="70"/>
      <c r="F38" s="65" t="s">
        <v>184</v>
      </c>
      <c r="G38" s="62">
        <v>226</v>
      </c>
      <c r="H38" s="71"/>
      <c r="I38" s="126"/>
      <c r="J38" s="127" t="s">
        <v>185</v>
      </c>
      <c r="K38" s="127">
        <v>188</v>
      </c>
      <c r="L38" s="120" t="s">
        <v>186</v>
      </c>
      <c r="M38" s="119">
        <v>248</v>
      </c>
      <c r="N38" s="85">
        <f t="shared" si="5"/>
        <v>364</v>
      </c>
      <c r="O38" s="85">
        <f t="shared" si="4"/>
        <v>248</v>
      </c>
      <c r="P38" s="85">
        <f t="shared" si="2"/>
        <v>612</v>
      </c>
      <c r="Q38" s="79">
        <v>25</v>
      </c>
      <c r="R38" s="136">
        <v>25</v>
      </c>
      <c r="S38" s="79">
        <v>23</v>
      </c>
      <c r="T38" s="136"/>
      <c r="U38" s="136">
        <v>22</v>
      </c>
      <c r="V38" s="136">
        <v>22</v>
      </c>
      <c r="W38" s="134"/>
      <c r="X38" s="134"/>
      <c r="Y38" s="79"/>
    </row>
    <row r="39" spans="2:25" ht="28.5">
      <c r="B39" s="27">
        <v>43400</v>
      </c>
      <c r="C39" s="27" t="s">
        <v>45</v>
      </c>
      <c r="D39" s="70"/>
      <c r="E39" s="70"/>
      <c r="F39" s="65" t="s">
        <v>187</v>
      </c>
      <c r="G39" s="62">
        <v>176</v>
      </c>
      <c r="H39" s="71"/>
      <c r="I39" s="126"/>
      <c r="J39" s="127" t="s">
        <v>188</v>
      </c>
      <c r="K39" s="127">
        <v>188</v>
      </c>
      <c r="L39" s="128"/>
      <c r="M39" s="129"/>
      <c r="N39" s="85">
        <f t="shared" si="5"/>
        <v>332</v>
      </c>
      <c r="O39" s="85">
        <f t="shared" si="4"/>
        <v>0</v>
      </c>
      <c r="P39" s="85">
        <f t="shared" si="2"/>
        <v>332</v>
      </c>
      <c r="Q39" s="79">
        <v>25</v>
      </c>
      <c r="R39" s="136">
        <v>25</v>
      </c>
      <c r="S39" s="79">
        <v>23</v>
      </c>
      <c r="T39" s="136"/>
      <c r="U39" s="136">
        <v>22</v>
      </c>
      <c r="V39" s="136">
        <v>22</v>
      </c>
      <c r="W39" s="137"/>
      <c r="X39" s="137"/>
      <c r="Y39" s="79"/>
    </row>
    <row r="40" spans="2:25" ht="28.5">
      <c r="B40" s="27">
        <v>43401</v>
      </c>
      <c r="C40" s="27" t="s">
        <v>25</v>
      </c>
      <c r="D40" s="72"/>
      <c r="E40" s="73"/>
      <c r="F40" s="65" t="s">
        <v>189</v>
      </c>
      <c r="G40" s="62">
        <v>144</v>
      </c>
      <c r="H40" s="71"/>
      <c r="I40" s="126"/>
      <c r="J40" s="130" t="s">
        <v>190</v>
      </c>
      <c r="K40" s="127">
        <v>137</v>
      </c>
      <c r="L40" s="128"/>
      <c r="M40" s="129"/>
      <c r="N40" s="85">
        <f t="shared" si="5"/>
        <v>366</v>
      </c>
      <c r="O40" s="85">
        <f t="shared" si="4"/>
        <v>0</v>
      </c>
      <c r="P40" s="85">
        <f t="shared" si="2"/>
        <v>366</v>
      </c>
      <c r="Q40" s="79"/>
      <c r="R40" s="136">
        <v>25</v>
      </c>
      <c r="S40" s="79">
        <v>23</v>
      </c>
      <c r="T40" s="136"/>
      <c r="U40" s="136"/>
      <c r="V40" s="136"/>
      <c r="W40" s="134"/>
      <c r="X40" s="134"/>
      <c r="Y40" s="79"/>
    </row>
    <row r="41" spans="2:25" ht="22.5" customHeight="1">
      <c r="B41" s="27">
        <v>43402</v>
      </c>
      <c r="C41" s="27" t="s">
        <v>27</v>
      </c>
      <c r="D41" s="72"/>
      <c r="E41" s="73"/>
      <c r="F41" s="74" t="s">
        <v>191</v>
      </c>
      <c r="G41" s="74">
        <v>229</v>
      </c>
      <c r="H41" s="71"/>
      <c r="I41" s="126"/>
      <c r="J41" s="131" t="s">
        <v>192</v>
      </c>
      <c r="K41" s="127">
        <v>174</v>
      </c>
      <c r="L41" s="132"/>
      <c r="M41" s="129"/>
      <c r="N41" s="85" t="e">
        <f>+K41+#REF!</f>
        <v>#REF!</v>
      </c>
      <c r="O41" s="85">
        <f t="shared" si="4"/>
        <v>0</v>
      </c>
      <c r="P41" s="85" t="e">
        <f t="shared" si="2"/>
        <v>#REF!</v>
      </c>
      <c r="Q41" s="79"/>
      <c r="R41" s="136"/>
      <c r="S41" s="79">
        <v>23</v>
      </c>
      <c r="T41" s="136"/>
      <c r="U41" s="136"/>
      <c r="V41" s="136"/>
      <c r="W41" s="134"/>
      <c r="X41" s="134"/>
      <c r="Y41" s="79">
        <v>25</v>
      </c>
    </row>
    <row r="42" spans="2:25" ht="41.25" customHeight="1">
      <c r="B42" s="27">
        <v>43403</v>
      </c>
      <c r="C42" s="27" t="s">
        <v>29</v>
      </c>
      <c r="D42" s="75"/>
      <c r="E42" s="76"/>
      <c r="F42" s="77"/>
      <c r="G42" s="77"/>
      <c r="H42" s="71"/>
      <c r="I42" s="126"/>
      <c r="J42" s="131" t="s">
        <v>193</v>
      </c>
      <c r="K42" s="127">
        <v>96</v>
      </c>
      <c r="L42" s="132"/>
      <c r="M42" s="129"/>
      <c r="N42" s="85">
        <f t="shared" si="3"/>
        <v>96</v>
      </c>
      <c r="O42" s="85">
        <f t="shared" si="4"/>
        <v>0</v>
      </c>
      <c r="P42" s="85">
        <f t="shared" si="2"/>
        <v>96</v>
      </c>
      <c r="Q42" s="79"/>
      <c r="R42" s="79"/>
      <c r="S42" s="79">
        <v>23</v>
      </c>
      <c r="T42" s="136"/>
      <c r="U42" s="136"/>
      <c r="V42" s="136"/>
      <c r="W42" s="134"/>
      <c r="X42" s="134"/>
      <c r="Y42" s="79"/>
    </row>
    <row r="43" spans="2:25" ht="29.25" customHeight="1">
      <c r="B43" s="27">
        <v>43404</v>
      </c>
      <c r="C43" s="27" t="s">
        <v>31</v>
      </c>
      <c r="D43" s="75"/>
      <c r="E43" s="78"/>
      <c r="F43" s="34"/>
      <c r="G43" s="34"/>
      <c r="H43" s="33"/>
      <c r="I43" s="34"/>
      <c r="J43" s="133" t="s">
        <v>194</v>
      </c>
      <c r="K43" s="133">
        <v>159</v>
      </c>
      <c r="L43" s="34"/>
      <c r="M43" s="84"/>
      <c r="N43" s="85">
        <f t="shared" si="3"/>
        <v>159</v>
      </c>
      <c r="O43" s="85">
        <f t="shared" si="4"/>
        <v>0</v>
      </c>
      <c r="P43" s="85">
        <f t="shared" si="2"/>
        <v>159</v>
      </c>
      <c r="Q43" s="79"/>
      <c r="R43" s="79"/>
      <c r="S43" s="79">
        <v>23</v>
      </c>
      <c r="T43" s="79"/>
      <c r="U43" s="136"/>
      <c r="V43" s="79"/>
      <c r="W43" s="134"/>
      <c r="X43" s="134"/>
      <c r="Y43" s="27"/>
    </row>
    <row r="44" spans="2:25" ht="13.5" customHeight="1">
      <c r="B44" s="208" t="s">
        <v>12</v>
      </c>
      <c r="C44" s="208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85" t="e">
        <f>SUM(N13:N43)</f>
        <v>#REF!</v>
      </c>
      <c r="O44" s="85">
        <f>SUM(O13:O43)</f>
        <v>4143</v>
      </c>
      <c r="P44" s="85" t="e">
        <f t="shared" si="2"/>
        <v>#REF!</v>
      </c>
      <c r="Q44" s="79"/>
      <c r="R44" s="79"/>
      <c r="S44" s="79"/>
      <c r="T44" s="79"/>
      <c r="U44" s="79"/>
      <c r="V44" s="79"/>
      <c r="W44" s="79"/>
      <c r="X44" s="79"/>
      <c r="Y44" s="134"/>
    </row>
    <row r="45" spans="2:25" ht="20.100000000000001" customHeight="1">
      <c r="B45" s="209" t="s">
        <v>97</v>
      </c>
      <c r="C45" s="210"/>
      <c r="D45" s="80">
        <v>15</v>
      </c>
      <c r="E45" s="79"/>
      <c r="F45" s="79">
        <v>24</v>
      </c>
      <c r="G45" s="79"/>
      <c r="H45" s="79">
        <v>11</v>
      </c>
      <c r="I45" s="79"/>
      <c r="J45" s="79">
        <v>16</v>
      </c>
      <c r="K45" s="79"/>
      <c r="L45" s="79">
        <v>13</v>
      </c>
      <c r="M45" s="79"/>
      <c r="N45" s="79"/>
      <c r="O45" s="79"/>
      <c r="P45" s="85">
        <f>M44+K44+I44+G44+E44</f>
        <v>0</v>
      </c>
      <c r="Q45" s="79">
        <v>18</v>
      </c>
      <c r="R45" s="79">
        <v>18</v>
      </c>
      <c r="S45" s="79">
        <v>18</v>
      </c>
      <c r="T45" s="79">
        <v>18</v>
      </c>
      <c r="U45" s="79">
        <v>15</v>
      </c>
      <c r="V45" s="79">
        <v>15</v>
      </c>
      <c r="W45" s="134"/>
      <c r="X45" s="134"/>
      <c r="Y45" s="134">
        <v>10</v>
      </c>
    </row>
  </sheetData>
  <mergeCells count="13">
    <mergeCell ref="B44:C44"/>
    <mergeCell ref="B45:C45"/>
    <mergeCell ref="B3:B12"/>
    <mergeCell ref="C3:C12"/>
    <mergeCell ref="B2:L2"/>
    <mergeCell ref="M2:Y2"/>
    <mergeCell ref="D3:E3"/>
    <mergeCell ref="F3:G3"/>
    <mergeCell ref="H3:I3"/>
    <mergeCell ref="J3:K3"/>
    <mergeCell ref="L3:M3"/>
    <mergeCell ref="N3:P3"/>
    <mergeCell ref="Q3:V3"/>
  </mergeCells>
  <phoneticPr fontId="29" type="noConversion"/>
  <pageMargins left="0.235416666666667" right="0" top="0" bottom="0" header="0" footer="0"/>
  <pageSetup paperSize="9" scale="60" fitToHeight="0" orientation="landscape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37"/>
  <sheetViews>
    <sheetView tabSelected="1" topLeftCell="J1" zoomScale="140" zoomScaleNormal="140" workbookViewId="0">
      <pane ySplit="3" topLeftCell="A4" activePane="bottomLeft" state="frozen"/>
      <selection pane="bottomLeft" activeCell="A4" sqref="A4:XFD4"/>
    </sheetView>
  </sheetViews>
  <sheetFormatPr defaultColWidth="9" defaultRowHeight="27" customHeight="1"/>
  <cols>
    <col min="1" max="1" width="10.125" style="1" customWidth="1"/>
    <col min="2" max="2" width="3" style="1" customWidth="1"/>
    <col min="3" max="3" width="14.75" style="2" customWidth="1"/>
    <col min="4" max="4" width="8" style="3" customWidth="1"/>
    <col min="5" max="5" width="14" style="4" customWidth="1"/>
    <col min="6" max="6" width="6.125" style="1" customWidth="1"/>
    <col min="7" max="7" width="15.875" style="5" customWidth="1"/>
    <col min="8" max="8" width="6.75" style="6" customWidth="1"/>
    <col min="9" max="9" width="12.75" style="5" customWidth="1"/>
    <col min="10" max="10" width="6.375" style="6" customWidth="1"/>
    <col min="11" max="11" width="19.5" style="5" customWidth="1"/>
    <col min="12" max="12" width="5.625" style="6" customWidth="1"/>
    <col min="13" max="13" width="13.625" style="1" customWidth="1"/>
    <col min="14" max="14" width="5.375" style="1" customWidth="1"/>
    <col min="15" max="15" width="14.5" style="5" customWidth="1"/>
    <col min="16" max="16" width="5.375" style="6" customWidth="1"/>
    <col min="17" max="17" width="6.25" style="1" customWidth="1"/>
    <col min="18" max="18" width="7.625" style="1" customWidth="1"/>
    <col min="19" max="19" width="7.25" style="1" customWidth="1"/>
    <col min="20" max="21" width="6.25" style="1" customWidth="1"/>
    <col min="22" max="22" width="6.625" style="1" customWidth="1"/>
    <col min="23" max="25" width="6.375" style="1" customWidth="1"/>
    <col min="26" max="28" width="6.25" style="1" customWidth="1"/>
    <col min="29" max="29" width="6.875" style="1" customWidth="1"/>
    <col min="30" max="16384" width="9" style="7"/>
  </cols>
  <sheetData>
    <row r="1" spans="1:29" ht="27" customHeight="1">
      <c r="A1" s="213" t="s">
        <v>195</v>
      </c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  <c r="Z1" s="213"/>
      <c r="AA1" s="213"/>
      <c r="AB1" s="213"/>
      <c r="AC1" s="213"/>
    </row>
    <row r="2" spans="1:29" ht="27" customHeight="1">
      <c r="A2" s="213" t="s">
        <v>128</v>
      </c>
      <c r="B2" s="213" t="s">
        <v>3</v>
      </c>
      <c r="C2" s="213" t="s">
        <v>293</v>
      </c>
      <c r="D2" s="213"/>
      <c r="E2" s="213" t="s">
        <v>131</v>
      </c>
      <c r="F2" s="213"/>
      <c r="G2" s="213" t="s">
        <v>5</v>
      </c>
      <c r="H2" s="213"/>
      <c r="I2" s="213" t="s">
        <v>7</v>
      </c>
      <c r="J2" s="213"/>
      <c r="K2" s="213" t="s">
        <v>294</v>
      </c>
      <c r="L2" s="213"/>
      <c r="M2" s="213" t="s">
        <v>196</v>
      </c>
      <c r="N2" s="213"/>
      <c r="O2" s="214" t="s">
        <v>197</v>
      </c>
      <c r="P2" s="213"/>
      <c r="Q2" s="213" t="s">
        <v>198</v>
      </c>
      <c r="R2" s="213"/>
      <c r="S2" s="213"/>
      <c r="T2" s="213" t="s">
        <v>9</v>
      </c>
      <c r="U2" s="213"/>
      <c r="V2" s="213"/>
      <c r="W2" s="213"/>
      <c r="X2" s="213"/>
      <c r="Y2" s="213"/>
      <c r="Z2" s="213"/>
      <c r="AA2" s="213"/>
      <c r="AB2" s="213"/>
      <c r="AC2" s="213" t="s">
        <v>199</v>
      </c>
    </row>
    <row r="3" spans="1:29" ht="27" customHeight="1">
      <c r="A3" s="213"/>
      <c r="B3" s="213"/>
      <c r="C3" s="8" t="s">
        <v>13</v>
      </c>
      <c r="D3" s="8" t="s">
        <v>14</v>
      </c>
      <c r="E3" s="8" t="s">
        <v>13</v>
      </c>
      <c r="F3" s="8" t="s">
        <v>14</v>
      </c>
      <c r="G3" s="8" t="s">
        <v>13</v>
      </c>
      <c r="H3" s="8" t="s">
        <v>14</v>
      </c>
      <c r="I3" s="8" t="s">
        <v>13</v>
      </c>
      <c r="J3" s="8" t="s">
        <v>14</v>
      </c>
      <c r="K3" s="8" t="s">
        <v>13</v>
      </c>
      <c r="L3" s="8" t="s">
        <v>14</v>
      </c>
      <c r="M3" s="8" t="s">
        <v>13</v>
      </c>
      <c r="N3" s="8" t="s">
        <v>14</v>
      </c>
      <c r="O3" s="8" t="s">
        <v>13</v>
      </c>
      <c r="P3" s="8" t="s">
        <v>14</v>
      </c>
      <c r="Q3" s="8" t="s">
        <v>15</v>
      </c>
      <c r="R3" s="8" t="s">
        <v>16</v>
      </c>
      <c r="S3" s="8" t="s">
        <v>12</v>
      </c>
      <c r="T3" s="8" t="s">
        <v>22</v>
      </c>
      <c r="U3" s="8" t="s">
        <v>135</v>
      </c>
      <c r="V3" s="8" t="s">
        <v>134</v>
      </c>
      <c r="W3" s="8" t="s">
        <v>133</v>
      </c>
      <c r="X3" s="8" t="s">
        <v>200</v>
      </c>
      <c r="Y3" s="8" t="s">
        <v>103</v>
      </c>
      <c r="Z3" s="8" t="s">
        <v>18</v>
      </c>
      <c r="AA3" s="8" t="s">
        <v>292</v>
      </c>
      <c r="AB3" s="8" t="s">
        <v>19</v>
      </c>
      <c r="AC3" s="213"/>
    </row>
    <row r="4" spans="1:29" ht="33" customHeight="1">
      <c r="A4" s="9">
        <v>44927</v>
      </c>
      <c r="B4" s="179" t="s">
        <v>25</v>
      </c>
      <c r="C4" s="8"/>
      <c r="D4" s="10"/>
      <c r="E4" s="8"/>
      <c r="F4" s="8"/>
      <c r="G4" s="8"/>
      <c r="H4" s="8"/>
      <c r="I4" s="8"/>
      <c r="J4" s="8"/>
      <c r="K4" s="180" t="s">
        <v>201</v>
      </c>
      <c r="L4" s="10">
        <v>220</v>
      </c>
      <c r="M4" s="180" t="s">
        <v>202</v>
      </c>
      <c r="N4" s="10">
        <v>200</v>
      </c>
      <c r="O4" s="8"/>
      <c r="P4" s="10"/>
      <c r="Q4" s="10">
        <f t="shared" ref="Q4:Q34" si="0">SUM(F4,H4,N4)</f>
        <v>200</v>
      </c>
      <c r="R4" s="10">
        <f>SUM(D4,J4,L4,P4)</f>
        <v>220</v>
      </c>
      <c r="S4" s="10">
        <f t="shared" ref="S4:S32" si="1">SUM(Q4:R4)</f>
        <v>420</v>
      </c>
      <c r="T4" s="10">
        <v>26</v>
      </c>
      <c r="U4" s="10">
        <v>26</v>
      </c>
      <c r="V4" s="10">
        <v>28</v>
      </c>
      <c r="W4" s="10">
        <v>28</v>
      </c>
      <c r="X4" s="8"/>
      <c r="Y4" s="8"/>
      <c r="Z4" s="8"/>
      <c r="AA4" s="8"/>
      <c r="AB4" s="8"/>
      <c r="AC4" s="8"/>
    </row>
    <row r="5" spans="1:29" ht="24.95" customHeight="1">
      <c r="A5" s="179">
        <v>44928</v>
      </c>
      <c r="B5" s="179" t="s">
        <v>27</v>
      </c>
      <c r="C5" s="184" t="s">
        <v>207</v>
      </c>
      <c r="D5" s="10">
        <v>106</v>
      </c>
      <c r="E5" s="180" t="s">
        <v>224</v>
      </c>
      <c r="F5" s="10">
        <v>175</v>
      </c>
      <c r="G5" s="180" t="s">
        <v>219</v>
      </c>
      <c r="H5" s="10">
        <v>200</v>
      </c>
      <c r="I5" s="180" t="s">
        <v>271</v>
      </c>
      <c r="J5" s="10">
        <v>192</v>
      </c>
      <c r="K5" s="180" t="s">
        <v>203</v>
      </c>
      <c r="L5" s="10">
        <v>273</v>
      </c>
      <c r="M5" s="180" t="s">
        <v>206</v>
      </c>
      <c r="N5" s="10">
        <v>180</v>
      </c>
      <c r="O5" s="180" t="s">
        <v>205</v>
      </c>
      <c r="P5" s="10">
        <v>198</v>
      </c>
      <c r="Q5" s="10">
        <f t="shared" si="0"/>
        <v>555</v>
      </c>
      <c r="R5" s="10">
        <f>SUM(D5,J5,L5,P5)</f>
        <v>769</v>
      </c>
      <c r="S5" s="10">
        <f t="shared" si="1"/>
        <v>1324</v>
      </c>
      <c r="T5" s="10">
        <v>26</v>
      </c>
      <c r="U5" s="10">
        <v>26</v>
      </c>
      <c r="V5" s="10">
        <v>28</v>
      </c>
      <c r="W5" s="10">
        <v>28</v>
      </c>
      <c r="X5" s="10">
        <v>27</v>
      </c>
      <c r="Y5" s="10">
        <v>22</v>
      </c>
      <c r="Z5" s="10">
        <v>25</v>
      </c>
      <c r="AA5" s="10">
        <v>24</v>
      </c>
      <c r="AB5" s="8">
        <v>23</v>
      </c>
      <c r="AC5" s="8"/>
    </row>
    <row r="6" spans="1:29" ht="24" customHeight="1">
      <c r="A6" s="179">
        <v>44929</v>
      </c>
      <c r="B6" s="179" t="s">
        <v>29</v>
      </c>
      <c r="C6" s="184" t="s">
        <v>290</v>
      </c>
      <c r="D6" s="10">
        <v>200</v>
      </c>
      <c r="E6" s="180" t="s">
        <v>228</v>
      </c>
      <c r="F6" s="10">
        <v>201</v>
      </c>
      <c r="G6" s="180" t="s">
        <v>222</v>
      </c>
      <c r="H6" s="10">
        <v>145</v>
      </c>
      <c r="I6" s="180" t="s">
        <v>204</v>
      </c>
      <c r="J6" s="10">
        <v>295</v>
      </c>
      <c r="K6" s="180" t="s">
        <v>208</v>
      </c>
      <c r="L6" s="10">
        <v>238</v>
      </c>
      <c r="M6" s="180" t="s">
        <v>211</v>
      </c>
      <c r="N6" s="10">
        <v>188</v>
      </c>
      <c r="O6" s="180" t="s">
        <v>210</v>
      </c>
      <c r="P6" s="10">
        <v>156</v>
      </c>
      <c r="Q6" s="10">
        <f t="shared" si="0"/>
        <v>534</v>
      </c>
      <c r="R6" s="10">
        <f>SUM(D6,J6,L6,P6)</f>
        <v>889</v>
      </c>
      <c r="S6" s="10">
        <f t="shared" si="1"/>
        <v>1423</v>
      </c>
      <c r="T6" s="10">
        <v>26</v>
      </c>
      <c r="U6" s="10">
        <v>26</v>
      </c>
      <c r="V6" s="10">
        <v>28</v>
      </c>
      <c r="W6" s="10">
        <v>28</v>
      </c>
      <c r="X6" s="10">
        <v>27</v>
      </c>
      <c r="Y6" s="10">
        <v>22</v>
      </c>
      <c r="Z6" s="10">
        <v>25</v>
      </c>
      <c r="AA6" s="10">
        <v>24</v>
      </c>
      <c r="AB6" s="178">
        <v>23</v>
      </c>
      <c r="AC6" s="8"/>
    </row>
    <row r="7" spans="1:29" ht="24.95" customHeight="1">
      <c r="A7" s="179">
        <v>44930</v>
      </c>
      <c r="B7" s="179" t="s">
        <v>31</v>
      </c>
      <c r="C7" s="184" t="s">
        <v>215</v>
      </c>
      <c r="D7" s="10">
        <v>220</v>
      </c>
      <c r="E7" s="8"/>
      <c r="F7" s="10"/>
      <c r="G7" s="182" t="s">
        <v>231</v>
      </c>
      <c r="H7" s="10">
        <v>230</v>
      </c>
      <c r="I7" s="180" t="s">
        <v>209</v>
      </c>
      <c r="J7" s="10">
        <v>156</v>
      </c>
      <c r="K7" s="180" t="s">
        <v>212</v>
      </c>
      <c r="L7" s="10">
        <v>251</v>
      </c>
      <c r="M7" s="181" t="s">
        <v>214</v>
      </c>
      <c r="N7" s="10">
        <v>198</v>
      </c>
      <c r="O7" s="180" t="s">
        <v>213</v>
      </c>
      <c r="P7" s="10">
        <v>210</v>
      </c>
      <c r="Q7" s="10">
        <f t="shared" si="0"/>
        <v>428</v>
      </c>
      <c r="R7" s="10">
        <f>SUM(D7,J7,L7,P7)</f>
        <v>837</v>
      </c>
      <c r="S7" s="10">
        <f t="shared" si="1"/>
        <v>1265</v>
      </c>
      <c r="T7" s="10">
        <v>26</v>
      </c>
      <c r="U7" s="10">
        <v>26</v>
      </c>
      <c r="V7" s="10">
        <v>28</v>
      </c>
      <c r="W7" s="10">
        <v>28</v>
      </c>
      <c r="X7" s="10">
        <v>27</v>
      </c>
      <c r="Y7" s="10">
        <v>22</v>
      </c>
      <c r="Z7" s="10">
        <v>25</v>
      </c>
      <c r="AA7" s="10">
        <v>27</v>
      </c>
      <c r="AB7" s="178">
        <v>23</v>
      </c>
      <c r="AC7" s="8"/>
    </row>
    <row r="8" spans="1:29" ht="24.95" customHeight="1">
      <c r="A8" s="179">
        <v>44931</v>
      </c>
      <c r="B8" s="179" t="s">
        <v>34</v>
      </c>
      <c r="C8" s="184" t="s">
        <v>218</v>
      </c>
      <c r="D8" s="10">
        <v>220</v>
      </c>
      <c r="E8" s="8"/>
      <c r="F8" s="10"/>
      <c r="G8" s="182" t="s">
        <v>234</v>
      </c>
      <c r="H8" s="10">
        <v>260</v>
      </c>
      <c r="I8" s="183" t="s">
        <v>272</v>
      </c>
      <c r="J8" s="10">
        <v>200</v>
      </c>
      <c r="K8" s="180" t="s">
        <v>216</v>
      </c>
      <c r="L8" s="10">
        <v>110</v>
      </c>
      <c r="M8" s="181" t="s">
        <v>275</v>
      </c>
      <c r="N8" s="10">
        <v>200</v>
      </c>
      <c r="O8" s="180" t="s">
        <v>284</v>
      </c>
      <c r="P8" s="10">
        <v>180</v>
      </c>
      <c r="Q8" s="10">
        <f t="shared" si="0"/>
        <v>460</v>
      </c>
      <c r="R8" s="10">
        <f t="shared" ref="R8:R34" si="2">SUM(D8,J8,L8,P8)</f>
        <v>710</v>
      </c>
      <c r="S8" s="10">
        <f t="shared" si="1"/>
        <v>1170</v>
      </c>
      <c r="T8" s="10">
        <v>26</v>
      </c>
      <c r="U8" s="10">
        <v>26</v>
      </c>
      <c r="V8" s="10">
        <v>28</v>
      </c>
      <c r="W8" s="10">
        <v>28</v>
      </c>
      <c r="X8" s="10">
        <v>27</v>
      </c>
      <c r="Y8" s="10">
        <v>22</v>
      </c>
      <c r="Z8" s="10">
        <v>25</v>
      </c>
      <c r="AA8" s="10">
        <v>27</v>
      </c>
      <c r="AB8" s="178">
        <v>23</v>
      </c>
      <c r="AC8" s="8"/>
    </row>
    <row r="9" spans="1:29" ht="24.95" customHeight="1">
      <c r="A9" s="179">
        <v>44932</v>
      </c>
      <c r="B9" s="179" t="s">
        <v>39</v>
      </c>
      <c r="C9" s="184" t="s">
        <v>291</v>
      </c>
      <c r="D9" s="10">
        <v>116</v>
      </c>
      <c r="E9" s="8"/>
      <c r="F9" s="10"/>
      <c r="G9" s="8"/>
      <c r="H9" s="10"/>
      <c r="I9" s="183" t="s">
        <v>273</v>
      </c>
      <c r="J9" s="10">
        <v>176</v>
      </c>
      <c r="K9" s="180" t="s">
        <v>220</v>
      </c>
      <c r="L9" s="10">
        <v>220</v>
      </c>
      <c r="M9" s="181" t="s">
        <v>276</v>
      </c>
      <c r="N9" s="10">
        <v>20</v>
      </c>
      <c r="O9" s="180" t="s">
        <v>285</v>
      </c>
      <c r="P9" s="10">
        <v>130</v>
      </c>
      <c r="Q9" s="10">
        <f t="shared" si="0"/>
        <v>20</v>
      </c>
      <c r="R9" s="10">
        <f t="shared" si="2"/>
        <v>642</v>
      </c>
      <c r="S9" s="10">
        <f t="shared" si="1"/>
        <v>662</v>
      </c>
      <c r="T9" s="10">
        <v>26</v>
      </c>
      <c r="U9" s="10">
        <v>26</v>
      </c>
      <c r="V9" s="10">
        <v>28</v>
      </c>
      <c r="W9" s="10">
        <v>28</v>
      </c>
      <c r="X9" s="10">
        <v>27</v>
      </c>
      <c r="Y9" s="10">
        <v>22</v>
      </c>
      <c r="Z9" s="10">
        <v>25</v>
      </c>
      <c r="AA9" s="10">
        <v>27</v>
      </c>
      <c r="AB9" s="178">
        <v>23</v>
      </c>
      <c r="AC9" s="8"/>
    </row>
    <row r="10" spans="1:29" ht="24.95" customHeight="1">
      <c r="A10" s="179">
        <v>44933</v>
      </c>
      <c r="B10" s="179" t="s">
        <v>45</v>
      </c>
      <c r="C10" s="180" t="s">
        <v>226</v>
      </c>
      <c r="D10" s="10">
        <v>214</v>
      </c>
      <c r="E10" s="180" t="s">
        <v>229</v>
      </c>
      <c r="F10" s="10">
        <v>160</v>
      </c>
      <c r="G10" s="180" t="s">
        <v>238</v>
      </c>
      <c r="H10" s="10">
        <v>145</v>
      </c>
      <c r="I10" s="180" t="s">
        <v>274</v>
      </c>
      <c r="J10" s="10">
        <v>200</v>
      </c>
      <c r="K10" s="180" t="s">
        <v>223</v>
      </c>
      <c r="L10" s="10">
        <v>226</v>
      </c>
      <c r="M10" s="181" t="s">
        <v>217</v>
      </c>
      <c r="N10" s="10">
        <v>265</v>
      </c>
      <c r="O10" s="180" t="s">
        <v>221</v>
      </c>
      <c r="P10" s="10">
        <v>130</v>
      </c>
      <c r="Q10" s="10">
        <f t="shared" si="0"/>
        <v>570</v>
      </c>
      <c r="R10" s="10">
        <f t="shared" si="2"/>
        <v>770</v>
      </c>
      <c r="S10" s="10">
        <f t="shared" si="1"/>
        <v>1340</v>
      </c>
      <c r="T10" s="10">
        <v>26</v>
      </c>
      <c r="U10" s="10">
        <v>26</v>
      </c>
      <c r="V10" s="10">
        <v>28</v>
      </c>
      <c r="W10" s="10">
        <v>28</v>
      </c>
      <c r="X10" s="10">
        <v>27</v>
      </c>
      <c r="Y10" s="10">
        <v>22</v>
      </c>
      <c r="Z10" s="10">
        <v>25</v>
      </c>
      <c r="AA10" s="10">
        <v>24</v>
      </c>
      <c r="AB10" s="178">
        <v>23</v>
      </c>
      <c r="AC10" s="8"/>
    </row>
    <row r="11" spans="1:29" ht="24.95" customHeight="1">
      <c r="A11" s="179">
        <v>44934</v>
      </c>
      <c r="B11" s="179" t="s">
        <v>25</v>
      </c>
      <c r="C11" s="8"/>
      <c r="D11" s="10"/>
      <c r="E11" s="180" t="s">
        <v>230</v>
      </c>
      <c r="F11" s="10">
        <v>175</v>
      </c>
      <c r="G11" s="180" t="s">
        <v>243</v>
      </c>
      <c r="H11" s="10">
        <v>200</v>
      </c>
      <c r="I11" s="175"/>
      <c r="J11" s="10"/>
      <c r="K11" s="180" t="s">
        <v>227</v>
      </c>
      <c r="L11" s="10">
        <v>80</v>
      </c>
      <c r="M11" s="181" t="s">
        <v>277</v>
      </c>
      <c r="N11" s="10">
        <v>160</v>
      </c>
      <c r="O11" s="180" t="s">
        <v>225</v>
      </c>
      <c r="P11" s="10">
        <v>215</v>
      </c>
      <c r="Q11" s="10">
        <f t="shared" si="0"/>
        <v>535</v>
      </c>
      <c r="R11" s="10">
        <f t="shared" si="2"/>
        <v>295</v>
      </c>
      <c r="S11" s="10">
        <f t="shared" si="1"/>
        <v>830</v>
      </c>
      <c r="T11" s="10">
        <v>26</v>
      </c>
      <c r="U11" s="10">
        <v>26</v>
      </c>
      <c r="V11" s="10">
        <v>28</v>
      </c>
      <c r="W11" s="10">
        <v>28</v>
      </c>
      <c r="X11" s="10">
        <v>27</v>
      </c>
      <c r="Y11" s="10">
        <v>26</v>
      </c>
      <c r="Z11" s="10">
        <v>24</v>
      </c>
      <c r="AA11" s="10">
        <v>27</v>
      </c>
      <c r="AB11" s="178">
        <v>23</v>
      </c>
      <c r="AC11" s="8"/>
    </row>
    <row r="12" spans="1:29" ht="24" customHeight="1">
      <c r="A12" s="179">
        <v>44935</v>
      </c>
      <c r="B12" s="179" t="s">
        <v>27</v>
      </c>
      <c r="C12" s="180" t="s">
        <v>237</v>
      </c>
      <c r="D12" s="10">
        <v>170</v>
      </c>
      <c r="E12" s="180" t="s">
        <v>233</v>
      </c>
      <c r="F12" s="10">
        <v>212</v>
      </c>
      <c r="G12" s="180" t="s">
        <v>248</v>
      </c>
      <c r="H12" s="10">
        <v>176</v>
      </c>
      <c r="I12" s="180" t="s">
        <v>232</v>
      </c>
      <c r="J12" s="10">
        <v>197</v>
      </c>
      <c r="K12" s="181" t="s">
        <v>255</v>
      </c>
      <c r="L12" s="10">
        <v>80</v>
      </c>
      <c r="M12" s="181" t="s">
        <v>278</v>
      </c>
      <c r="N12" s="10">
        <v>70</v>
      </c>
      <c r="O12" s="180" t="s">
        <v>246</v>
      </c>
      <c r="P12" s="10">
        <v>190</v>
      </c>
      <c r="Q12" s="10">
        <f t="shared" si="0"/>
        <v>458</v>
      </c>
      <c r="R12" s="10">
        <f t="shared" si="2"/>
        <v>637</v>
      </c>
      <c r="S12" s="10">
        <f t="shared" si="1"/>
        <v>1095</v>
      </c>
      <c r="T12" s="10">
        <v>26</v>
      </c>
      <c r="U12" s="10">
        <v>23</v>
      </c>
      <c r="V12" s="10">
        <v>24</v>
      </c>
      <c r="W12" s="10">
        <v>28</v>
      </c>
      <c r="X12" s="10">
        <v>27</v>
      </c>
      <c r="Y12" s="10">
        <v>22</v>
      </c>
      <c r="Z12" s="10">
        <v>25</v>
      </c>
      <c r="AA12" s="10">
        <v>27</v>
      </c>
      <c r="AB12" s="178">
        <v>23</v>
      </c>
      <c r="AC12" s="8"/>
    </row>
    <row r="13" spans="1:29" ht="24.95" customHeight="1">
      <c r="A13" s="179">
        <v>44936</v>
      </c>
      <c r="B13" s="179" t="s">
        <v>29</v>
      </c>
      <c r="C13" s="180" t="s">
        <v>242</v>
      </c>
      <c r="D13" s="10">
        <v>240</v>
      </c>
      <c r="E13" s="180" t="s">
        <v>236</v>
      </c>
      <c r="F13" s="10">
        <v>227</v>
      </c>
      <c r="G13" s="180" t="s">
        <v>252</v>
      </c>
      <c r="H13" s="10">
        <v>290</v>
      </c>
      <c r="I13" s="180" t="s">
        <v>235</v>
      </c>
      <c r="J13" s="10">
        <v>224</v>
      </c>
      <c r="K13" s="180" t="s">
        <v>257</v>
      </c>
      <c r="L13" s="10">
        <v>338</v>
      </c>
      <c r="M13" s="181" t="s">
        <v>279</v>
      </c>
      <c r="N13" s="8">
        <v>290</v>
      </c>
      <c r="O13" s="180" t="s">
        <v>250</v>
      </c>
      <c r="P13" s="10">
        <v>250</v>
      </c>
      <c r="Q13" s="10">
        <f t="shared" si="0"/>
        <v>807</v>
      </c>
      <c r="R13" s="10">
        <f t="shared" si="2"/>
        <v>1052</v>
      </c>
      <c r="S13" s="10">
        <f t="shared" si="1"/>
        <v>1859</v>
      </c>
      <c r="T13" s="10">
        <v>26</v>
      </c>
      <c r="U13" s="10">
        <v>26</v>
      </c>
      <c r="V13" s="10">
        <v>24</v>
      </c>
      <c r="W13" s="10">
        <v>28</v>
      </c>
      <c r="X13" s="10">
        <v>27</v>
      </c>
      <c r="Y13" s="10">
        <v>22</v>
      </c>
      <c r="Z13" s="10">
        <v>25</v>
      </c>
      <c r="AA13" s="10">
        <v>27</v>
      </c>
      <c r="AB13" s="178">
        <v>23</v>
      </c>
      <c r="AC13" s="8"/>
    </row>
    <row r="14" spans="1:29" ht="24.95" customHeight="1">
      <c r="A14" s="179">
        <v>44937</v>
      </c>
      <c r="B14" s="179" t="s">
        <v>31</v>
      </c>
      <c r="C14" s="180" t="s">
        <v>247</v>
      </c>
      <c r="D14" s="10">
        <v>210</v>
      </c>
      <c r="E14" s="180" t="s">
        <v>240</v>
      </c>
      <c r="F14" s="10">
        <v>210</v>
      </c>
      <c r="G14" s="180" t="s">
        <v>261</v>
      </c>
      <c r="H14" s="10">
        <v>230</v>
      </c>
      <c r="I14" s="180" t="s">
        <v>239</v>
      </c>
      <c r="J14" s="10">
        <v>237</v>
      </c>
      <c r="K14" s="180" t="s">
        <v>259</v>
      </c>
      <c r="L14" s="10">
        <v>240</v>
      </c>
      <c r="M14" s="181" t="s">
        <v>241</v>
      </c>
      <c r="N14" s="10">
        <v>268</v>
      </c>
      <c r="O14" s="180" t="s">
        <v>286</v>
      </c>
      <c r="P14" s="10">
        <v>165</v>
      </c>
      <c r="Q14" s="10">
        <f t="shared" si="0"/>
        <v>708</v>
      </c>
      <c r="R14" s="10">
        <f t="shared" si="2"/>
        <v>852</v>
      </c>
      <c r="S14" s="10">
        <f t="shared" si="1"/>
        <v>1560</v>
      </c>
      <c r="T14" s="10">
        <v>26</v>
      </c>
      <c r="U14" s="10">
        <v>26</v>
      </c>
      <c r="V14" s="10">
        <v>28</v>
      </c>
      <c r="W14" s="10">
        <v>28</v>
      </c>
      <c r="X14" s="10">
        <v>27</v>
      </c>
      <c r="Y14" s="10">
        <v>22</v>
      </c>
      <c r="Z14" s="10">
        <v>25</v>
      </c>
      <c r="AA14" s="10">
        <v>24</v>
      </c>
      <c r="AB14" s="178">
        <v>23</v>
      </c>
      <c r="AC14" s="8"/>
    </row>
    <row r="15" spans="1:29" ht="27.95" customHeight="1">
      <c r="A15" s="179">
        <v>44938</v>
      </c>
      <c r="B15" s="179" t="s">
        <v>34</v>
      </c>
      <c r="C15" s="180" t="s">
        <v>251</v>
      </c>
      <c r="D15" s="10">
        <v>210</v>
      </c>
      <c r="E15" s="180" t="s">
        <v>245</v>
      </c>
      <c r="F15" s="11">
        <v>240</v>
      </c>
      <c r="G15" s="180" t="s">
        <v>263</v>
      </c>
      <c r="H15" s="10">
        <v>260</v>
      </c>
      <c r="I15" s="180" t="s">
        <v>244</v>
      </c>
      <c r="J15" s="10">
        <v>189</v>
      </c>
      <c r="K15" s="180" t="s">
        <v>262</v>
      </c>
      <c r="L15" s="10">
        <v>150</v>
      </c>
      <c r="M15" s="181" t="s">
        <v>280</v>
      </c>
      <c r="N15" s="185">
        <v>90</v>
      </c>
      <c r="O15" s="180" t="s">
        <v>287</v>
      </c>
      <c r="P15" s="10">
        <v>100</v>
      </c>
      <c r="Q15" s="10">
        <f t="shared" si="0"/>
        <v>590</v>
      </c>
      <c r="R15" s="10">
        <f t="shared" si="2"/>
        <v>649</v>
      </c>
      <c r="S15" s="10">
        <f t="shared" si="1"/>
        <v>1239</v>
      </c>
      <c r="T15" s="10">
        <v>26</v>
      </c>
      <c r="U15" s="10">
        <v>26</v>
      </c>
      <c r="V15" s="10">
        <v>28</v>
      </c>
      <c r="W15" s="10">
        <v>28</v>
      </c>
      <c r="X15" s="10">
        <v>27</v>
      </c>
      <c r="Y15" s="10">
        <v>22</v>
      </c>
      <c r="Z15" s="10">
        <v>25</v>
      </c>
      <c r="AA15" s="10">
        <v>24</v>
      </c>
      <c r="AB15" s="178">
        <v>23</v>
      </c>
      <c r="AC15" s="8"/>
    </row>
    <row r="16" spans="1:29" ht="24.95" customHeight="1">
      <c r="A16" s="179">
        <v>44939</v>
      </c>
      <c r="B16" s="179" t="s">
        <v>39</v>
      </c>
      <c r="C16" s="180" t="s">
        <v>253</v>
      </c>
      <c r="D16" s="10">
        <v>160</v>
      </c>
      <c r="E16" s="180" t="s">
        <v>256</v>
      </c>
      <c r="F16" s="11">
        <v>240</v>
      </c>
      <c r="G16" s="180" t="s">
        <v>265</v>
      </c>
      <c r="H16" s="10">
        <v>145</v>
      </c>
      <c r="I16" s="180" t="s">
        <v>249</v>
      </c>
      <c r="J16" s="10">
        <v>280</v>
      </c>
      <c r="K16" s="180" t="s">
        <v>269</v>
      </c>
      <c r="L16" s="10">
        <v>210</v>
      </c>
      <c r="M16" s="180" t="s">
        <v>281</v>
      </c>
      <c r="N16" s="10">
        <v>115</v>
      </c>
      <c r="O16" s="180" t="s">
        <v>288</v>
      </c>
      <c r="P16" s="10">
        <v>60</v>
      </c>
      <c r="Q16" s="10">
        <f t="shared" si="0"/>
        <v>500</v>
      </c>
      <c r="R16" s="10">
        <f t="shared" si="2"/>
        <v>710</v>
      </c>
      <c r="S16" s="10">
        <f t="shared" si="1"/>
        <v>1210</v>
      </c>
      <c r="T16" s="10">
        <v>26</v>
      </c>
      <c r="U16" s="10">
        <v>26</v>
      </c>
      <c r="V16" s="10">
        <v>28</v>
      </c>
      <c r="W16" s="10">
        <v>28</v>
      </c>
      <c r="X16" s="10">
        <v>27</v>
      </c>
      <c r="Y16" s="10">
        <v>22</v>
      </c>
      <c r="Z16" s="10">
        <v>25</v>
      </c>
      <c r="AA16" s="10">
        <v>24</v>
      </c>
      <c r="AB16" s="178">
        <v>23</v>
      </c>
      <c r="AC16" s="8"/>
    </row>
    <row r="17" spans="1:29" ht="24.95" customHeight="1">
      <c r="A17" s="179">
        <v>44940</v>
      </c>
      <c r="B17" s="179" t="s">
        <v>45</v>
      </c>
      <c r="C17" s="180" t="s">
        <v>254</v>
      </c>
      <c r="D17" s="10">
        <v>120</v>
      </c>
      <c r="E17" s="180" t="s">
        <v>258</v>
      </c>
      <c r="F17" s="12">
        <v>165</v>
      </c>
      <c r="G17" s="8"/>
      <c r="H17" s="10"/>
      <c r="I17" s="180" t="s">
        <v>260</v>
      </c>
      <c r="J17" s="10">
        <v>230</v>
      </c>
      <c r="K17" s="180" t="s">
        <v>270</v>
      </c>
      <c r="L17" s="10">
        <v>200</v>
      </c>
      <c r="M17" s="181" t="s">
        <v>282</v>
      </c>
      <c r="N17" s="10">
        <v>110</v>
      </c>
      <c r="O17" s="180" t="s">
        <v>289</v>
      </c>
      <c r="P17" s="10">
        <v>122</v>
      </c>
      <c r="Q17" s="10">
        <f t="shared" si="0"/>
        <v>275</v>
      </c>
      <c r="R17" s="10">
        <f t="shared" si="2"/>
        <v>672</v>
      </c>
      <c r="S17" s="10">
        <f t="shared" si="1"/>
        <v>947</v>
      </c>
      <c r="T17" s="10">
        <v>26</v>
      </c>
      <c r="U17" s="10">
        <v>26</v>
      </c>
      <c r="V17" s="10">
        <v>28</v>
      </c>
      <c r="W17" s="10">
        <v>28</v>
      </c>
      <c r="X17" s="10">
        <v>27</v>
      </c>
      <c r="Y17" s="10">
        <v>22</v>
      </c>
      <c r="Z17" s="10">
        <v>25</v>
      </c>
      <c r="AA17" s="10">
        <v>24</v>
      </c>
      <c r="AB17" s="10"/>
      <c r="AC17" s="8"/>
    </row>
    <row r="18" spans="1:29" ht="24.95" customHeight="1">
      <c r="A18" s="179">
        <v>44941</v>
      </c>
      <c r="B18" s="179" t="s">
        <v>25</v>
      </c>
      <c r="C18" s="180" t="s">
        <v>264</v>
      </c>
      <c r="D18" s="10">
        <v>110</v>
      </c>
      <c r="E18" s="8"/>
      <c r="F18" s="8"/>
      <c r="G18" s="8"/>
      <c r="H18" s="10"/>
      <c r="I18" s="176"/>
      <c r="J18" s="10"/>
      <c r="K18" s="180" t="s">
        <v>266</v>
      </c>
      <c r="L18" s="10">
        <v>275</v>
      </c>
      <c r="M18" s="180" t="s">
        <v>283</v>
      </c>
      <c r="N18" s="10">
        <v>190</v>
      </c>
      <c r="O18" s="8"/>
      <c r="P18" s="10"/>
      <c r="Q18" s="10">
        <f t="shared" si="0"/>
        <v>190</v>
      </c>
      <c r="R18" s="10">
        <f t="shared" si="2"/>
        <v>385</v>
      </c>
      <c r="S18" s="10">
        <f t="shared" si="1"/>
        <v>575</v>
      </c>
      <c r="T18" s="10">
        <v>26</v>
      </c>
      <c r="U18" s="10">
        <v>26</v>
      </c>
      <c r="V18" s="10">
        <v>28</v>
      </c>
      <c r="W18" s="10">
        <v>28</v>
      </c>
      <c r="X18" s="10">
        <v>27</v>
      </c>
      <c r="Y18" s="10">
        <v>22</v>
      </c>
      <c r="Z18" s="10"/>
      <c r="AA18" s="10">
        <v>27</v>
      </c>
      <c r="AB18" s="10"/>
      <c r="AC18" s="8"/>
    </row>
    <row r="19" spans="1:29" ht="24.95" customHeight="1">
      <c r="A19" s="179">
        <v>44942</v>
      </c>
      <c r="B19" s="179" t="s">
        <v>27</v>
      </c>
      <c r="C19" s="176"/>
      <c r="D19" s="10"/>
      <c r="E19" s="8"/>
      <c r="F19" s="10"/>
      <c r="G19" s="8"/>
      <c r="H19" s="10"/>
      <c r="I19" s="176"/>
      <c r="J19" s="10"/>
      <c r="K19" s="180" t="s">
        <v>267</v>
      </c>
      <c r="L19" s="10">
        <v>220</v>
      </c>
      <c r="M19" s="8"/>
      <c r="N19" s="8"/>
      <c r="O19" s="177"/>
      <c r="P19" s="10"/>
      <c r="Q19" s="10">
        <f t="shared" si="0"/>
        <v>0</v>
      </c>
      <c r="R19" s="10">
        <f t="shared" si="2"/>
        <v>220</v>
      </c>
      <c r="S19" s="10">
        <f t="shared" si="1"/>
        <v>220</v>
      </c>
      <c r="T19" s="10">
        <v>26</v>
      </c>
      <c r="U19" s="10">
        <v>26</v>
      </c>
      <c r="V19" s="10">
        <v>28</v>
      </c>
      <c r="W19" s="10">
        <v>28</v>
      </c>
      <c r="X19" s="10"/>
      <c r="Y19" s="10"/>
      <c r="Z19" s="10"/>
      <c r="AA19" s="10"/>
      <c r="AB19" s="10"/>
      <c r="AC19" s="8"/>
    </row>
    <row r="20" spans="1:29" ht="24.95" customHeight="1">
      <c r="A20" s="179">
        <v>44943</v>
      </c>
      <c r="B20" s="179" t="s">
        <v>29</v>
      </c>
      <c r="C20" s="176"/>
      <c r="D20" s="11"/>
      <c r="E20" s="8"/>
      <c r="F20" s="10"/>
      <c r="G20" s="8"/>
      <c r="H20" s="10"/>
      <c r="I20" s="176"/>
      <c r="J20" s="10"/>
      <c r="K20" s="178"/>
      <c r="L20" s="10"/>
      <c r="M20" s="8"/>
      <c r="N20" s="8"/>
      <c r="O20" s="177"/>
      <c r="P20" s="10"/>
      <c r="Q20" s="10">
        <f t="shared" si="0"/>
        <v>0</v>
      </c>
      <c r="R20" s="10">
        <f t="shared" si="2"/>
        <v>0</v>
      </c>
      <c r="S20" s="10">
        <f t="shared" si="1"/>
        <v>0</v>
      </c>
      <c r="T20" s="10"/>
      <c r="U20" s="10"/>
      <c r="V20" s="10">
        <v>28</v>
      </c>
      <c r="W20" s="10">
        <v>28</v>
      </c>
      <c r="X20" s="10"/>
      <c r="Y20" s="10"/>
      <c r="Z20" s="10"/>
      <c r="AA20" s="10"/>
      <c r="AB20" s="10"/>
      <c r="AC20" s="8"/>
    </row>
    <row r="21" spans="1:29" ht="24.95" customHeight="1">
      <c r="A21" s="179">
        <v>44944</v>
      </c>
      <c r="B21" s="179" t="s">
        <v>31</v>
      </c>
      <c r="C21" s="8"/>
      <c r="D21" s="8"/>
      <c r="E21" s="8"/>
      <c r="F21" s="10"/>
      <c r="G21" s="8"/>
      <c r="H21" s="10"/>
      <c r="I21" s="176"/>
      <c r="J21" s="10"/>
      <c r="K21" s="178"/>
      <c r="L21" s="10"/>
      <c r="M21" s="8"/>
      <c r="N21" s="8"/>
      <c r="O21" s="8"/>
      <c r="P21" s="10"/>
      <c r="Q21" s="10">
        <f t="shared" si="0"/>
        <v>0</v>
      </c>
      <c r="R21" s="10">
        <f t="shared" si="2"/>
        <v>0</v>
      </c>
      <c r="S21" s="10">
        <f t="shared" si="1"/>
        <v>0</v>
      </c>
      <c r="T21" s="10"/>
      <c r="U21" s="10"/>
      <c r="V21" s="10"/>
      <c r="W21" s="10"/>
      <c r="X21" s="10"/>
      <c r="Y21" s="10"/>
      <c r="Z21" s="10"/>
      <c r="AA21" s="10"/>
      <c r="AB21" s="10"/>
      <c r="AC21" s="8"/>
    </row>
    <row r="22" spans="1:29" ht="24.95" customHeight="1">
      <c r="A22" s="179">
        <v>44945</v>
      </c>
      <c r="B22" s="179" t="s">
        <v>34</v>
      </c>
      <c r="C22" s="8"/>
      <c r="D22" s="8"/>
      <c r="E22" s="8"/>
      <c r="F22" s="8"/>
      <c r="G22" s="8"/>
      <c r="H22" s="10"/>
      <c r="I22" s="176"/>
      <c r="J22" s="10"/>
      <c r="K22" s="8"/>
      <c r="L22" s="8"/>
      <c r="M22" s="8"/>
      <c r="N22" s="10"/>
      <c r="O22" s="8"/>
      <c r="P22" s="10"/>
      <c r="Q22" s="10">
        <f t="shared" si="0"/>
        <v>0</v>
      </c>
      <c r="R22" s="10">
        <f t="shared" si="2"/>
        <v>0</v>
      </c>
      <c r="S22" s="10">
        <f t="shared" si="1"/>
        <v>0</v>
      </c>
      <c r="T22" s="10"/>
      <c r="U22" s="10"/>
      <c r="V22" s="10"/>
      <c r="W22" s="10"/>
      <c r="X22" s="10"/>
      <c r="Y22" s="10"/>
      <c r="Z22" s="10"/>
      <c r="AA22" s="10"/>
      <c r="AB22" s="10"/>
      <c r="AC22" s="8"/>
    </row>
    <row r="23" spans="1:29" ht="24.95" customHeight="1">
      <c r="A23" s="179">
        <v>44946</v>
      </c>
      <c r="B23" s="179" t="s">
        <v>39</v>
      </c>
      <c r="C23" s="8"/>
      <c r="D23" s="11"/>
      <c r="E23" s="8"/>
      <c r="F23" s="8"/>
      <c r="G23" s="8"/>
      <c r="H23" s="8"/>
      <c r="I23" s="176"/>
      <c r="J23" s="10"/>
      <c r="K23" s="8"/>
      <c r="L23" s="8"/>
      <c r="M23" s="8"/>
      <c r="N23" s="10"/>
      <c r="O23" s="8"/>
      <c r="P23" s="10"/>
      <c r="Q23" s="10">
        <f t="shared" si="0"/>
        <v>0</v>
      </c>
      <c r="R23" s="10">
        <f t="shared" si="2"/>
        <v>0</v>
      </c>
      <c r="S23" s="10">
        <f t="shared" si="1"/>
        <v>0</v>
      </c>
      <c r="T23" s="10"/>
      <c r="U23" s="10"/>
      <c r="V23" s="10"/>
      <c r="W23" s="10"/>
      <c r="X23" s="10"/>
      <c r="Y23" s="10"/>
      <c r="Z23" s="10"/>
      <c r="AA23" s="10"/>
      <c r="AB23" s="8"/>
      <c r="AC23" s="8"/>
    </row>
    <row r="24" spans="1:29" ht="24.95" customHeight="1">
      <c r="A24" s="179">
        <v>44947</v>
      </c>
      <c r="B24" s="179" t="s">
        <v>45</v>
      </c>
      <c r="C24" s="8"/>
      <c r="D24" s="12"/>
      <c r="E24" s="8"/>
      <c r="F24" s="8"/>
      <c r="G24" s="8"/>
      <c r="H24" s="8"/>
      <c r="I24" s="8"/>
      <c r="J24" s="8"/>
      <c r="K24" s="8"/>
      <c r="L24" s="8"/>
      <c r="M24" s="8"/>
      <c r="N24" s="10"/>
      <c r="O24" s="8"/>
      <c r="P24" s="10"/>
      <c r="Q24" s="10">
        <f t="shared" si="0"/>
        <v>0</v>
      </c>
      <c r="R24" s="10">
        <f t="shared" si="2"/>
        <v>0</v>
      </c>
      <c r="S24" s="10">
        <f t="shared" si="1"/>
        <v>0</v>
      </c>
      <c r="T24" s="10"/>
      <c r="U24" s="10"/>
      <c r="V24" s="10"/>
      <c r="W24" s="10"/>
      <c r="X24" s="10"/>
      <c r="Y24" s="10"/>
      <c r="Z24" s="10"/>
      <c r="AA24" s="10"/>
      <c r="AB24" s="8"/>
      <c r="AC24" s="8"/>
    </row>
    <row r="25" spans="1:29" ht="24.95" customHeight="1">
      <c r="A25" s="179">
        <v>44948</v>
      </c>
      <c r="B25" s="179" t="s">
        <v>25</v>
      </c>
      <c r="C25" s="8"/>
      <c r="D25" s="13"/>
      <c r="E25" s="8"/>
      <c r="F25" s="8"/>
      <c r="G25" s="8"/>
      <c r="H25" s="8"/>
      <c r="I25" s="8"/>
      <c r="J25" s="8"/>
      <c r="K25" s="8"/>
      <c r="L25" s="10"/>
      <c r="M25" s="8"/>
      <c r="N25" s="10"/>
      <c r="O25" s="8"/>
      <c r="P25" s="10"/>
      <c r="Q25" s="10">
        <f t="shared" si="0"/>
        <v>0</v>
      </c>
      <c r="R25" s="10">
        <f t="shared" si="2"/>
        <v>0</v>
      </c>
      <c r="S25" s="10">
        <f t="shared" si="1"/>
        <v>0</v>
      </c>
      <c r="T25" s="10"/>
      <c r="U25" s="10"/>
      <c r="V25" s="10"/>
      <c r="W25" s="10"/>
      <c r="X25" s="10"/>
      <c r="Y25" s="10"/>
      <c r="Z25" s="10"/>
      <c r="AA25" s="10"/>
      <c r="AB25" s="8"/>
      <c r="AC25" s="8"/>
    </row>
    <row r="26" spans="1:29" ht="24.95" customHeight="1">
      <c r="A26" s="179">
        <v>44949</v>
      </c>
      <c r="B26" s="179" t="s">
        <v>27</v>
      </c>
      <c r="C26" s="8"/>
      <c r="D26" s="13"/>
      <c r="E26" s="8"/>
      <c r="F26" s="8"/>
      <c r="G26" s="8"/>
      <c r="H26" s="8"/>
      <c r="I26" s="8"/>
      <c r="J26" s="8"/>
      <c r="K26" s="8"/>
      <c r="L26" s="10"/>
      <c r="M26" s="8"/>
      <c r="N26" s="10"/>
      <c r="O26" s="8"/>
      <c r="P26" s="10"/>
      <c r="Q26" s="10">
        <f t="shared" si="0"/>
        <v>0</v>
      </c>
      <c r="R26" s="10">
        <f t="shared" si="2"/>
        <v>0</v>
      </c>
      <c r="S26" s="10">
        <f t="shared" si="1"/>
        <v>0</v>
      </c>
      <c r="T26" s="10"/>
      <c r="U26" s="10"/>
      <c r="V26" s="10"/>
      <c r="W26" s="10"/>
      <c r="X26" s="10"/>
      <c r="Y26" s="10"/>
      <c r="Z26" s="10"/>
      <c r="AA26" s="10"/>
      <c r="AB26" s="8"/>
      <c r="AC26" s="8"/>
    </row>
    <row r="27" spans="1:29" ht="24.95" customHeight="1">
      <c r="A27" s="179">
        <v>44950</v>
      </c>
      <c r="B27" s="179" t="s">
        <v>29</v>
      </c>
      <c r="C27" s="8"/>
      <c r="D27" s="14"/>
      <c r="E27" s="8"/>
      <c r="F27" s="8"/>
      <c r="G27" s="8"/>
      <c r="H27" s="8"/>
      <c r="I27" s="8"/>
      <c r="J27" s="10"/>
      <c r="K27" s="8"/>
      <c r="L27" s="10"/>
      <c r="M27" s="8"/>
      <c r="N27" s="10"/>
      <c r="O27" s="8"/>
      <c r="P27" s="10"/>
      <c r="Q27" s="10">
        <f t="shared" si="0"/>
        <v>0</v>
      </c>
      <c r="R27" s="10">
        <f t="shared" si="2"/>
        <v>0</v>
      </c>
      <c r="S27" s="10">
        <f t="shared" si="1"/>
        <v>0</v>
      </c>
      <c r="T27" s="10"/>
      <c r="U27" s="10"/>
      <c r="V27" s="10"/>
      <c r="W27" s="10"/>
      <c r="X27" s="10"/>
      <c r="Y27" s="10"/>
      <c r="Z27" s="10"/>
      <c r="AA27" s="10"/>
      <c r="AB27" s="10"/>
      <c r="AC27" s="8"/>
    </row>
    <row r="28" spans="1:29" ht="24.95" customHeight="1">
      <c r="A28" s="179">
        <v>44951</v>
      </c>
      <c r="B28" s="179" t="s">
        <v>31</v>
      </c>
      <c r="C28" s="8"/>
      <c r="D28" s="14"/>
      <c r="E28" s="8"/>
      <c r="F28" s="8"/>
      <c r="G28" s="8"/>
      <c r="H28" s="8"/>
      <c r="I28" s="8"/>
      <c r="J28" s="10"/>
      <c r="K28" s="8"/>
      <c r="L28" s="10"/>
      <c r="M28" s="8"/>
      <c r="N28" s="10"/>
      <c r="O28" s="8"/>
      <c r="P28" s="10"/>
      <c r="Q28" s="10">
        <f t="shared" si="0"/>
        <v>0</v>
      </c>
      <c r="R28" s="10">
        <f t="shared" si="2"/>
        <v>0</v>
      </c>
      <c r="S28" s="10">
        <f t="shared" si="1"/>
        <v>0</v>
      </c>
      <c r="T28" s="10"/>
      <c r="U28" s="10"/>
      <c r="V28" s="10"/>
      <c r="W28" s="10"/>
      <c r="X28" s="10"/>
      <c r="Y28" s="10"/>
      <c r="Z28" s="10"/>
      <c r="AA28" s="10"/>
      <c r="AB28" s="10"/>
      <c r="AC28" s="8"/>
    </row>
    <row r="29" spans="1:29" ht="24.95" customHeight="1">
      <c r="A29" s="179">
        <v>44952</v>
      </c>
      <c r="B29" s="179" t="s">
        <v>34</v>
      </c>
      <c r="C29" s="8"/>
      <c r="D29" s="15"/>
      <c r="E29" s="8"/>
      <c r="F29" s="8"/>
      <c r="G29" s="8"/>
      <c r="H29" s="8"/>
      <c r="I29" s="8"/>
      <c r="J29" s="10"/>
      <c r="K29" s="8"/>
      <c r="L29" s="10"/>
      <c r="M29" s="8"/>
      <c r="N29" s="8"/>
      <c r="O29" s="8"/>
      <c r="P29" s="10"/>
      <c r="Q29" s="10">
        <f t="shared" si="0"/>
        <v>0</v>
      </c>
      <c r="R29" s="10">
        <f t="shared" si="2"/>
        <v>0</v>
      </c>
      <c r="S29" s="10">
        <f t="shared" si="1"/>
        <v>0</v>
      </c>
      <c r="T29" s="10"/>
      <c r="U29" s="10"/>
      <c r="V29" s="10"/>
      <c r="W29" s="10"/>
      <c r="X29" s="10"/>
      <c r="Y29" s="10"/>
      <c r="Z29" s="10"/>
      <c r="AA29" s="10"/>
      <c r="AB29" s="10"/>
      <c r="AC29" s="8"/>
    </row>
    <row r="30" spans="1:29" ht="24.95" customHeight="1">
      <c r="A30" s="179">
        <v>44953</v>
      </c>
      <c r="B30" s="179" t="s">
        <v>39</v>
      </c>
      <c r="C30" s="8"/>
      <c r="D30" s="16"/>
      <c r="E30" s="8"/>
      <c r="F30" s="8"/>
      <c r="G30" s="8"/>
      <c r="H30" s="8"/>
      <c r="I30" s="8"/>
      <c r="J30" s="10"/>
      <c r="K30" s="8"/>
      <c r="L30" s="10"/>
      <c r="M30" s="8"/>
      <c r="N30" s="8"/>
      <c r="O30" s="8"/>
      <c r="P30" s="10"/>
      <c r="Q30" s="10">
        <f t="shared" si="0"/>
        <v>0</v>
      </c>
      <c r="R30" s="10">
        <f t="shared" si="2"/>
        <v>0</v>
      </c>
      <c r="S30" s="10">
        <f t="shared" si="1"/>
        <v>0</v>
      </c>
      <c r="T30" s="10"/>
      <c r="U30" s="10"/>
      <c r="V30" s="10"/>
      <c r="W30" s="10"/>
      <c r="X30" s="10"/>
      <c r="Y30" s="10"/>
      <c r="Z30" s="10"/>
      <c r="AA30" s="10"/>
      <c r="AB30" s="10"/>
      <c r="AC30" s="8"/>
    </row>
    <row r="31" spans="1:29" ht="24.95" customHeight="1">
      <c r="A31" s="179">
        <v>44954</v>
      </c>
      <c r="B31" s="179" t="s">
        <v>45</v>
      </c>
      <c r="C31" s="8"/>
      <c r="D31" s="8"/>
      <c r="E31" s="8"/>
      <c r="F31" s="14"/>
      <c r="G31" s="8"/>
      <c r="H31" s="8"/>
      <c r="I31" s="8"/>
      <c r="J31" s="10"/>
      <c r="K31" s="8"/>
      <c r="L31" s="10"/>
      <c r="M31" s="8"/>
      <c r="N31" s="8"/>
      <c r="O31" s="8"/>
      <c r="P31" s="10"/>
      <c r="Q31" s="10">
        <f t="shared" si="0"/>
        <v>0</v>
      </c>
      <c r="R31" s="10">
        <f t="shared" si="2"/>
        <v>0</v>
      </c>
      <c r="S31" s="10">
        <f t="shared" si="1"/>
        <v>0</v>
      </c>
      <c r="T31" s="10"/>
      <c r="U31" s="10"/>
      <c r="V31" s="10"/>
      <c r="W31" s="10"/>
      <c r="X31" s="8"/>
      <c r="Y31" s="8"/>
      <c r="Z31" s="8"/>
      <c r="AA31" s="10"/>
      <c r="AB31" s="10"/>
      <c r="AC31" s="8"/>
    </row>
    <row r="32" spans="1:29" ht="15" customHeight="1">
      <c r="A32" s="179">
        <v>44955</v>
      </c>
      <c r="B32" s="179" t="s">
        <v>25</v>
      </c>
      <c r="C32" s="8"/>
      <c r="D32" s="8"/>
      <c r="E32" s="8"/>
      <c r="F32" s="15"/>
      <c r="G32" s="8"/>
      <c r="H32" s="15"/>
      <c r="I32" s="8"/>
      <c r="J32" s="8"/>
      <c r="K32" s="8"/>
      <c r="L32" s="8"/>
      <c r="M32" s="8"/>
      <c r="N32" s="8"/>
      <c r="O32" s="8"/>
      <c r="Q32" s="10">
        <f t="shared" si="0"/>
        <v>0</v>
      </c>
      <c r="R32" s="10">
        <f t="shared" si="2"/>
        <v>0</v>
      </c>
      <c r="S32" s="10">
        <f t="shared" si="1"/>
        <v>0</v>
      </c>
      <c r="T32" s="10"/>
      <c r="U32" s="10"/>
      <c r="V32" s="10"/>
      <c r="W32" s="10"/>
      <c r="X32" s="8"/>
      <c r="Y32" s="8"/>
      <c r="Z32" s="8"/>
      <c r="AA32" s="8"/>
      <c r="AB32" s="10"/>
      <c r="AC32" s="8"/>
    </row>
    <row r="33" spans="1:29" ht="15" customHeight="1">
      <c r="A33" s="179">
        <v>44956</v>
      </c>
      <c r="B33" s="179" t="s">
        <v>27</v>
      </c>
      <c r="C33" s="8"/>
      <c r="D33" s="8"/>
      <c r="E33" s="8"/>
      <c r="F33" s="16"/>
      <c r="G33" s="8"/>
      <c r="H33" s="16"/>
      <c r="I33" s="8"/>
      <c r="J33" s="8"/>
      <c r="K33" s="8"/>
      <c r="L33" s="8"/>
      <c r="M33" s="8"/>
      <c r="N33" s="8"/>
      <c r="O33" s="8"/>
      <c r="P33" s="10"/>
      <c r="Q33" s="10">
        <f t="shared" si="0"/>
        <v>0</v>
      </c>
      <c r="R33" s="10">
        <f t="shared" si="2"/>
        <v>0</v>
      </c>
      <c r="S33" s="20"/>
      <c r="T33" s="10"/>
      <c r="U33" s="10"/>
      <c r="V33" s="8"/>
      <c r="W33" s="8"/>
      <c r="X33" s="8"/>
      <c r="Y33" s="8"/>
      <c r="Z33" s="8"/>
      <c r="AA33" s="8"/>
      <c r="AB33" s="8"/>
      <c r="AC33" s="8"/>
    </row>
    <row r="34" spans="1:29" ht="12.95" customHeight="1">
      <c r="A34" s="179">
        <v>44957</v>
      </c>
      <c r="B34" s="179" t="s">
        <v>29</v>
      </c>
      <c r="C34" s="8"/>
      <c r="D34" s="8"/>
      <c r="E34" s="8"/>
      <c r="F34" s="10"/>
      <c r="G34" s="8"/>
      <c r="H34" s="10"/>
      <c r="I34" s="8"/>
      <c r="J34" s="8"/>
      <c r="K34" s="8"/>
      <c r="L34" s="8"/>
      <c r="M34" s="8"/>
      <c r="N34" s="8"/>
      <c r="O34" s="8"/>
      <c r="P34" s="10"/>
      <c r="Q34" s="10">
        <f t="shared" si="0"/>
        <v>0</v>
      </c>
      <c r="R34" s="10">
        <f t="shared" si="2"/>
        <v>0</v>
      </c>
      <c r="S34" s="20"/>
      <c r="T34" s="10"/>
      <c r="U34" s="10"/>
      <c r="V34" s="8"/>
      <c r="W34" s="8"/>
      <c r="X34" s="8"/>
      <c r="Y34" s="8"/>
      <c r="Z34" s="8"/>
      <c r="AA34" s="8"/>
      <c r="AB34" s="8"/>
      <c r="AC34" s="8"/>
    </row>
    <row r="35" spans="1:29" ht="15" customHeight="1">
      <c r="A35" s="215" t="s">
        <v>12</v>
      </c>
      <c r="B35" s="215"/>
      <c r="C35" s="8"/>
      <c r="D35" s="17"/>
      <c r="E35" s="18"/>
      <c r="F35" s="18"/>
      <c r="G35" s="18"/>
      <c r="H35" s="18"/>
      <c r="I35" s="18"/>
      <c r="J35" s="18"/>
      <c r="K35" s="18"/>
      <c r="L35" s="18"/>
      <c r="O35" s="18"/>
      <c r="P35" s="18"/>
      <c r="Q35" s="21">
        <f>SUM(Q4:Q33)</f>
        <v>6830</v>
      </c>
      <c r="R35" s="21">
        <f>SUM(R4:R33)</f>
        <v>10309</v>
      </c>
      <c r="S35" s="21">
        <f>SUM(S4:S33)</f>
        <v>17139</v>
      </c>
      <c r="T35" s="8">
        <f>COUNT(T4:T34)</f>
        <v>16</v>
      </c>
      <c r="U35" s="178">
        <f t="shared" ref="U35:AB35" si="3">COUNT(U4:U34)</f>
        <v>16</v>
      </c>
      <c r="V35" s="178">
        <f t="shared" si="3"/>
        <v>17</v>
      </c>
      <c r="W35" s="178">
        <f t="shared" si="3"/>
        <v>17</v>
      </c>
      <c r="X35" s="178">
        <f t="shared" si="3"/>
        <v>14</v>
      </c>
      <c r="Y35" s="178">
        <f t="shared" si="3"/>
        <v>14</v>
      </c>
      <c r="Z35" s="178">
        <f t="shared" si="3"/>
        <v>13</v>
      </c>
      <c r="AA35" s="178">
        <f t="shared" si="3"/>
        <v>14</v>
      </c>
      <c r="AB35" s="178">
        <f t="shared" si="3"/>
        <v>12</v>
      </c>
      <c r="AC35" s="8"/>
    </row>
    <row r="36" spans="1:29" ht="27" customHeight="1">
      <c r="A36" s="215" t="s">
        <v>97</v>
      </c>
      <c r="B36" s="213"/>
      <c r="C36" s="10">
        <v>13</v>
      </c>
      <c r="D36" s="10">
        <f>SUM(D7:D35)</f>
        <v>1990</v>
      </c>
      <c r="E36" s="10">
        <v>10</v>
      </c>
      <c r="F36" s="10">
        <f>SUM(F4:F35)</f>
        <v>2005</v>
      </c>
      <c r="G36" s="10">
        <v>11</v>
      </c>
      <c r="H36" s="10">
        <f>SUM(H4:H35)</f>
        <v>2281</v>
      </c>
      <c r="I36" s="10">
        <v>12</v>
      </c>
      <c r="J36" s="10">
        <f>SUM(J4:J35)</f>
        <v>2576</v>
      </c>
      <c r="K36" s="10">
        <v>16</v>
      </c>
      <c r="L36" s="10">
        <f>SUM(L4:L35)</f>
        <v>3331</v>
      </c>
      <c r="M36" s="10">
        <v>16</v>
      </c>
      <c r="N36" s="10">
        <f>SUM(N4:N34)</f>
        <v>2544</v>
      </c>
      <c r="O36" s="10">
        <v>13</v>
      </c>
      <c r="P36" s="10">
        <f>SUM(P4:P35)</f>
        <v>2106</v>
      </c>
      <c r="Q36" s="21"/>
      <c r="R36" s="21"/>
      <c r="S36" s="21">
        <f>SUM(F36,J36,L36,N36,P36)</f>
        <v>12562</v>
      </c>
      <c r="T36" s="8" t="s">
        <v>22</v>
      </c>
      <c r="U36" s="8" t="s">
        <v>135</v>
      </c>
      <c r="V36" s="8" t="s">
        <v>134</v>
      </c>
      <c r="W36" s="8" t="s">
        <v>133</v>
      </c>
      <c r="X36" s="8" t="s">
        <v>200</v>
      </c>
      <c r="Y36" s="8" t="s">
        <v>103</v>
      </c>
      <c r="Z36" s="8" t="s">
        <v>18</v>
      </c>
      <c r="AA36" s="8"/>
      <c r="AB36" s="8" t="s">
        <v>19</v>
      </c>
      <c r="AC36" s="8"/>
    </row>
    <row r="37" spans="1:29" ht="27" customHeight="1">
      <c r="P37" s="19"/>
      <c r="R37" s="1" t="s">
        <v>268</v>
      </c>
      <c r="S37" s="22"/>
    </row>
  </sheetData>
  <mergeCells count="15">
    <mergeCell ref="A35:B35"/>
    <mergeCell ref="A36:B36"/>
    <mergeCell ref="A2:A3"/>
    <mergeCell ref="B2:B3"/>
    <mergeCell ref="AC2:AC3"/>
    <mergeCell ref="A1:AC1"/>
    <mergeCell ref="C2:D2"/>
    <mergeCell ref="E2:F2"/>
    <mergeCell ref="G2:H2"/>
    <mergeCell ref="I2:J2"/>
    <mergeCell ref="K2:L2"/>
    <mergeCell ref="M2:N2"/>
    <mergeCell ref="O2:P2"/>
    <mergeCell ref="Q2:S2"/>
    <mergeCell ref="T2:AB2"/>
  </mergeCells>
  <phoneticPr fontId="29" type="noConversion"/>
  <pageMargins left="0.43263888888888902" right="0" top="0" bottom="0" header="0" footer="0"/>
  <pageSetup paperSize="9" scale="5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12</vt:i4>
      </vt:variant>
    </vt:vector>
  </HeadingPairs>
  <TitlesOfParts>
    <vt:vector size="18" baseType="lpstr">
      <vt:lpstr>17-1</vt:lpstr>
      <vt:lpstr>17-2</vt:lpstr>
      <vt:lpstr>17-3</vt:lpstr>
      <vt:lpstr>17-4</vt:lpstr>
      <vt:lpstr>17-5</vt:lpstr>
      <vt:lpstr>18-10</vt:lpstr>
      <vt:lpstr>'17-1'!Print_Area</vt:lpstr>
      <vt:lpstr>'17-2'!Print_Area</vt:lpstr>
      <vt:lpstr>'17-3'!Print_Area</vt:lpstr>
      <vt:lpstr>'17-4'!Print_Area</vt:lpstr>
      <vt:lpstr>'17-5'!Print_Area</vt:lpstr>
      <vt:lpstr>'18-10'!Print_Area</vt:lpstr>
      <vt:lpstr>'17-1'!Print_Titles</vt:lpstr>
      <vt:lpstr>'17-2'!Print_Titles</vt:lpstr>
      <vt:lpstr>'17-3'!Print_Titles</vt:lpstr>
      <vt:lpstr>'17-4'!Print_Titles</vt:lpstr>
      <vt:lpstr>'17-5'!Print_Titles</vt:lpstr>
      <vt:lpstr>'18-10'!Print_Titles</vt:lpstr>
    </vt:vector>
  </TitlesOfParts>
  <Company>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Lenovo</cp:lastModifiedBy>
  <cp:lastPrinted>2022-11-13T07:06:36Z</cp:lastPrinted>
  <dcterms:created xsi:type="dcterms:W3CDTF">2017-01-20T00:39:00Z</dcterms:created>
  <dcterms:modified xsi:type="dcterms:W3CDTF">2022-12-22T01:49:56Z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779FCB25962C4D3C80385B5C24A6CAB5</vt:lpwstr>
  </property>
</Properties>
</file>