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170" yWindow="900" windowWidth="23790" windowHeight="11610" activeTab="2"/>
  </bookViews>
  <sheets>
    <sheet name="Shallow" sheetId="1" r:id="rId1"/>
    <sheet name="Deep" sheetId="2" r:id="rId2"/>
    <sheet name="res(s)" sheetId="4" r:id="rId3"/>
    <sheet name="res (d)" sheetId="5" r:id="rId4"/>
    <sheet name="Coefficients" sheetId="9" r:id="rId5"/>
  </sheets>
  <calcPr calcId="145621"/>
</workbook>
</file>

<file path=xl/calcChain.xml><?xml version="1.0" encoding="utf-8"?>
<calcChain xmlns="http://schemas.openxmlformats.org/spreadsheetml/2006/main">
  <c r="B8" i="1" l="1"/>
  <c r="K9" i="5"/>
  <c r="L9" i="5"/>
  <c r="K10" i="5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  <c r="K31" i="5"/>
  <c r="L31" i="5"/>
  <c r="K32" i="5"/>
  <c r="L32" i="5"/>
  <c r="K33" i="5"/>
  <c r="L33" i="5"/>
  <c r="K34" i="5"/>
  <c r="L34" i="5"/>
  <c r="K35" i="5"/>
  <c r="L35" i="5"/>
  <c r="K36" i="5"/>
  <c r="L36" i="5"/>
  <c r="K37" i="5"/>
  <c r="L37" i="5"/>
  <c r="K38" i="5"/>
  <c r="L38" i="5"/>
  <c r="K39" i="5"/>
  <c r="L39" i="5"/>
  <c r="K40" i="5"/>
  <c r="L40" i="5"/>
  <c r="K41" i="5"/>
  <c r="L41" i="5"/>
  <c r="K42" i="5"/>
  <c r="L42" i="5"/>
  <c r="K43" i="5"/>
  <c r="L43" i="5"/>
  <c r="K44" i="5"/>
  <c r="L44" i="5"/>
  <c r="L8" i="5"/>
  <c r="K8" i="5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8" i="4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8" i="5"/>
  <c r="F9" i="1"/>
  <c r="G9" i="1"/>
  <c r="D8" i="1"/>
  <c r="C8" i="1"/>
  <c r="E8" i="1"/>
  <c r="F8" i="1"/>
  <c r="G8" i="1"/>
  <c r="G8" i="2"/>
  <c r="F8" i="2"/>
  <c r="E8" i="2"/>
  <c r="D8" i="2"/>
  <c r="C8" i="2"/>
  <c r="B8" i="2"/>
  <c r="A9" i="2"/>
  <c r="E9" i="2" s="1"/>
  <c r="A9" i="1"/>
  <c r="A10" i="1" s="1"/>
  <c r="B10" i="1" s="1"/>
  <c r="E9" i="1" l="1"/>
  <c r="D9" i="1"/>
  <c r="B9" i="1"/>
  <c r="C9" i="1"/>
  <c r="G10" i="1"/>
  <c r="B9" i="2"/>
  <c r="E10" i="1"/>
  <c r="C9" i="2"/>
  <c r="F10" i="1"/>
  <c r="G9" i="2"/>
  <c r="D10" i="1"/>
  <c r="D9" i="2"/>
  <c r="F9" i="2"/>
  <c r="C10" i="1"/>
  <c r="A10" i="2"/>
  <c r="A11" i="1"/>
  <c r="C10" i="2" l="1"/>
  <c r="F10" i="2"/>
  <c r="B10" i="2"/>
  <c r="E10" i="2"/>
  <c r="G10" i="2"/>
  <c r="D10" i="2"/>
  <c r="C11" i="1"/>
  <c r="B11" i="1"/>
  <c r="G11" i="1"/>
  <c r="F11" i="1"/>
  <c r="D11" i="1"/>
  <c r="E11" i="1"/>
  <c r="A11" i="2"/>
  <c r="A12" i="1"/>
  <c r="B12" i="1" l="1"/>
  <c r="F12" i="1"/>
  <c r="C12" i="1"/>
  <c r="D12" i="1"/>
  <c r="G12" i="1"/>
  <c r="E12" i="1"/>
  <c r="F11" i="2"/>
  <c r="E11" i="2"/>
  <c r="D11" i="2"/>
  <c r="C11" i="2"/>
  <c r="G11" i="2"/>
  <c r="B11" i="2"/>
  <c r="A12" i="2"/>
  <c r="A13" i="1"/>
  <c r="C13" i="1" l="1"/>
  <c r="F13" i="1"/>
  <c r="B13" i="1"/>
  <c r="G13" i="1"/>
  <c r="D13" i="1"/>
  <c r="E13" i="1"/>
  <c r="B12" i="2"/>
  <c r="C12" i="2"/>
  <c r="D12" i="2"/>
  <c r="F12" i="2"/>
  <c r="G12" i="2"/>
  <c r="E12" i="2"/>
  <c r="A13" i="2"/>
  <c r="A14" i="1"/>
  <c r="B14" i="1" l="1"/>
  <c r="C14" i="1"/>
  <c r="D14" i="1"/>
  <c r="F14" i="1"/>
  <c r="E14" i="1"/>
  <c r="G14" i="1"/>
  <c r="E13" i="2"/>
  <c r="D13" i="2"/>
  <c r="F13" i="2"/>
  <c r="C13" i="2"/>
  <c r="G13" i="2"/>
  <c r="B13" i="2"/>
  <c r="A14" i="2"/>
  <c r="A15" i="1"/>
  <c r="B15" i="1" l="1"/>
  <c r="F15" i="1"/>
  <c r="G15" i="1"/>
  <c r="C15" i="1"/>
  <c r="D15" i="1"/>
  <c r="E15" i="1"/>
  <c r="F14" i="2"/>
  <c r="G14" i="2"/>
  <c r="B14" i="2"/>
  <c r="C14" i="2"/>
  <c r="E14" i="2"/>
  <c r="D14" i="2"/>
  <c r="A15" i="2"/>
  <c r="A16" i="1"/>
  <c r="B16" i="1" l="1"/>
  <c r="G16" i="1"/>
  <c r="C16" i="1"/>
  <c r="F16" i="1"/>
  <c r="D16" i="1"/>
  <c r="E16" i="1"/>
  <c r="C15" i="2"/>
  <c r="E15" i="2"/>
  <c r="D15" i="2"/>
  <c r="F15" i="2"/>
  <c r="G15" i="2"/>
  <c r="B15" i="2"/>
  <c r="A16" i="2"/>
  <c r="A17" i="1"/>
  <c r="G17" i="1" l="1"/>
  <c r="F17" i="1"/>
  <c r="B17" i="1"/>
  <c r="C17" i="1"/>
  <c r="D17" i="1"/>
  <c r="E17" i="1"/>
  <c r="B16" i="2"/>
  <c r="C16" i="2"/>
  <c r="D16" i="2"/>
  <c r="F16" i="2"/>
  <c r="G16" i="2"/>
  <c r="E16" i="2"/>
  <c r="A17" i="2"/>
  <c r="A18" i="1"/>
  <c r="B18" i="1" l="1"/>
  <c r="C18" i="1"/>
  <c r="D18" i="1"/>
  <c r="F18" i="1"/>
  <c r="E18" i="1"/>
  <c r="G18" i="1"/>
  <c r="E17" i="2"/>
  <c r="C17" i="2"/>
  <c r="F17" i="2"/>
  <c r="G17" i="2"/>
  <c r="B17" i="2"/>
  <c r="D17" i="2"/>
  <c r="A18" i="2"/>
  <c r="A19" i="1"/>
  <c r="B19" i="1" l="1"/>
  <c r="G19" i="1"/>
  <c r="C19" i="1"/>
  <c r="F19" i="1"/>
  <c r="D19" i="1"/>
  <c r="E19" i="1"/>
  <c r="G18" i="2"/>
  <c r="E18" i="2"/>
  <c r="F18" i="2"/>
  <c r="B18" i="2"/>
  <c r="C18" i="2"/>
  <c r="D18" i="2"/>
  <c r="A19" i="2"/>
  <c r="A20" i="1"/>
  <c r="B20" i="1" l="1"/>
  <c r="F20" i="1"/>
  <c r="C20" i="1"/>
  <c r="G20" i="1"/>
  <c r="D20" i="1"/>
  <c r="E20" i="1"/>
  <c r="C19" i="2"/>
  <c r="F19" i="2"/>
  <c r="E19" i="2"/>
  <c r="D19" i="2"/>
  <c r="G19" i="2"/>
  <c r="B19" i="2"/>
  <c r="A20" i="2"/>
  <c r="A21" i="1"/>
  <c r="C21" i="1" l="1"/>
  <c r="F21" i="1"/>
  <c r="B21" i="1"/>
  <c r="G21" i="1"/>
  <c r="D21" i="1"/>
  <c r="E21" i="1"/>
  <c r="B20" i="2"/>
  <c r="F20" i="2"/>
  <c r="C20" i="2"/>
  <c r="D20" i="2"/>
  <c r="E20" i="2"/>
  <c r="G20" i="2"/>
  <c r="A21" i="2"/>
  <c r="A22" i="1"/>
  <c r="B22" i="1" l="1"/>
  <c r="C22" i="1"/>
  <c r="D22" i="1"/>
  <c r="F22" i="1"/>
  <c r="E22" i="1"/>
  <c r="G22" i="1"/>
  <c r="E21" i="2"/>
  <c r="F21" i="2"/>
  <c r="G21" i="2"/>
  <c r="D21" i="2"/>
  <c r="B21" i="2"/>
  <c r="C21" i="2"/>
  <c r="A22" i="2"/>
  <c r="A23" i="1"/>
  <c r="C23" i="1" l="1"/>
  <c r="F23" i="1"/>
  <c r="B23" i="1"/>
  <c r="G23" i="1"/>
  <c r="D23" i="1"/>
  <c r="E23" i="1"/>
  <c r="F22" i="2"/>
  <c r="C22" i="2"/>
  <c r="B22" i="2"/>
  <c r="G22" i="2"/>
  <c r="E22" i="2"/>
  <c r="D22" i="2"/>
  <c r="A23" i="2"/>
  <c r="A24" i="1"/>
  <c r="B24" i="1" l="1"/>
  <c r="F24" i="1"/>
  <c r="C24" i="1"/>
  <c r="D24" i="1"/>
  <c r="G24" i="1"/>
  <c r="E24" i="1"/>
  <c r="E23" i="2"/>
  <c r="F23" i="2"/>
  <c r="C23" i="2"/>
  <c r="D23" i="2"/>
  <c r="G23" i="2"/>
  <c r="B23" i="2"/>
  <c r="A24" i="2"/>
  <c r="A25" i="1"/>
  <c r="F25" i="1" l="1"/>
  <c r="G25" i="1"/>
  <c r="B25" i="1"/>
  <c r="C25" i="1"/>
  <c r="D25" i="1"/>
  <c r="E25" i="1"/>
  <c r="B24" i="2"/>
  <c r="C24" i="2"/>
  <c r="D24" i="2"/>
  <c r="F24" i="2"/>
  <c r="G24" i="2"/>
  <c r="E24" i="2"/>
  <c r="A26" i="1"/>
  <c r="B26" i="1" l="1"/>
  <c r="C26" i="1"/>
  <c r="D26" i="1"/>
  <c r="E26" i="1"/>
  <c r="F26" i="1"/>
  <c r="G26" i="1"/>
  <c r="A27" i="1"/>
  <c r="C27" i="1" l="1"/>
  <c r="G27" i="1"/>
  <c r="F27" i="1"/>
  <c r="B27" i="1"/>
  <c r="D27" i="1"/>
  <c r="E27" i="1"/>
  <c r="A28" i="1"/>
  <c r="B28" i="1" l="1"/>
  <c r="G28" i="1"/>
  <c r="C28" i="1"/>
  <c r="D28" i="1"/>
  <c r="F28" i="1"/>
  <c r="E28" i="1"/>
  <c r="A29" i="1"/>
  <c r="B29" i="1" l="1"/>
  <c r="F29" i="1"/>
  <c r="G29" i="1"/>
  <c r="C29" i="1"/>
  <c r="D29" i="1"/>
  <c r="E29" i="1"/>
  <c r="A30" i="1"/>
  <c r="B30" i="1" l="1"/>
  <c r="C30" i="1"/>
  <c r="F30" i="1"/>
  <c r="D30" i="1"/>
  <c r="E30" i="1"/>
  <c r="G30" i="1"/>
  <c r="A31" i="1"/>
  <c r="C31" i="1" l="1"/>
  <c r="B31" i="1"/>
  <c r="F31" i="1"/>
  <c r="D31" i="1"/>
  <c r="E31" i="1"/>
  <c r="G31" i="1"/>
  <c r="A32" i="1"/>
  <c r="B32" i="1" l="1"/>
  <c r="F32" i="1"/>
  <c r="C32" i="1"/>
  <c r="G32" i="1"/>
  <c r="D32" i="1"/>
  <c r="E32" i="1"/>
  <c r="A33" i="1"/>
  <c r="F33" i="1" l="1"/>
  <c r="G33" i="1"/>
  <c r="C33" i="1"/>
  <c r="B33" i="1"/>
  <c r="D33" i="1"/>
  <c r="E33" i="1"/>
  <c r="A34" i="1"/>
  <c r="B34" i="1" l="1"/>
  <c r="C34" i="1"/>
  <c r="D34" i="1"/>
  <c r="F34" i="1"/>
  <c r="G34" i="1"/>
  <c r="E34" i="1"/>
  <c r="A35" i="1"/>
  <c r="C35" i="1" l="1"/>
  <c r="G35" i="1"/>
  <c r="B35" i="1"/>
  <c r="F35" i="1"/>
  <c r="D35" i="1"/>
  <c r="E35" i="1"/>
  <c r="A36" i="1"/>
  <c r="B36" i="1" l="1"/>
  <c r="C36" i="1"/>
  <c r="F36" i="1"/>
  <c r="D36" i="1"/>
  <c r="E36" i="1"/>
  <c r="G36" i="1"/>
  <c r="A37" i="1"/>
  <c r="C37" i="1" l="1"/>
  <c r="B37" i="1"/>
  <c r="F37" i="1"/>
  <c r="G37" i="1"/>
  <c r="D37" i="1"/>
  <c r="E37" i="1"/>
  <c r="A38" i="1"/>
  <c r="B38" i="1" l="1"/>
  <c r="F38" i="1"/>
  <c r="G38" i="1"/>
  <c r="C38" i="1"/>
  <c r="D38" i="1"/>
  <c r="E38" i="1"/>
  <c r="A39" i="1"/>
  <c r="F39" i="1" l="1"/>
  <c r="G39" i="1"/>
  <c r="B39" i="1"/>
  <c r="C39" i="1"/>
  <c r="D39" i="1"/>
  <c r="E39" i="1"/>
  <c r="A40" i="1"/>
  <c r="B40" i="1" l="1"/>
  <c r="C40" i="1"/>
  <c r="G40" i="1"/>
  <c r="D40" i="1"/>
  <c r="E40" i="1"/>
  <c r="F40" i="1"/>
  <c r="A41" i="1"/>
  <c r="B41" i="1" l="1"/>
  <c r="C41" i="1"/>
  <c r="G41" i="1"/>
  <c r="D41" i="1"/>
  <c r="E41" i="1"/>
  <c r="F41" i="1"/>
  <c r="A42" i="1"/>
  <c r="B42" i="1" l="1"/>
  <c r="C42" i="1"/>
  <c r="D42" i="1"/>
  <c r="F42" i="1"/>
  <c r="G42" i="1"/>
  <c r="E42" i="1"/>
</calcChain>
</file>

<file path=xl/sharedStrings.xml><?xml version="1.0" encoding="utf-8"?>
<sst xmlns="http://schemas.openxmlformats.org/spreadsheetml/2006/main" count="90" uniqueCount="62">
  <si>
    <t>Shallow Earthquake</t>
    <phoneticPr fontId="1"/>
  </si>
  <si>
    <t>Mw</t>
    <phoneticPr fontId="1"/>
  </si>
  <si>
    <t>AVS30</t>
    <phoneticPr fontId="1"/>
  </si>
  <si>
    <t>m/sec</t>
    <phoneticPr fontId="1"/>
  </si>
  <si>
    <t>Fault Distance
(km)</t>
    <phoneticPr fontId="2"/>
  </si>
  <si>
    <r>
      <t>PGA
(cm/sec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2"/>
  </si>
  <si>
    <r>
      <t>PGA-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Times New Roman"/>
        <family val="1"/>
      </rPr>
      <t xml:space="preserve">
(cm/sec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1"/>
  </si>
  <si>
    <t>PGV
(cm/sec)</t>
    <phoneticPr fontId="2"/>
  </si>
  <si>
    <r>
      <t>PGA+</t>
    </r>
    <r>
      <rPr>
        <sz val="11"/>
        <color theme="1"/>
        <rFont val="Symbol"/>
        <family val="1"/>
        <charset val="2"/>
      </rPr>
      <t xml:space="preserve">s
</t>
    </r>
    <r>
      <rPr>
        <sz val="11"/>
        <color theme="1"/>
        <rFont val="Times New Roman"/>
        <family val="1"/>
      </rPr>
      <t>(cm/sec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)</t>
    </r>
    <phoneticPr fontId="1"/>
  </si>
  <si>
    <r>
      <t>PGV-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Times New Roman"/>
        <family val="1"/>
      </rPr>
      <t xml:space="preserve">
(cm/sec)</t>
    </r>
    <phoneticPr fontId="2"/>
  </si>
  <si>
    <r>
      <t>PGV+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Times New Roman"/>
        <family val="1"/>
      </rPr>
      <t xml:space="preserve">
(cm/sec)</t>
    </r>
    <phoneticPr fontId="2"/>
  </si>
  <si>
    <t>Deep Earthquake</t>
    <phoneticPr fontId="1"/>
  </si>
  <si>
    <t>Acceleration Response Spectra for Shallow Earthquake</t>
    <phoneticPr fontId="2"/>
  </si>
  <si>
    <t>AVS30</t>
    <phoneticPr fontId="2"/>
  </si>
  <si>
    <t>m/s</t>
    <phoneticPr fontId="2"/>
  </si>
  <si>
    <t>km</t>
    <phoneticPr fontId="2"/>
  </si>
  <si>
    <t>Mw</t>
    <phoneticPr fontId="2"/>
  </si>
  <si>
    <t>period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</si>
  <si>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</si>
  <si>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</si>
  <si>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</si>
  <si>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</si>
  <si>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p</t>
    <phoneticPr fontId="2"/>
  </si>
  <si>
    <t>q</t>
    <phoneticPr fontId="2"/>
  </si>
  <si>
    <t>period
(sec)</t>
    <phoneticPr fontId="2"/>
  </si>
  <si>
    <r>
      <t>Acc. Resp.
(cm/sec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  <phoneticPr fontId="2"/>
  </si>
  <si>
    <r>
      <t>Acc. Resp.+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 xml:space="preserve">
(cm/sec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  <phoneticPr fontId="2"/>
  </si>
  <si>
    <r>
      <t>Acc. Resp.-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 xml:space="preserve">
(cm/sec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  <phoneticPr fontId="2"/>
  </si>
  <si>
    <t>Acceleration Response Spectra for Deep Earthquake</t>
    <phoneticPr fontId="2"/>
  </si>
  <si>
    <t>Mw</t>
    <phoneticPr fontId="2"/>
  </si>
  <si>
    <t>AVS30</t>
    <phoneticPr fontId="2"/>
  </si>
  <si>
    <t>m/s</t>
    <phoneticPr fontId="2"/>
  </si>
  <si>
    <t>Fault Distance
(km)</t>
    <phoneticPr fontId="2"/>
  </si>
  <si>
    <t>km</t>
    <phoneticPr fontId="2"/>
  </si>
  <si>
    <t>period</t>
    <phoneticPr fontId="2"/>
  </si>
  <si>
    <t>a</t>
    <phoneticPr fontId="2"/>
  </si>
  <si>
    <t>b</t>
    <phoneticPr fontId="2"/>
  </si>
  <si>
    <t>c</t>
    <phoneticPr fontId="2"/>
  </si>
  <si>
    <t>p</t>
    <phoneticPr fontId="2"/>
  </si>
  <si>
    <t>q</t>
    <phoneticPr fontId="2"/>
  </si>
  <si>
    <t>e</t>
    <phoneticPr fontId="2"/>
  </si>
  <si>
    <t>PGA</t>
  </si>
  <si>
    <t>Period</t>
  </si>
  <si>
    <t>5% Damped Acceleration Response Spectra</t>
  </si>
  <si>
    <t>PGV</t>
    <phoneticPr fontId="1"/>
  </si>
  <si>
    <r>
      <t>a</t>
    </r>
    <r>
      <rPr>
        <vertAlign val="subscript"/>
        <sz val="11"/>
        <color theme="1"/>
        <rFont val="Times New Roman"/>
        <family val="1"/>
      </rPr>
      <t>1</t>
    </r>
    <phoneticPr fontId="1"/>
  </si>
  <si>
    <r>
      <t>b</t>
    </r>
    <r>
      <rPr>
        <vertAlign val="subscript"/>
        <sz val="11"/>
        <color theme="1"/>
        <rFont val="Times New Roman"/>
        <family val="1"/>
      </rPr>
      <t>1</t>
    </r>
    <phoneticPr fontId="1"/>
  </si>
  <si>
    <r>
      <t>c</t>
    </r>
    <r>
      <rPr>
        <vertAlign val="subscript"/>
        <sz val="11"/>
        <color theme="1"/>
        <rFont val="Times New Roman"/>
        <family val="1"/>
      </rPr>
      <t>1</t>
    </r>
    <phoneticPr fontId="1"/>
  </si>
  <si>
    <r>
      <t>d</t>
    </r>
    <r>
      <rPr>
        <vertAlign val="subscript"/>
        <sz val="11"/>
        <color theme="1"/>
        <rFont val="Times New Roman"/>
        <family val="1"/>
      </rPr>
      <t>1</t>
    </r>
    <phoneticPr fontId="1"/>
  </si>
  <si>
    <r>
      <t>e</t>
    </r>
    <r>
      <rPr>
        <vertAlign val="subscript"/>
        <sz val="11"/>
        <color theme="1"/>
        <rFont val="Times New Roman"/>
        <family val="1"/>
      </rPr>
      <t>1</t>
    </r>
    <phoneticPr fontId="1"/>
  </si>
  <si>
    <t>for Shallow Erathquake</t>
    <phoneticPr fontId="1"/>
  </si>
  <si>
    <t>for Deep Erathquake</t>
    <phoneticPr fontId="1"/>
  </si>
  <si>
    <r>
      <t>a</t>
    </r>
    <r>
      <rPr>
        <vertAlign val="subscript"/>
        <sz val="11"/>
        <color theme="1"/>
        <rFont val="Times New Roman"/>
        <family val="1"/>
      </rPr>
      <t>2</t>
    </r>
    <phoneticPr fontId="1"/>
  </si>
  <si>
    <r>
      <t>b</t>
    </r>
    <r>
      <rPr>
        <vertAlign val="subscript"/>
        <sz val="11"/>
        <color theme="1"/>
        <rFont val="Times New Roman"/>
        <family val="1"/>
      </rPr>
      <t>2</t>
    </r>
    <phoneticPr fontId="1"/>
  </si>
  <si>
    <r>
      <t>c</t>
    </r>
    <r>
      <rPr>
        <vertAlign val="subscript"/>
        <sz val="11"/>
        <color theme="1"/>
        <rFont val="Times New Roman"/>
        <family val="1"/>
      </rPr>
      <t>2</t>
    </r>
    <phoneticPr fontId="1"/>
  </si>
  <si>
    <r>
      <t>e</t>
    </r>
    <r>
      <rPr>
        <vertAlign val="subscript"/>
        <sz val="11"/>
        <color theme="1"/>
        <rFont val="Times New Roman"/>
        <family val="1"/>
      </rPr>
      <t>2</t>
    </r>
    <phoneticPr fontId="1"/>
  </si>
  <si>
    <t>for Site effets</t>
    <phoneticPr fontId="1"/>
  </si>
  <si>
    <t>p</t>
  </si>
  <si>
    <t>q</t>
  </si>
  <si>
    <t>for Anomalous Seismic Intensity in Northeast Japan</t>
    <phoneticPr fontId="1"/>
  </si>
  <si>
    <t>a</t>
    <phoneticPr fontId="1"/>
  </si>
  <si>
    <t>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</si>
</sst>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0E+00"/>
    <numFmt numFmtId="177" formatCode="0.00_ "/>
    <numFmt numFmtId="178" formatCode="0.000_ "/>
    <numFmt numFmtId="179" formatCode="0.00000_ "/>
    <numFmt numFmtId="180" formatCode="0.0000_ "/>
    <numFmt numFmtId="181" formatCode="0.000000_ "/>
    <numFmt numFmtId="182" formatCode="0.000000E+00"/>
  </numFmts>
  <fonts count="1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Symbol"/>
      <family val="1"/>
      <charset val="2"/>
    </font>
    <font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11"/>
      <name val="ＭＳ Ｐゴシック"/>
      <family val="3"/>
      <charset val="128"/>
    </font>
    <font>
      <sz val="11"/>
      <name val="Times New Roman"/>
      <family val="1"/>
    </font>
    <font>
      <vertAlign val="superscript"/>
      <sz val="11"/>
      <name val="Times New Roman"/>
      <family val="1"/>
    </font>
    <font>
      <sz val="11"/>
      <name val="Symbol"/>
      <family val="1"/>
      <charset val="2"/>
    </font>
    <font>
      <i/>
      <sz val="11"/>
      <name val="Symbol"/>
      <family val="1"/>
      <charset val="2"/>
    </font>
    <font>
      <vertAlign val="subscript"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76" fontId="4" fillId="3" borderId="1" xfId="0" applyNumberFormat="1" applyFont="1" applyFill="1" applyBorder="1">
      <alignment vertical="center"/>
    </xf>
    <xf numFmtId="0" fontId="7" fillId="0" borderId="0" xfId="1" applyFont="1">
      <alignment vertical="center"/>
    </xf>
    <xf numFmtId="0" fontId="7" fillId="0" borderId="1" xfId="1" applyFont="1" applyBorder="1">
      <alignment vertical="center"/>
    </xf>
    <xf numFmtId="0" fontId="7" fillId="4" borderId="1" xfId="1" applyFont="1" applyFill="1" applyBorder="1">
      <alignment vertical="center"/>
    </xf>
    <xf numFmtId="0" fontId="7" fillId="0" borderId="1" xfId="1" applyFont="1" applyBorder="1" applyAlignment="1">
      <alignment vertical="center" wrapText="1"/>
    </xf>
    <xf numFmtId="11" fontId="7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vertical="center" wrapText="1"/>
    </xf>
    <xf numFmtId="177" fontId="7" fillId="0" borderId="1" xfId="1" applyNumberFormat="1" applyFont="1" applyBorder="1" applyAlignment="1">
      <alignment horizontal="center" vertical="center"/>
    </xf>
    <xf numFmtId="11" fontId="7" fillId="0" borderId="1" xfId="1" applyNumberFormat="1" applyFont="1" applyBorder="1" applyAlignment="1">
      <alignment horizontal="center" vertical="center"/>
    </xf>
    <xf numFmtId="11" fontId="7" fillId="0" borderId="1" xfId="2" applyNumberFormat="1" applyFont="1" applyBorder="1" applyAlignment="1">
      <alignment horizontal="center" vertical="center"/>
    </xf>
    <xf numFmtId="177" fontId="7" fillId="2" borderId="1" xfId="1" applyNumberFormat="1" applyFont="1" applyFill="1" applyBorder="1" applyAlignment="1">
      <alignment horizontal="center" vertical="center"/>
    </xf>
    <xf numFmtId="11" fontId="7" fillId="2" borderId="1" xfId="1" applyNumberFormat="1" applyFont="1" applyFill="1" applyBorder="1">
      <alignment vertical="center"/>
    </xf>
    <xf numFmtId="0" fontId="10" fillId="0" borderId="2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3" fillId="0" borderId="1" xfId="0" applyFont="1" applyBorder="1">
      <alignment vertical="center"/>
    </xf>
    <xf numFmtId="178" fontId="4" fillId="0" borderId="1" xfId="0" applyNumberFormat="1" applyFont="1" applyBorder="1">
      <alignment vertical="center"/>
    </xf>
    <xf numFmtId="181" fontId="4" fillId="0" borderId="1" xfId="0" applyNumberFormat="1" applyFont="1" applyBorder="1">
      <alignment vertical="center"/>
    </xf>
    <xf numFmtId="179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180" fontId="4" fillId="0" borderId="1" xfId="0" applyNumberFormat="1" applyFont="1" applyBorder="1">
      <alignment vertical="center"/>
    </xf>
    <xf numFmtId="182" fontId="4" fillId="0" borderId="1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>
      <alignment vertical="center"/>
    </xf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PGA for Shallow Earthquake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Shallow!$B$7</c:f>
              <c:strCache>
                <c:ptCount val="1"/>
                <c:pt idx="0">
                  <c:v>PGA
(cm/sec2)</c:v>
                </c:pt>
              </c:strCache>
            </c:strRef>
          </c:tx>
          <c:marker>
            <c:symbol val="none"/>
          </c:marker>
          <c:xVal>
            <c:numRef>
              <c:f>Shallow!$A$8:$A$42</c:f>
              <c:numCache>
                <c:formatCode>0.000E+00</c:formatCode>
                <c:ptCount val="35"/>
                <c:pt idx="0">
                  <c:v>1</c:v>
                </c:pt>
                <c:pt idx="1">
                  <c:v>1.2</c:v>
                </c:pt>
                <c:pt idx="2">
                  <c:v>1.44</c:v>
                </c:pt>
                <c:pt idx="3">
                  <c:v>1.728</c:v>
                </c:pt>
                <c:pt idx="4">
                  <c:v>2.0735999999999999</c:v>
                </c:pt>
                <c:pt idx="5">
                  <c:v>2.4883199999999999</c:v>
                </c:pt>
                <c:pt idx="6">
                  <c:v>2.9859839999999997</c:v>
                </c:pt>
                <c:pt idx="7">
                  <c:v>3.5831807999999996</c:v>
                </c:pt>
                <c:pt idx="8">
                  <c:v>4.2998169599999994</c:v>
                </c:pt>
                <c:pt idx="9">
                  <c:v>5.1597803519999994</c:v>
                </c:pt>
                <c:pt idx="10">
                  <c:v>6.1917364223999991</c:v>
                </c:pt>
                <c:pt idx="11">
                  <c:v>7.4300837068799988</c:v>
                </c:pt>
                <c:pt idx="12">
                  <c:v>8.9161004482559978</c:v>
                </c:pt>
                <c:pt idx="13">
                  <c:v>10.699320537907196</c:v>
                </c:pt>
                <c:pt idx="14">
                  <c:v>12.839184645488634</c:v>
                </c:pt>
                <c:pt idx="15">
                  <c:v>15.407021574586361</c:v>
                </c:pt>
                <c:pt idx="16">
                  <c:v>18.488425889503631</c:v>
                </c:pt>
                <c:pt idx="17">
                  <c:v>22.186111067404358</c:v>
                </c:pt>
                <c:pt idx="18">
                  <c:v>26.62333328088523</c:v>
                </c:pt>
                <c:pt idx="19">
                  <c:v>31.947999937062274</c:v>
                </c:pt>
                <c:pt idx="20">
                  <c:v>38.337599924474731</c:v>
                </c:pt>
                <c:pt idx="21">
                  <c:v>46.005119909369675</c:v>
                </c:pt>
                <c:pt idx="22">
                  <c:v>55.206143891243606</c:v>
                </c:pt>
                <c:pt idx="23">
                  <c:v>66.247372669492322</c:v>
                </c:pt>
                <c:pt idx="24">
                  <c:v>79.496847203390786</c:v>
                </c:pt>
                <c:pt idx="25">
                  <c:v>95.396216644068943</c:v>
                </c:pt>
                <c:pt idx="26">
                  <c:v>114.47545997288273</c:v>
                </c:pt>
                <c:pt idx="27">
                  <c:v>137.37055196745928</c:v>
                </c:pt>
                <c:pt idx="28">
                  <c:v>164.84466236095113</c:v>
                </c:pt>
                <c:pt idx="29">
                  <c:v>197.81359483314137</c:v>
                </c:pt>
                <c:pt idx="30">
                  <c:v>237.37631379976963</c:v>
                </c:pt>
                <c:pt idx="31">
                  <c:v>284.85157655972353</c:v>
                </c:pt>
                <c:pt idx="32">
                  <c:v>341.82189187166824</c:v>
                </c:pt>
                <c:pt idx="33">
                  <c:v>410.18627024600187</c:v>
                </c:pt>
                <c:pt idx="34">
                  <c:v>492.2235242952022</c:v>
                </c:pt>
              </c:numCache>
            </c:numRef>
          </c:xVal>
          <c:yVal>
            <c:numRef>
              <c:f>Shallow!$B$8:$B$42</c:f>
              <c:numCache>
                <c:formatCode>0.000E+00</c:formatCode>
                <c:ptCount val="35"/>
                <c:pt idx="0">
                  <c:v>733.92184601690042</c:v>
                </c:pt>
                <c:pt idx="1">
                  <c:v>724.9608862468807</c:v>
                </c:pt>
                <c:pt idx="2">
                  <c:v>714.46212941549004</c:v>
                </c:pt>
                <c:pt idx="3">
                  <c:v>702.21592803266128</c:v>
                </c:pt>
                <c:pt idx="4">
                  <c:v>688.00492134553872</c:v>
                </c:pt>
                <c:pt idx="5">
                  <c:v>671.61232635965541</c:v>
                </c:pt>
                <c:pt idx="6">
                  <c:v>652.83347489030291</c:v>
                </c:pt>
                <c:pt idx="7">
                  <c:v>631.49078540185292</c:v>
                </c:pt>
                <c:pt idx="8">
                  <c:v>607.4519168099871</c:v>
                </c:pt>
                <c:pt idx="9">
                  <c:v>580.65020379635257</c:v>
                </c:pt>
                <c:pt idx="10">
                  <c:v>551.10566346471978</c:v>
                </c:pt>
                <c:pt idx="11">
                  <c:v>518.94402199029548</c:v>
                </c:pt>
                <c:pt idx="12">
                  <c:v>484.41056358986953</c:v>
                </c:pt>
                <c:pt idx="13">
                  <c:v>447.87544150890102</c:v>
                </c:pt>
                <c:pt idx="14">
                  <c:v>409.82767402240705</c:v>
                </c:pt>
                <c:pt idx="15">
                  <c:v>370.85648250506028</c:v>
                </c:pt>
                <c:pt idx="16">
                  <c:v>331.6207424415835</c:v>
                </c:pt>
                <c:pt idx="17">
                  <c:v>292.80963768882151</c:v>
                </c:pt>
                <c:pt idx="18">
                  <c:v>255.09947547462642</c:v>
                </c:pt>
                <c:pt idx="19">
                  <c:v>219.11243698824117</c:v>
                </c:pt>
                <c:pt idx="20">
                  <c:v>185.38252636060943</c:v>
                </c:pt>
                <c:pt idx="21">
                  <c:v>154.33230693248959</c:v>
                </c:pt>
                <c:pt idx="22">
                  <c:v>126.26171769495612</c:v>
                </c:pt>
                <c:pt idx="23">
                  <c:v>101.34802248404509</c:v>
                </c:pt>
                <c:pt idx="24">
                  <c:v>79.654315791538679</c:v>
                </c:pt>
                <c:pt idx="25">
                  <c:v>61.143267099696224</c:v>
                </c:pt>
                <c:pt idx="26">
                  <c:v>45.692913763288033</c:v>
                </c:pt>
                <c:pt idx="27">
                  <c:v>33.11209687917443</c:v>
                </c:pt>
                <c:pt idx="28">
                  <c:v>23.15428421698552</c:v>
                </c:pt>
                <c:pt idx="29">
                  <c:v>15.529750296027657</c:v>
                </c:pt>
                <c:pt idx="30">
                  <c:v>9.9171183014108486</c:v>
                </c:pt>
                <c:pt idx="31">
                  <c:v>5.9758474251585492</c:v>
                </c:pt>
                <c:pt idx="32">
                  <c:v>3.36111276377977</c:v>
                </c:pt>
                <c:pt idx="33">
                  <c:v>1.7415008794538929</c:v>
                </c:pt>
                <c:pt idx="34">
                  <c:v>0.81813858678545881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Shallow!$C$7</c:f>
              <c:strCache>
                <c:ptCount val="1"/>
                <c:pt idx="0">
                  <c:v>PGA+s
(cm/sec2)</c:v>
                </c:pt>
              </c:strCache>
            </c:strRef>
          </c:tx>
          <c:marker>
            <c:symbol val="none"/>
          </c:marker>
          <c:xVal>
            <c:numRef>
              <c:f>Shallow!$A$8:$A$42</c:f>
              <c:numCache>
                <c:formatCode>0.000E+00</c:formatCode>
                <c:ptCount val="35"/>
                <c:pt idx="0">
                  <c:v>1</c:v>
                </c:pt>
                <c:pt idx="1">
                  <c:v>1.2</c:v>
                </c:pt>
                <c:pt idx="2">
                  <c:v>1.44</c:v>
                </c:pt>
                <c:pt idx="3">
                  <c:v>1.728</c:v>
                </c:pt>
                <c:pt idx="4">
                  <c:v>2.0735999999999999</c:v>
                </c:pt>
                <c:pt idx="5">
                  <c:v>2.4883199999999999</c:v>
                </c:pt>
                <c:pt idx="6">
                  <c:v>2.9859839999999997</c:v>
                </c:pt>
                <c:pt idx="7">
                  <c:v>3.5831807999999996</c:v>
                </c:pt>
                <c:pt idx="8">
                  <c:v>4.2998169599999994</c:v>
                </c:pt>
                <c:pt idx="9">
                  <c:v>5.1597803519999994</c:v>
                </c:pt>
                <c:pt idx="10">
                  <c:v>6.1917364223999991</c:v>
                </c:pt>
                <c:pt idx="11">
                  <c:v>7.4300837068799988</c:v>
                </c:pt>
                <c:pt idx="12">
                  <c:v>8.9161004482559978</c:v>
                </c:pt>
                <c:pt idx="13">
                  <c:v>10.699320537907196</c:v>
                </c:pt>
                <c:pt idx="14">
                  <c:v>12.839184645488634</c:v>
                </c:pt>
                <c:pt idx="15">
                  <c:v>15.407021574586361</c:v>
                </c:pt>
                <c:pt idx="16">
                  <c:v>18.488425889503631</c:v>
                </c:pt>
                <c:pt idx="17">
                  <c:v>22.186111067404358</c:v>
                </c:pt>
                <c:pt idx="18">
                  <c:v>26.62333328088523</c:v>
                </c:pt>
                <c:pt idx="19">
                  <c:v>31.947999937062274</c:v>
                </c:pt>
                <c:pt idx="20">
                  <c:v>38.337599924474731</c:v>
                </c:pt>
                <c:pt idx="21">
                  <c:v>46.005119909369675</c:v>
                </c:pt>
                <c:pt idx="22">
                  <c:v>55.206143891243606</c:v>
                </c:pt>
                <c:pt idx="23">
                  <c:v>66.247372669492322</c:v>
                </c:pt>
                <c:pt idx="24">
                  <c:v>79.496847203390786</c:v>
                </c:pt>
                <c:pt idx="25">
                  <c:v>95.396216644068943</c:v>
                </c:pt>
                <c:pt idx="26">
                  <c:v>114.47545997288273</c:v>
                </c:pt>
                <c:pt idx="27">
                  <c:v>137.37055196745928</c:v>
                </c:pt>
                <c:pt idx="28">
                  <c:v>164.84466236095113</c:v>
                </c:pt>
                <c:pt idx="29">
                  <c:v>197.81359483314137</c:v>
                </c:pt>
                <c:pt idx="30">
                  <c:v>237.37631379976963</c:v>
                </c:pt>
                <c:pt idx="31">
                  <c:v>284.85157655972353</c:v>
                </c:pt>
                <c:pt idx="32">
                  <c:v>341.82189187166824</c:v>
                </c:pt>
                <c:pt idx="33">
                  <c:v>410.18627024600187</c:v>
                </c:pt>
                <c:pt idx="34">
                  <c:v>492.2235242952022</c:v>
                </c:pt>
              </c:numCache>
            </c:numRef>
          </c:xVal>
          <c:yVal>
            <c:numRef>
              <c:f>Shallow!$C$8:$C$42</c:f>
              <c:numCache>
                <c:formatCode>0.000E+00</c:formatCode>
                <c:ptCount val="35"/>
                <c:pt idx="0">
                  <c:v>1704.7072773937875</c:v>
                </c:pt>
                <c:pt idx="1">
                  <c:v>1683.8933264052869</c:v>
                </c:pt>
                <c:pt idx="2">
                  <c:v>1659.5074775970104</c:v>
                </c:pt>
                <c:pt idx="3">
                  <c:v>1631.0627750295148</c:v>
                </c:pt>
                <c:pt idx="4">
                  <c:v>1598.0543468840597</c:v>
                </c:pt>
                <c:pt idx="5">
                  <c:v>1559.9786633225681</c:v>
                </c:pt>
                <c:pt idx="6">
                  <c:v>1516.3603340213783</c:v>
                </c:pt>
                <c:pt idx="7">
                  <c:v>1466.7868838133315</c:v>
                </c:pt>
                <c:pt idx="8">
                  <c:v>1410.9509191922116</c:v>
                </c:pt>
                <c:pt idx="9">
                  <c:v>1348.6975941700398</c:v>
                </c:pt>
                <c:pt idx="10">
                  <c:v>1280.073403210301</c:v>
                </c:pt>
                <c:pt idx="11">
                  <c:v>1205.3703751264109</c:v>
                </c:pt>
                <c:pt idx="12">
                  <c:v>1125.1582405942729</c:v>
                </c:pt>
                <c:pt idx="13">
                  <c:v>1040.2967681774094</c:v>
                </c:pt>
                <c:pt idx="14">
                  <c:v>951.92181861728955</c:v>
                </c:pt>
                <c:pt idx="15">
                  <c:v>861.4019980820683</c:v>
                </c:pt>
                <c:pt idx="16">
                  <c:v>770.26770090432819</c:v>
                </c:pt>
                <c:pt idx="17">
                  <c:v>680.11971978781776</c:v>
                </c:pt>
                <c:pt idx="18">
                  <c:v>592.52893841631158</c:v>
                </c:pt>
                <c:pt idx="19">
                  <c:v>508.94051993206529</c:v>
                </c:pt>
                <c:pt idx="20">
                  <c:v>430.59481537942844</c:v>
                </c:pt>
                <c:pt idx="21">
                  <c:v>358.47332817877322</c:v>
                </c:pt>
                <c:pt idx="22">
                  <c:v>293.27273766132777</c:v>
                </c:pt>
                <c:pt idx="23">
                  <c:v>235.40478106171867</c:v>
                </c:pt>
                <c:pt idx="24">
                  <c:v>185.01601027765585</c:v>
                </c:pt>
                <c:pt idx="25">
                  <c:v>142.01971634195527</c:v>
                </c:pt>
                <c:pt idx="26">
                  <c:v>106.13261213076127</c:v>
                </c:pt>
                <c:pt idx="27">
                  <c:v>76.91068582579976</c:v>
                </c:pt>
                <c:pt idx="28">
                  <c:v>53.781307944102863</c:v>
                </c:pt>
                <c:pt idx="29">
                  <c:v>36.071522450821107</c:v>
                </c:pt>
                <c:pt idx="30">
                  <c:v>23.034855592513473</c:v>
                </c:pt>
                <c:pt idx="31">
                  <c:v>13.880320703831634</c:v>
                </c:pt>
                <c:pt idx="32">
                  <c:v>7.8069802931368031</c:v>
                </c:pt>
                <c:pt idx="33">
                  <c:v>4.0450481735958199</c:v>
                </c:pt>
                <c:pt idx="34">
                  <c:v>1.9003206000461876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Shallow!$D$7</c:f>
              <c:strCache>
                <c:ptCount val="1"/>
                <c:pt idx="0">
                  <c:v>PGA-s
(cm/sec2)</c:v>
                </c:pt>
              </c:strCache>
            </c:strRef>
          </c:tx>
          <c:marker>
            <c:symbol val="none"/>
          </c:marker>
          <c:xVal>
            <c:numRef>
              <c:f>Shallow!$A$8:$A$42</c:f>
              <c:numCache>
                <c:formatCode>0.000E+00</c:formatCode>
                <c:ptCount val="35"/>
                <c:pt idx="0">
                  <c:v>1</c:v>
                </c:pt>
                <c:pt idx="1">
                  <c:v>1.2</c:v>
                </c:pt>
                <c:pt idx="2">
                  <c:v>1.44</c:v>
                </c:pt>
                <c:pt idx="3">
                  <c:v>1.728</c:v>
                </c:pt>
                <c:pt idx="4">
                  <c:v>2.0735999999999999</c:v>
                </c:pt>
                <c:pt idx="5">
                  <c:v>2.4883199999999999</c:v>
                </c:pt>
                <c:pt idx="6">
                  <c:v>2.9859839999999997</c:v>
                </c:pt>
                <c:pt idx="7">
                  <c:v>3.5831807999999996</c:v>
                </c:pt>
                <c:pt idx="8">
                  <c:v>4.2998169599999994</c:v>
                </c:pt>
                <c:pt idx="9">
                  <c:v>5.1597803519999994</c:v>
                </c:pt>
                <c:pt idx="10">
                  <c:v>6.1917364223999991</c:v>
                </c:pt>
                <c:pt idx="11">
                  <c:v>7.4300837068799988</c:v>
                </c:pt>
                <c:pt idx="12">
                  <c:v>8.9161004482559978</c:v>
                </c:pt>
                <c:pt idx="13">
                  <c:v>10.699320537907196</c:v>
                </c:pt>
                <c:pt idx="14">
                  <c:v>12.839184645488634</c:v>
                </c:pt>
                <c:pt idx="15">
                  <c:v>15.407021574586361</c:v>
                </c:pt>
                <c:pt idx="16">
                  <c:v>18.488425889503631</c:v>
                </c:pt>
                <c:pt idx="17">
                  <c:v>22.186111067404358</c:v>
                </c:pt>
                <c:pt idx="18">
                  <c:v>26.62333328088523</c:v>
                </c:pt>
                <c:pt idx="19">
                  <c:v>31.947999937062274</c:v>
                </c:pt>
                <c:pt idx="20">
                  <c:v>38.337599924474731</c:v>
                </c:pt>
                <c:pt idx="21">
                  <c:v>46.005119909369675</c:v>
                </c:pt>
                <c:pt idx="22">
                  <c:v>55.206143891243606</c:v>
                </c:pt>
                <c:pt idx="23">
                  <c:v>66.247372669492322</c:v>
                </c:pt>
                <c:pt idx="24">
                  <c:v>79.496847203390786</c:v>
                </c:pt>
                <c:pt idx="25">
                  <c:v>95.396216644068943</c:v>
                </c:pt>
                <c:pt idx="26">
                  <c:v>114.47545997288273</c:v>
                </c:pt>
                <c:pt idx="27">
                  <c:v>137.37055196745928</c:v>
                </c:pt>
                <c:pt idx="28">
                  <c:v>164.84466236095113</c:v>
                </c:pt>
                <c:pt idx="29">
                  <c:v>197.81359483314137</c:v>
                </c:pt>
                <c:pt idx="30">
                  <c:v>237.37631379976963</c:v>
                </c:pt>
                <c:pt idx="31">
                  <c:v>284.85157655972353</c:v>
                </c:pt>
                <c:pt idx="32">
                  <c:v>341.82189187166824</c:v>
                </c:pt>
                <c:pt idx="33">
                  <c:v>410.18627024600187</c:v>
                </c:pt>
                <c:pt idx="34">
                  <c:v>492.2235242952022</c:v>
                </c:pt>
              </c:numCache>
            </c:numRef>
          </c:xVal>
          <c:yVal>
            <c:numRef>
              <c:f>Shallow!$D$8:$D$42</c:f>
              <c:numCache>
                <c:formatCode>0.000E+00</c:formatCode>
                <c:ptCount val="35"/>
                <c:pt idx="0">
                  <c:v>315.97288473147484</c:v>
                </c:pt>
                <c:pt idx="1">
                  <c:v>312.11495309493563</c:v>
                </c:pt>
                <c:pt idx="2">
                  <c:v>307.59495890194034</c:v>
                </c:pt>
                <c:pt idx="3">
                  <c:v>302.32264332919215</c:v>
                </c:pt>
                <c:pt idx="4">
                  <c:v>296.20442678851055</c:v>
                </c:pt>
                <c:pt idx="5">
                  <c:v>289.14697843207455</c:v>
                </c:pt>
                <c:pt idx="6">
                  <c:v>281.06218316004691</c:v>
                </c:pt>
                <c:pt idx="7">
                  <c:v>271.87358739580753</c:v>
                </c:pt>
                <c:pt idx="8">
                  <c:v>261.52421478089587</c:v>
                </c:pt>
                <c:pt idx="9">
                  <c:v>249.98536412176429</c:v>
                </c:pt>
                <c:pt idx="10">
                  <c:v>237.26565331425101</c:v>
                </c:pt>
                <c:pt idx="11">
                  <c:v>223.41921082241751</c:v>
                </c:pt>
                <c:pt idx="12">
                  <c:v>208.55163802872545</c:v>
                </c:pt>
                <c:pt idx="13">
                  <c:v>192.82229575530542</c:v>
                </c:pt>
                <c:pt idx="14">
                  <c:v>176.44171938256832</c:v>
                </c:pt>
                <c:pt idx="15">
                  <c:v>159.66358439178174</c:v>
                </c:pt>
                <c:pt idx="16">
                  <c:v>142.7715542121193</c:v>
                </c:pt>
                <c:pt idx="17">
                  <c:v>126.06234083347397</c:v>
                </c:pt>
                <c:pt idx="18">
                  <c:v>109.82711251430401</c:v>
                </c:pt>
                <c:pt idx="19">
                  <c:v>94.333734813125929</c:v>
                </c:pt>
                <c:pt idx="20">
                  <c:v>79.812110718423313</c:v>
                </c:pt>
                <c:pt idx="21">
                  <c:v>66.444164993011086</c:v>
                </c:pt>
                <c:pt idx="22">
                  <c:v>54.359029354070685</c:v>
                </c:pt>
                <c:pt idx="23">
                  <c:v>43.63302060009358</c:v>
                </c:pt>
                <c:pt idx="24">
                  <c:v>34.293302588767482</c:v>
                </c:pt>
                <c:pt idx="25">
                  <c:v>26.323803538821547</c:v>
                </c:pt>
                <c:pt idx="26">
                  <c:v>19.672015285998434</c:v>
                </c:pt>
                <c:pt idx="27">
                  <c:v>14.255638835664119</c:v>
                </c:pt>
                <c:pt idx="28">
                  <c:v>9.9685355023004902</c:v>
                </c:pt>
                <c:pt idx="29">
                  <c:v>6.6859707567314279</c:v>
                </c:pt>
                <c:pt idx="30">
                  <c:v>4.2695833281517244</c:v>
                </c:pt>
                <c:pt idx="31">
                  <c:v>2.5727613367691267</c:v>
                </c:pt>
                <c:pt idx="32">
                  <c:v>1.4470484856705299</c:v>
                </c:pt>
                <c:pt idx="33">
                  <c:v>0.74976247079961766</c:v>
                </c:pt>
                <c:pt idx="34">
                  <c:v>0.35223043268122184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3616"/>
        <c:axId val="71544192"/>
      </c:scatterChart>
      <c:valAx>
        <c:axId val="71543616"/>
        <c:scaling>
          <c:logBase val="10"/>
          <c:orientation val="minMax"/>
          <c:max val="50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Fault Distance(km)</a:t>
                </a:r>
                <a:endParaRPr lang="ja-JP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71544192"/>
        <c:crossesAt val="0.1"/>
        <c:crossBetween val="midCat"/>
      </c:valAx>
      <c:valAx>
        <c:axId val="71544192"/>
        <c:scaling>
          <c:logBase val="10"/>
          <c:orientation val="minMax"/>
          <c:max val="10000"/>
          <c:min val="0.1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PGA(cm/sec2)</a:t>
                </a:r>
                <a:endParaRPr lang="ja-JP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71543616"/>
        <c:crosses val="autoZero"/>
        <c:crossBetween val="midCat"/>
      </c:valAx>
      <c:spPr>
        <a:noFill/>
        <a:ln>
          <a:solidFill>
            <a:sysClr val="windowText" lastClr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ja-JP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PGV for Shallow Earthquake</a:t>
            </a:r>
            <a:endParaRPr lang="ja-JP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Shallow!$E$7</c:f>
              <c:strCache>
                <c:ptCount val="1"/>
                <c:pt idx="0">
                  <c:v>PGV
(cm/sec)</c:v>
                </c:pt>
              </c:strCache>
            </c:strRef>
          </c:tx>
          <c:marker>
            <c:symbol val="none"/>
          </c:marker>
          <c:xVal>
            <c:numRef>
              <c:f>Shallow!$A$8:$A$42</c:f>
              <c:numCache>
                <c:formatCode>0.000E+00</c:formatCode>
                <c:ptCount val="35"/>
                <c:pt idx="0">
                  <c:v>1</c:v>
                </c:pt>
                <c:pt idx="1">
                  <c:v>1.2</c:v>
                </c:pt>
                <c:pt idx="2">
                  <c:v>1.44</c:v>
                </c:pt>
                <c:pt idx="3">
                  <c:v>1.728</c:v>
                </c:pt>
                <c:pt idx="4">
                  <c:v>2.0735999999999999</c:v>
                </c:pt>
                <c:pt idx="5">
                  <c:v>2.4883199999999999</c:v>
                </c:pt>
                <c:pt idx="6">
                  <c:v>2.9859839999999997</c:v>
                </c:pt>
                <c:pt idx="7">
                  <c:v>3.5831807999999996</c:v>
                </c:pt>
                <c:pt idx="8">
                  <c:v>4.2998169599999994</c:v>
                </c:pt>
                <c:pt idx="9">
                  <c:v>5.1597803519999994</c:v>
                </c:pt>
                <c:pt idx="10">
                  <c:v>6.1917364223999991</c:v>
                </c:pt>
                <c:pt idx="11">
                  <c:v>7.4300837068799988</c:v>
                </c:pt>
                <c:pt idx="12">
                  <c:v>8.9161004482559978</c:v>
                </c:pt>
                <c:pt idx="13">
                  <c:v>10.699320537907196</c:v>
                </c:pt>
                <c:pt idx="14">
                  <c:v>12.839184645488634</c:v>
                </c:pt>
                <c:pt idx="15">
                  <c:v>15.407021574586361</c:v>
                </c:pt>
                <c:pt idx="16">
                  <c:v>18.488425889503631</c:v>
                </c:pt>
                <c:pt idx="17">
                  <c:v>22.186111067404358</c:v>
                </c:pt>
                <c:pt idx="18">
                  <c:v>26.62333328088523</c:v>
                </c:pt>
                <c:pt idx="19">
                  <c:v>31.947999937062274</c:v>
                </c:pt>
                <c:pt idx="20">
                  <c:v>38.337599924474731</c:v>
                </c:pt>
                <c:pt idx="21">
                  <c:v>46.005119909369675</c:v>
                </c:pt>
                <c:pt idx="22">
                  <c:v>55.206143891243606</c:v>
                </c:pt>
                <c:pt idx="23">
                  <c:v>66.247372669492322</c:v>
                </c:pt>
                <c:pt idx="24">
                  <c:v>79.496847203390786</c:v>
                </c:pt>
                <c:pt idx="25">
                  <c:v>95.396216644068943</c:v>
                </c:pt>
                <c:pt idx="26">
                  <c:v>114.47545997288273</c:v>
                </c:pt>
                <c:pt idx="27">
                  <c:v>137.37055196745928</c:v>
                </c:pt>
                <c:pt idx="28">
                  <c:v>164.84466236095113</c:v>
                </c:pt>
                <c:pt idx="29">
                  <c:v>197.81359483314137</c:v>
                </c:pt>
                <c:pt idx="30">
                  <c:v>237.37631379976963</c:v>
                </c:pt>
                <c:pt idx="31">
                  <c:v>284.85157655972353</c:v>
                </c:pt>
                <c:pt idx="32">
                  <c:v>341.82189187166824</c:v>
                </c:pt>
                <c:pt idx="33">
                  <c:v>410.18627024600187</c:v>
                </c:pt>
                <c:pt idx="34">
                  <c:v>492.2235242952022</c:v>
                </c:pt>
              </c:numCache>
            </c:numRef>
          </c:xVal>
          <c:yVal>
            <c:numRef>
              <c:f>Shallow!$E$8:$E$42</c:f>
              <c:numCache>
                <c:formatCode>0.000E+00</c:formatCode>
                <c:ptCount val="35"/>
                <c:pt idx="0">
                  <c:v>127.1831620328569</c:v>
                </c:pt>
                <c:pt idx="1">
                  <c:v>123.97526897434003</c:v>
                </c:pt>
                <c:pt idx="2">
                  <c:v>120.32984185395613</c:v>
                </c:pt>
                <c:pt idx="3">
                  <c:v>116.22425234232711</c:v>
                </c:pt>
                <c:pt idx="4">
                  <c:v>111.64693477066182</c:v>
                </c:pt>
                <c:pt idx="5">
                  <c:v>106.60086793036434</c:v>
                </c:pt>
                <c:pt idx="6">
                  <c:v>101.10668604705866</c:v>
                </c:pt>
                <c:pt idx="7">
                  <c:v>95.204877970606731</c:v>
                </c:pt>
                <c:pt idx="8">
                  <c:v>88.95651452597032</c:v>
                </c:pt>
                <c:pt idx="9">
                  <c:v>82.442052631573276</c:v>
                </c:pt>
                <c:pt idx="10">
                  <c:v>75.75801614691818</c:v>
                </c:pt>
                <c:pt idx="11">
                  <c:v>69.011715162359764</c:v>
                </c:pt>
                <c:pt idx="12">
                  <c:v>62.314555016882302</c:v>
                </c:pt>
                <c:pt idx="13">
                  <c:v>55.77479266445706</c:v>
                </c:pt>
                <c:pt idx="14">
                  <c:v>49.490723368717937</c:v>
                </c:pt>
                <c:pt idx="15">
                  <c:v>43.545183004460583</c:v>
                </c:pt>
                <c:pt idx="16">
                  <c:v>38.001963373052639</c:v>
                </c:pt>
                <c:pt idx="17">
                  <c:v>32.904352609728633</c:v>
                </c:pt>
                <c:pt idx="18">
                  <c:v>28.275641905970893</c:v>
                </c:pt>
                <c:pt idx="19">
                  <c:v>24.121171345360906</c:v>
                </c:pt>
                <c:pt idx="20">
                  <c:v>20.431360674238171</c:v>
                </c:pt>
                <c:pt idx="21">
                  <c:v>17.185175523875941</c:v>
                </c:pt>
                <c:pt idx="22">
                  <c:v>14.353575298130885</c:v>
                </c:pt>
                <c:pt idx="23">
                  <c:v>11.902626527873412</c:v>
                </c:pt>
                <c:pt idx="24">
                  <c:v>9.7961041500193478</c:v>
                </c:pt>
                <c:pt idx="25">
                  <c:v>7.9975177081264128</c:v>
                </c:pt>
                <c:pt idx="26">
                  <c:v>6.4715799464159138</c:v>
                </c:pt>
                <c:pt idx="27">
                  <c:v>5.1851825773095142</c:v>
                </c:pt>
                <c:pt idx="28">
                  <c:v>4.1079647745884955</c:v>
                </c:pt>
                <c:pt idx="29">
                  <c:v>3.2125625452940443</c:v>
                </c:pt>
                <c:pt idx="30">
                  <c:v>2.4746192893946248</c:v>
                </c:pt>
                <c:pt idx="31">
                  <c:v>1.8726256513038928</c:v>
                </c:pt>
                <c:pt idx="32">
                  <c:v>1.387644498776115</c:v>
                </c:pt>
                <c:pt idx="33">
                  <c:v>1.002967263195889</c:v>
                </c:pt>
                <c:pt idx="34">
                  <c:v>0.7037423274302953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Shallow!$F$7</c:f>
              <c:strCache>
                <c:ptCount val="1"/>
                <c:pt idx="0">
                  <c:v>PGV+s
(cm/sec)</c:v>
                </c:pt>
              </c:strCache>
            </c:strRef>
          </c:tx>
          <c:marker>
            <c:symbol val="none"/>
          </c:marker>
          <c:xVal>
            <c:numRef>
              <c:f>Shallow!$A$8:$A$42</c:f>
              <c:numCache>
                <c:formatCode>0.000E+00</c:formatCode>
                <c:ptCount val="35"/>
                <c:pt idx="0">
                  <c:v>1</c:v>
                </c:pt>
                <c:pt idx="1">
                  <c:v>1.2</c:v>
                </c:pt>
                <c:pt idx="2">
                  <c:v>1.44</c:v>
                </c:pt>
                <c:pt idx="3">
                  <c:v>1.728</c:v>
                </c:pt>
                <c:pt idx="4">
                  <c:v>2.0735999999999999</c:v>
                </c:pt>
                <c:pt idx="5">
                  <c:v>2.4883199999999999</c:v>
                </c:pt>
                <c:pt idx="6">
                  <c:v>2.9859839999999997</c:v>
                </c:pt>
                <c:pt idx="7">
                  <c:v>3.5831807999999996</c:v>
                </c:pt>
                <c:pt idx="8">
                  <c:v>4.2998169599999994</c:v>
                </c:pt>
                <c:pt idx="9">
                  <c:v>5.1597803519999994</c:v>
                </c:pt>
                <c:pt idx="10">
                  <c:v>6.1917364223999991</c:v>
                </c:pt>
                <c:pt idx="11">
                  <c:v>7.4300837068799988</c:v>
                </c:pt>
                <c:pt idx="12">
                  <c:v>8.9161004482559978</c:v>
                </c:pt>
                <c:pt idx="13">
                  <c:v>10.699320537907196</c:v>
                </c:pt>
                <c:pt idx="14">
                  <c:v>12.839184645488634</c:v>
                </c:pt>
                <c:pt idx="15">
                  <c:v>15.407021574586361</c:v>
                </c:pt>
                <c:pt idx="16">
                  <c:v>18.488425889503631</c:v>
                </c:pt>
                <c:pt idx="17">
                  <c:v>22.186111067404358</c:v>
                </c:pt>
                <c:pt idx="18">
                  <c:v>26.62333328088523</c:v>
                </c:pt>
                <c:pt idx="19">
                  <c:v>31.947999937062274</c:v>
                </c:pt>
                <c:pt idx="20">
                  <c:v>38.337599924474731</c:v>
                </c:pt>
                <c:pt idx="21">
                  <c:v>46.005119909369675</c:v>
                </c:pt>
                <c:pt idx="22">
                  <c:v>55.206143891243606</c:v>
                </c:pt>
                <c:pt idx="23">
                  <c:v>66.247372669492322</c:v>
                </c:pt>
                <c:pt idx="24">
                  <c:v>79.496847203390786</c:v>
                </c:pt>
                <c:pt idx="25">
                  <c:v>95.396216644068943</c:v>
                </c:pt>
                <c:pt idx="26">
                  <c:v>114.47545997288273</c:v>
                </c:pt>
                <c:pt idx="27">
                  <c:v>137.37055196745928</c:v>
                </c:pt>
                <c:pt idx="28">
                  <c:v>164.84466236095113</c:v>
                </c:pt>
                <c:pt idx="29">
                  <c:v>197.81359483314137</c:v>
                </c:pt>
                <c:pt idx="30">
                  <c:v>237.37631379976963</c:v>
                </c:pt>
                <c:pt idx="31">
                  <c:v>284.85157655972353</c:v>
                </c:pt>
                <c:pt idx="32">
                  <c:v>341.82189187166824</c:v>
                </c:pt>
                <c:pt idx="33">
                  <c:v>410.18627024600187</c:v>
                </c:pt>
                <c:pt idx="34">
                  <c:v>492.2235242952022</c:v>
                </c:pt>
              </c:numCache>
            </c:numRef>
          </c:xVal>
          <c:yVal>
            <c:numRef>
              <c:f>Shallow!$F$8:$F$42</c:f>
              <c:numCache>
                <c:formatCode>0.000E+00</c:formatCode>
                <c:ptCount val="35"/>
                <c:pt idx="0">
                  <c:v>266.33584378750805</c:v>
                </c:pt>
                <c:pt idx="1">
                  <c:v>259.61815497663025</c:v>
                </c:pt>
                <c:pt idx="2">
                  <c:v>251.98422063693769</c:v>
                </c:pt>
                <c:pt idx="3">
                  <c:v>243.38665450202456</c:v>
                </c:pt>
                <c:pt idx="4">
                  <c:v>233.8012367608151</c:v>
                </c:pt>
                <c:pt idx="5">
                  <c:v>223.234205337492</c:v>
                </c:pt>
                <c:pt idx="6">
                  <c:v>211.72877062095125</c:v>
                </c:pt>
                <c:pt idx="7">
                  <c:v>199.36972081601186</c:v>
                </c:pt>
                <c:pt idx="8">
                  <c:v>186.28494509791537</c:v>
                </c:pt>
                <c:pt idx="9">
                  <c:v>172.64292930169236</c:v>
                </c:pt>
                <c:pt idx="10">
                  <c:v>158.64580524381444</c:v>
                </c:pt>
                <c:pt idx="11">
                  <c:v>144.51829232113138</c:v>
                </c:pt>
                <c:pt idx="12">
                  <c:v>130.49368584165899</c:v>
                </c:pt>
                <c:pt idx="13">
                  <c:v>116.79868804114045</c:v>
                </c:pt>
                <c:pt idx="14">
                  <c:v>103.63914025550307</c:v>
                </c:pt>
                <c:pt idx="15">
                  <c:v>91.188510121947488</c:v>
                </c:pt>
                <c:pt idx="16">
                  <c:v>79.580384846298927</c:v>
                </c:pt>
                <c:pt idx="17">
                  <c:v>68.905414651742547</c:v>
                </c:pt>
                <c:pt idx="18">
                  <c:v>59.21237391247314</c:v>
                </c:pt>
                <c:pt idx="19">
                  <c:v>50.512445364033901</c:v>
                </c:pt>
                <c:pt idx="20">
                  <c:v>42.785566877904259</c:v>
                </c:pt>
                <c:pt idx="21">
                  <c:v>35.987690120532513</c:v>
                </c:pt>
                <c:pt idx="22">
                  <c:v>30.058000817809571</c:v>
                </c:pt>
                <c:pt idx="23">
                  <c:v>24.925438469360984</c:v>
                </c:pt>
                <c:pt idx="24">
                  <c:v>20.514143719368136</c:v>
                </c:pt>
                <c:pt idx="25">
                  <c:v>16.747701448475603</c:v>
                </c:pt>
                <c:pt idx="26">
                  <c:v>13.552216174824419</c:v>
                </c:pt>
                <c:pt idx="27">
                  <c:v>10.858355421004886</c:v>
                </c:pt>
                <c:pt idx="28">
                  <c:v>8.6025402026624711</c:v>
                </c:pt>
                <c:pt idx="29">
                  <c:v>6.727467241300304</c:v>
                </c:pt>
                <c:pt idx="30">
                  <c:v>5.1821310774101681</c:v>
                </c:pt>
                <c:pt idx="31">
                  <c:v>3.9214887015413722</c:v>
                </c:pt>
                <c:pt idx="32">
                  <c:v>2.9058836291800314</c:v>
                </c:pt>
                <c:pt idx="33">
                  <c:v>2.1003262386691919</c:v>
                </c:pt>
                <c:pt idx="34">
                  <c:v>1.4737155735812788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Shallow!$G$7</c:f>
              <c:strCache>
                <c:ptCount val="1"/>
                <c:pt idx="0">
                  <c:v>PGV-s
(cm/sec)</c:v>
                </c:pt>
              </c:strCache>
            </c:strRef>
          </c:tx>
          <c:marker>
            <c:symbol val="none"/>
          </c:marker>
          <c:xVal>
            <c:numRef>
              <c:f>Shallow!$A$8:$A$42</c:f>
              <c:numCache>
                <c:formatCode>0.000E+00</c:formatCode>
                <c:ptCount val="35"/>
                <c:pt idx="0">
                  <c:v>1</c:v>
                </c:pt>
                <c:pt idx="1">
                  <c:v>1.2</c:v>
                </c:pt>
                <c:pt idx="2">
                  <c:v>1.44</c:v>
                </c:pt>
                <c:pt idx="3">
                  <c:v>1.728</c:v>
                </c:pt>
                <c:pt idx="4">
                  <c:v>2.0735999999999999</c:v>
                </c:pt>
                <c:pt idx="5">
                  <c:v>2.4883199999999999</c:v>
                </c:pt>
                <c:pt idx="6">
                  <c:v>2.9859839999999997</c:v>
                </c:pt>
                <c:pt idx="7">
                  <c:v>3.5831807999999996</c:v>
                </c:pt>
                <c:pt idx="8">
                  <c:v>4.2998169599999994</c:v>
                </c:pt>
                <c:pt idx="9">
                  <c:v>5.1597803519999994</c:v>
                </c:pt>
                <c:pt idx="10">
                  <c:v>6.1917364223999991</c:v>
                </c:pt>
                <c:pt idx="11">
                  <c:v>7.4300837068799988</c:v>
                </c:pt>
                <c:pt idx="12">
                  <c:v>8.9161004482559978</c:v>
                </c:pt>
                <c:pt idx="13">
                  <c:v>10.699320537907196</c:v>
                </c:pt>
                <c:pt idx="14">
                  <c:v>12.839184645488634</c:v>
                </c:pt>
                <c:pt idx="15">
                  <c:v>15.407021574586361</c:v>
                </c:pt>
                <c:pt idx="16">
                  <c:v>18.488425889503631</c:v>
                </c:pt>
                <c:pt idx="17">
                  <c:v>22.186111067404358</c:v>
                </c:pt>
                <c:pt idx="18">
                  <c:v>26.62333328088523</c:v>
                </c:pt>
                <c:pt idx="19">
                  <c:v>31.947999937062274</c:v>
                </c:pt>
                <c:pt idx="20">
                  <c:v>38.337599924474731</c:v>
                </c:pt>
                <c:pt idx="21">
                  <c:v>46.005119909369675</c:v>
                </c:pt>
                <c:pt idx="22">
                  <c:v>55.206143891243606</c:v>
                </c:pt>
                <c:pt idx="23">
                  <c:v>66.247372669492322</c:v>
                </c:pt>
                <c:pt idx="24">
                  <c:v>79.496847203390786</c:v>
                </c:pt>
                <c:pt idx="25">
                  <c:v>95.396216644068943</c:v>
                </c:pt>
                <c:pt idx="26">
                  <c:v>114.47545997288273</c:v>
                </c:pt>
                <c:pt idx="27">
                  <c:v>137.37055196745928</c:v>
                </c:pt>
                <c:pt idx="28">
                  <c:v>164.84466236095113</c:v>
                </c:pt>
                <c:pt idx="29">
                  <c:v>197.81359483314137</c:v>
                </c:pt>
                <c:pt idx="30">
                  <c:v>237.37631379976963</c:v>
                </c:pt>
                <c:pt idx="31">
                  <c:v>284.85157655972353</c:v>
                </c:pt>
                <c:pt idx="32">
                  <c:v>341.82189187166824</c:v>
                </c:pt>
                <c:pt idx="33">
                  <c:v>410.18627024600187</c:v>
                </c:pt>
                <c:pt idx="34">
                  <c:v>492.2235242952022</c:v>
                </c:pt>
              </c:numCache>
            </c:numRef>
          </c:xVal>
          <c:yVal>
            <c:numRef>
              <c:f>Shallow!$G$8:$G$42</c:f>
              <c:numCache>
                <c:formatCode>0.000E+00</c:formatCode>
                <c:ptCount val="35"/>
                <c:pt idx="0">
                  <c:v>60.733682987038542</c:v>
                </c:pt>
                <c:pt idx="1">
                  <c:v>59.201820144833434</c:v>
                </c:pt>
                <c:pt idx="2">
                  <c:v>57.461021979864462</c:v>
                </c:pt>
                <c:pt idx="3">
                  <c:v>55.500482802439628</c:v>
                </c:pt>
                <c:pt idx="4">
                  <c:v>53.314679667141711</c:v>
                </c:pt>
                <c:pt idx="5">
                  <c:v>50.905035034066302</c:v>
                </c:pt>
                <c:pt idx="6">
                  <c:v>48.281402349988134</c:v>
                </c:pt>
                <c:pt idx="7">
                  <c:v>45.463116225972932</c:v>
                </c:pt>
                <c:pt idx="8">
                  <c:v>42.479339768706438</c:v>
                </c:pt>
                <c:pt idx="9">
                  <c:v>39.368493512004299</c:v>
                </c:pt>
                <c:pt idx="10">
                  <c:v>36.176670424385456</c:v>
                </c:pt>
                <c:pt idx="11">
                  <c:v>32.955114215353099</c:v>
                </c:pt>
                <c:pt idx="12">
                  <c:v>29.757024195514024</c:v>
                </c:pt>
                <c:pt idx="13">
                  <c:v>26.634096229466476</c:v>
                </c:pt>
                <c:pt idx="14">
                  <c:v>23.633269183057578</c:v>
                </c:pt>
                <c:pt idx="15">
                  <c:v>20.79409961141128</c:v>
                </c:pt>
                <c:pt idx="16">
                  <c:v>18.147049967099992</c:v>
                </c:pt>
                <c:pt idx="17">
                  <c:v>15.71279160190026</c:v>
                </c:pt>
                <c:pt idx="18">
                  <c:v>13.502446741563247</c:v>
                </c:pt>
                <c:pt idx="19">
                  <c:v>11.518565432322896</c:v>
                </c:pt>
                <c:pt idx="20">
                  <c:v>9.7565728226072643</c:v>
                </c:pt>
                <c:pt idx="21">
                  <c:v>8.2064243855964065</c:v>
                </c:pt>
                <c:pt idx="22">
                  <c:v>6.8542523865074143</c:v>
                </c:pt>
                <c:pt idx="23">
                  <c:v>5.6838526004741547</c:v>
                </c:pt>
                <c:pt idx="24">
                  <c:v>4.6779264994338297</c:v>
                </c:pt>
                <c:pt idx="25">
                  <c:v>3.8190488222261263</c:v>
                </c:pt>
                <c:pt idx="26">
                  <c:v>3.0903688712296691</c:v>
                </c:pt>
                <c:pt idx="27">
                  <c:v>2.476076469925125</c:v>
                </c:pt>
                <c:pt idx="28">
                  <c:v>1.9616734350206237</c:v>
                </c:pt>
                <c:pt idx="29">
                  <c:v>1.5340926588341675</c:v>
                </c:pt>
                <c:pt idx="30">
                  <c:v>1.181703151843926</c:v>
                </c:pt>
                <c:pt idx="31">
                  <c:v>0.8942335670999082</c:v>
                </c:pt>
                <c:pt idx="32">
                  <c:v>0.66264086959564861</c:v>
                </c:pt>
                <c:pt idx="33">
                  <c:v>0.47894622869637488</c:v>
                </c:pt>
                <c:pt idx="34">
                  <c:v>0.33605756245996171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46496"/>
        <c:axId val="71547072"/>
      </c:scatterChart>
      <c:valAx>
        <c:axId val="71546496"/>
        <c:scaling>
          <c:logBase val="10"/>
          <c:orientation val="minMax"/>
          <c:max val="50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Fault Distance(km)</a:t>
                </a:r>
                <a:endParaRPr lang="ja-JP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71547072"/>
        <c:crossesAt val="0.1"/>
        <c:crossBetween val="midCat"/>
      </c:valAx>
      <c:valAx>
        <c:axId val="71547072"/>
        <c:scaling>
          <c:logBase val="10"/>
          <c:orientation val="minMax"/>
          <c:max val="1000"/>
          <c:min val="0.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PGV(cm/sec)</a:t>
                </a:r>
                <a:endParaRPr lang="ja-JP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71546496"/>
        <c:crossesAt val="1"/>
        <c:crossBetween val="midCat"/>
      </c:valAx>
      <c:spPr>
        <a:noFill/>
        <a:ln>
          <a:solidFill>
            <a:sysClr val="windowText" lastClr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ja-JP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PGA for Deep Earthquake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Deep!$B$7</c:f>
              <c:strCache>
                <c:ptCount val="1"/>
                <c:pt idx="0">
                  <c:v>PGA
(cm/sec2)</c:v>
                </c:pt>
              </c:strCache>
            </c:strRef>
          </c:tx>
          <c:marker>
            <c:symbol val="none"/>
          </c:marker>
          <c:xVal>
            <c:numRef>
              <c:f>Deep!$A$8:$A$24</c:f>
              <c:numCache>
                <c:formatCode>0.000E+00</c:formatCode>
                <c:ptCount val="17"/>
                <c:pt idx="0">
                  <c:v>30</c:v>
                </c:pt>
                <c:pt idx="1">
                  <c:v>36</c:v>
                </c:pt>
                <c:pt idx="2">
                  <c:v>43.199999999999996</c:v>
                </c:pt>
                <c:pt idx="3">
                  <c:v>51.839999999999996</c:v>
                </c:pt>
                <c:pt idx="4">
                  <c:v>62.207999999999991</c:v>
                </c:pt>
                <c:pt idx="5">
                  <c:v>74.649599999999992</c:v>
                </c:pt>
                <c:pt idx="6">
                  <c:v>89.579519999999988</c:v>
                </c:pt>
                <c:pt idx="7">
                  <c:v>107.49542399999999</c:v>
                </c:pt>
                <c:pt idx="8">
                  <c:v>128.99450879999998</c:v>
                </c:pt>
                <c:pt idx="9">
                  <c:v>154.79341055999996</c:v>
                </c:pt>
                <c:pt idx="10">
                  <c:v>185.75209267199995</c:v>
                </c:pt>
                <c:pt idx="11">
                  <c:v>222.90251120639994</c:v>
                </c:pt>
                <c:pt idx="12">
                  <c:v>267.48301344767992</c:v>
                </c:pt>
                <c:pt idx="13">
                  <c:v>320.97961613721588</c:v>
                </c:pt>
                <c:pt idx="14">
                  <c:v>385.17553936465907</c:v>
                </c:pt>
                <c:pt idx="15">
                  <c:v>462.21064723759088</c:v>
                </c:pt>
                <c:pt idx="16">
                  <c:v>554.65277668510907</c:v>
                </c:pt>
              </c:numCache>
            </c:numRef>
          </c:xVal>
          <c:yVal>
            <c:numRef>
              <c:f>Deep!$B$8:$B$24</c:f>
              <c:numCache>
                <c:formatCode>0.000E+00</c:formatCode>
                <c:ptCount val="17"/>
                <c:pt idx="0">
                  <c:v>649.07380946167461</c:v>
                </c:pt>
                <c:pt idx="1">
                  <c:v>512.5931985747236</c:v>
                </c:pt>
                <c:pt idx="2">
                  <c:v>400.48254609782339</c:v>
                </c:pt>
                <c:pt idx="3">
                  <c:v>308.88210427911656</c:v>
                </c:pt>
                <c:pt idx="4">
                  <c:v>234.57405814652407</c:v>
                </c:pt>
                <c:pt idx="5">
                  <c:v>174.86420235544117</c:v>
                </c:pt>
                <c:pt idx="6">
                  <c:v>127.48006502957735</c:v>
                </c:pt>
                <c:pt idx="7">
                  <c:v>90.483244257832354</c:v>
                </c:pt>
                <c:pt idx="8">
                  <c:v>62.195000810470091</c:v>
                </c:pt>
                <c:pt idx="9">
                  <c:v>41.135473802746972</c:v>
                </c:pt>
                <c:pt idx="10">
                  <c:v>25.978016269691807</c:v>
                </c:pt>
                <c:pt idx="11">
                  <c:v>15.520639453480209</c:v>
                </c:pt>
                <c:pt idx="12">
                  <c:v>8.6758135585829965</c:v>
                </c:pt>
                <c:pt idx="13">
                  <c:v>4.4774132489638809</c:v>
                </c:pt>
                <c:pt idx="14">
                  <c:v>2.0995382571699182</c:v>
                </c:pt>
                <c:pt idx="15">
                  <c:v>0.87755829757311332</c:v>
                </c:pt>
                <c:pt idx="16">
                  <c:v>0.31951764557633994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Deep!$C$7</c:f>
              <c:strCache>
                <c:ptCount val="1"/>
                <c:pt idx="0">
                  <c:v>PGA+s
(cm/sec2)</c:v>
                </c:pt>
              </c:strCache>
            </c:strRef>
          </c:tx>
          <c:marker>
            <c:symbol val="none"/>
          </c:marker>
          <c:xVal>
            <c:numRef>
              <c:f>Deep!$A$8:$A$24</c:f>
              <c:numCache>
                <c:formatCode>0.000E+00</c:formatCode>
                <c:ptCount val="17"/>
                <c:pt idx="0">
                  <c:v>30</c:v>
                </c:pt>
                <c:pt idx="1">
                  <c:v>36</c:v>
                </c:pt>
                <c:pt idx="2">
                  <c:v>43.199999999999996</c:v>
                </c:pt>
                <c:pt idx="3">
                  <c:v>51.839999999999996</c:v>
                </c:pt>
                <c:pt idx="4">
                  <c:v>62.207999999999991</c:v>
                </c:pt>
                <c:pt idx="5">
                  <c:v>74.649599999999992</c:v>
                </c:pt>
                <c:pt idx="6">
                  <c:v>89.579519999999988</c:v>
                </c:pt>
                <c:pt idx="7">
                  <c:v>107.49542399999999</c:v>
                </c:pt>
                <c:pt idx="8">
                  <c:v>128.99450879999998</c:v>
                </c:pt>
                <c:pt idx="9">
                  <c:v>154.79341055999996</c:v>
                </c:pt>
                <c:pt idx="10">
                  <c:v>185.75209267199995</c:v>
                </c:pt>
                <c:pt idx="11">
                  <c:v>222.90251120639994</c:v>
                </c:pt>
                <c:pt idx="12">
                  <c:v>267.48301344767992</c:v>
                </c:pt>
                <c:pt idx="13">
                  <c:v>320.97961613721588</c:v>
                </c:pt>
                <c:pt idx="14">
                  <c:v>385.17553936465907</c:v>
                </c:pt>
                <c:pt idx="15">
                  <c:v>462.21064723759088</c:v>
                </c:pt>
                <c:pt idx="16">
                  <c:v>554.65277668510907</c:v>
                </c:pt>
              </c:numCache>
            </c:numRef>
          </c:xVal>
          <c:yVal>
            <c:numRef>
              <c:f>Deep!$C$8:$C$24</c:f>
              <c:numCache>
                <c:formatCode>0.000E+00</c:formatCode>
                <c:ptCount val="17"/>
                <c:pt idx="0">
                  <c:v>1619.1761024798702</c:v>
                </c:pt>
                <c:pt idx="1">
                  <c:v>1278.7122902313299</c:v>
                </c:pt>
                <c:pt idx="2">
                  <c:v>999.04164772831939</c:v>
                </c:pt>
                <c:pt idx="3">
                  <c:v>770.53566858172894</c:v>
                </c:pt>
                <c:pt idx="4">
                  <c:v>585.16720852992967</c:v>
                </c:pt>
                <c:pt idx="5">
                  <c:v>436.21531712696947</c:v>
                </c:pt>
                <c:pt idx="6">
                  <c:v>318.01109801312873</c:v>
                </c:pt>
                <c:pt idx="7">
                  <c:v>225.71902400228024</c:v>
                </c:pt>
                <c:pt idx="8">
                  <c:v>155.15132106401154</c:v>
                </c:pt>
                <c:pt idx="9">
                  <c:v>102.61633603863268</c:v>
                </c:pt>
                <c:pt idx="10">
                  <c:v>64.804622402811489</c:v>
                </c:pt>
                <c:pt idx="11">
                  <c:v>38.717705339434524</c:v>
                </c:pt>
                <c:pt idx="12">
                  <c:v>21.642638755181341</c:v>
                </c:pt>
                <c:pt idx="13">
                  <c:v>11.169331481209824</c:v>
                </c:pt>
                <c:pt idx="14">
                  <c:v>5.2374970653510786</c:v>
                </c:pt>
                <c:pt idx="15">
                  <c:v>2.1891523017109247</c:v>
                </c:pt>
                <c:pt idx="16">
                  <c:v>0.79706703381996558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Deep!$D$7</c:f>
              <c:strCache>
                <c:ptCount val="1"/>
                <c:pt idx="0">
                  <c:v>PGA-s
(cm/sec2)</c:v>
                </c:pt>
              </c:strCache>
            </c:strRef>
          </c:tx>
          <c:marker>
            <c:symbol val="none"/>
          </c:marker>
          <c:xVal>
            <c:numRef>
              <c:f>Deep!$A$8:$A$24</c:f>
              <c:numCache>
                <c:formatCode>0.000E+00</c:formatCode>
                <c:ptCount val="17"/>
                <c:pt idx="0">
                  <c:v>30</c:v>
                </c:pt>
                <c:pt idx="1">
                  <c:v>36</c:v>
                </c:pt>
                <c:pt idx="2">
                  <c:v>43.199999999999996</c:v>
                </c:pt>
                <c:pt idx="3">
                  <c:v>51.839999999999996</c:v>
                </c:pt>
                <c:pt idx="4">
                  <c:v>62.207999999999991</c:v>
                </c:pt>
                <c:pt idx="5">
                  <c:v>74.649599999999992</c:v>
                </c:pt>
                <c:pt idx="6">
                  <c:v>89.579519999999988</c:v>
                </c:pt>
                <c:pt idx="7">
                  <c:v>107.49542399999999</c:v>
                </c:pt>
                <c:pt idx="8">
                  <c:v>128.99450879999998</c:v>
                </c:pt>
                <c:pt idx="9">
                  <c:v>154.79341055999996</c:v>
                </c:pt>
                <c:pt idx="10">
                  <c:v>185.75209267199995</c:v>
                </c:pt>
                <c:pt idx="11">
                  <c:v>222.90251120639994</c:v>
                </c:pt>
                <c:pt idx="12">
                  <c:v>267.48301344767992</c:v>
                </c:pt>
                <c:pt idx="13">
                  <c:v>320.97961613721588</c:v>
                </c:pt>
                <c:pt idx="14">
                  <c:v>385.17553936465907</c:v>
                </c:pt>
                <c:pt idx="15">
                  <c:v>462.21064723759088</c:v>
                </c:pt>
                <c:pt idx="16">
                  <c:v>554.65277668510907</c:v>
                </c:pt>
              </c:numCache>
            </c:numRef>
          </c:xVal>
          <c:yVal>
            <c:numRef>
              <c:f>Deep!$D$8:$D$24</c:f>
              <c:numCache>
                <c:formatCode>0.000E+00</c:formatCode>
                <c:ptCount val="17"/>
                <c:pt idx="0">
                  <c:v>260.19208749675056</c:v>
                </c:pt>
                <c:pt idx="1">
                  <c:v>205.48155299072999</c:v>
                </c:pt>
                <c:pt idx="2">
                  <c:v>160.5401237212597</c:v>
                </c:pt>
                <c:pt idx="3">
                  <c:v>123.82055527618368</c:v>
                </c:pt>
                <c:pt idx="4">
                  <c:v>94.032932729713153</c:v>
                </c:pt>
                <c:pt idx="5">
                  <c:v>70.097238828742221</c:v>
                </c:pt>
                <c:pt idx="6">
                  <c:v>51.102515231321725</c:v>
                </c:pt>
                <c:pt idx="7">
                  <c:v>36.271721125906758</c:v>
                </c:pt>
                <c:pt idx="8">
                  <c:v>24.931905827720566</c:v>
                </c:pt>
                <c:pt idx="9">
                  <c:v>16.489842361351077</c:v>
                </c:pt>
                <c:pt idx="10">
                  <c:v>10.41372211250002</c:v>
                </c:pt>
                <c:pt idx="11">
                  <c:v>6.2217077931934259</c:v>
                </c:pt>
                <c:pt idx="12">
                  <c:v>3.477844903975615</c:v>
                </c:pt>
                <c:pt idx="13">
                  <c:v>1.7948459525731484</c:v>
                </c:pt>
                <c:pt idx="14">
                  <c:v>0.84163500968465299</c:v>
                </c:pt>
                <c:pt idx="15">
                  <c:v>0.35178391427473765</c:v>
                </c:pt>
                <c:pt idx="16">
                  <c:v>0.12808398980619126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05280"/>
        <c:axId val="111305856"/>
      </c:scatterChart>
      <c:valAx>
        <c:axId val="111305280"/>
        <c:scaling>
          <c:logBase val="10"/>
          <c:orientation val="minMax"/>
          <c:max val="50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Fault DIstance(km)</a:t>
                </a:r>
                <a:endParaRPr lang="ja-JP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11305856"/>
        <c:crossesAt val="0.1"/>
        <c:crossBetween val="midCat"/>
      </c:valAx>
      <c:valAx>
        <c:axId val="111305856"/>
        <c:scaling>
          <c:logBase val="10"/>
          <c:orientation val="minMax"/>
          <c:max val="10000"/>
          <c:min val="0.1"/>
        </c:scaling>
        <c:delete val="0"/>
        <c:axPos val="l"/>
        <c:majorGridlines>
          <c:spPr>
            <a:ln>
              <a:solidFill>
                <a:schemeClr val="tx1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PGA(cm/sec2)</a:t>
                </a:r>
                <a:endParaRPr lang="ja-JP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11305280"/>
        <c:crosses val="autoZero"/>
        <c:crossBetween val="midCat"/>
      </c:valAx>
      <c:spPr>
        <a:noFill/>
        <a:ln>
          <a:solidFill>
            <a:sysClr val="windowText" lastClr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ja-JP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PGV for Deep Earthquake</a:t>
            </a:r>
            <a:endParaRPr lang="ja-JP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Deep!$E$7</c:f>
              <c:strCache>
                <c:ptCount val="1"/>
                <c:pt idx="0">
                  <c:v>PGV
(cm/sec)</c:v>
                </c:pt>
              </c:strCache>
            </c:strRef>
          </c:tx>
          <c:marker>
            <c:symbol val="none"/>
          </c:marker>
          <c:xVal>
            <c:numRef>
              <c:f>Deep!$A$8:$A$24</c:f>
              <c:numCache>
                <c:formatCode>0.000E+00</c:formatCode>
                <c:ptCount val="17"/>
                <c:pt idx="0">
                  <c:v>30</c:v>
                </c:pt>
                <c:pt idx="1">
                  <c:v>36</c:v>
                </c:pt>
                <c:pt idx="2">
                  <c:v>43.199999999999996</c:v>
                </c:pt>
                <c:pt idx="3">
                  <c:v>51.839999999999996</c:v>
                </c:pt>
                <c:pt idx="4">
                  <c:v>62.207999999999991</c:v>
                </c:pt>
                <c:pt idx="5">
                  <c:v>74.649599999999992</c:v>
                </c:pt>
                <c:pt idx="6">
                  <c:v>89.579519999999988</c:v>
                </c:pt>
                <c:pt idx="7">
                  <c:v>107.49542399999999</c:v>
                </c:pt>
                <c:pt idx="8">
                  <c:v>128.99450879999998</c:v>
                </c:pt>
                <c:pt idx="9">
                  <c:v>154.79341055999996</c:v>
                </c:pt>
                <c:pt idx="10">
                  <c:v>185.75209267199995</c:v>
                </c:pt>
                <c:pt idx="11">
                  <c:v>222.90251120639994</c:v>
                </c:pt>
                <c:pt idx="12">
                  <c:v>267.48301344767992</c:v>
                </c:pt>
                <c:pt idx="13">
                  <c:v>320.97961613721588</c:v>
                </c:pt>
                <c:pt idx="14">
                  <c:v>385.17553936465907</c:v>
                </c:pt>
                <c:pt idx="15">
                  <c:v>462.21064723759088</c:v>
                </c:pt>
                <c:pt idx="16">
                  <c:v>554.65277668510907</c:v>
                </c:pt>
              </c:numCache>
            </c:numRef>
          </c:xVal>
          <c:yVal>
            <c:numRef>
              <c:f>Deep!$E$8:$E$24</c:f>
              <c:numCache>
                <c:formatCode>0.000E+00</c:formatCode>
                <c:ptCount val="17"/>
                <c:pt idx="0">
                  <c:v>54.396915685553537</c:v>
                </c:pt>
                <c:pt idx="1">
                  <c:v>43.346399544890609</c:v>
                </c:pt>
                <c:pt idx="2">
                  <c:v>34.232907274297169</c:v>
                </c:pt>
                <c:pt idx="3">
                  <c:v>26.746621855712938</c:v>
                </c:pt>
                <c:pt idx="4">
                  <c:v>20.629816815724734</c:v>
                </c:pt>
                <c:pt idx="5">
                  <c:v>15.667631251875015</c:v>
                </c:pt>
                <c:pt idx="6">
                  <c:v>11.68016975637803</c:v>
                </c:pt>
                <c:pt idx="7">
                  <c:v>8.5157005191538016</c:v>
                </c:pt>
                <c:pt idx="8">
                  <c:v>6.0448022644273411</c:v>
                </c:pt>
                <c:pt idx="9">
                  <c:v>4.1553959405893073</c:v>
                </c:pt>
                <c:pt idx="10">
                  <c:v>2.7486853965430362</c:v>
                </c:pt>
                <c:pt idx="11">
                  <c:v>1.7361067794393736</c:v>
                </c:pt>
                <c:pt idx="12">
                  <c:v>1.0374193869447754</c:v>
                </c:pt>
                <c:pt idx="13">
                  <c:v>0.58002153847614257</c:v>
                </c:pt>
                <c:pt idx="14">
                  <c:v>0.29941122879037341</c:v>
                </c:pt>
                <c:pt idx="15">
                  <c:v>0.14044073317955635</c:v>
                </c:pt>
                <c:pt idx="16">
                  <c:v>5.8721797709131336E-2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Deep!$F$7</c:f>
              <c:strCache>
                <c:ptCount val="1"/>
                <c:pt idx="0">
                  <c:v>PGV+s
(cm/sec)</c:v>
                </c:pt>
              </c:strCache>
            </c:strRef>
          </c:tx>
          <c:marker>
            <c:symbol val="none"/>
          </c:marker>
          <c:xVal>
            <c:numRef>
              <c:f>Deep!$A$8:$A$24</c:f>
              <c:numCache>
                <c:formatCode>0.000E+00</c:formatCode>
                <c:ptCount val="17"/>
                <c:pt idx="0">
                  <c:v>30</c:v>
                </c:pt>
                <c:pt idx="1">
                  <c:v>36</c:v>
                </c:pt>
                <c:pt idx="2">
                  <c:v>43.199999999999996</c:v>
                </c:pt>
                <c:pt idx="3">
                  <c:v>51.839999999999996</c:v>
                </c:pt>
                <c:pt idx="4">
                  <c:v>62.207999999999991</c:v>
                </c:pt>
                <c:pt idx="5">
                  <c:v>74.649599999999992</c:v>
                </c:pt>
                <c:pt idx="6">
                  <c:v>89.579519999999988</c:v>
                </c:pt>
                <c:pt idx="7">
                  <c:v>107.49542399999999</c:v>
                </c:pt>
                <c:pt idx="8">
                  <c:v>128.99450879999998</c:v>
                </c:pt>
                <c:pt idx="9">
                  <c:v>154.79341055999996</c:v>
                </c:pt>
                <c:pt idx="10">
                  <c:v>185.75209267199995</c:v>
                </c:pt>
                <c:pt idx="11">
                  <c:v>222.90251120639994</c:v>
                </c:pt>
                <c:pt idx="12">
                  <c:v>267.48301344767992</c:v>
                </c:pt>
                <c:pt idx="13">
                  <c:v>320.97961613721588</c:v>
                </c:pt>
                <c:pt idx="14">
                  <c:v>385.17553936465907</c:v>
                </c:pt>
                <c:pt idx="15">
                  <c:v>462.21064723759088</c:v>
                </c:pt>
                <c:pt idx="16">
                  <c:v>554.65277668510907</c:v>
                </c:pt>
              </c:numCache>
            </c:numRef>
          </c:xVal>
          <c:yVal>
            <c:numRef>
              <c:f>Deep!$F$8:$F$24</c:f>
              <c:numCache>
                <c:formatCode>0.000E+00</c:formatCode>
                <c:ptCount val="17"/>
                <c:pt idx="0">
                  <c:v>123.47364696552577</c:v>
                </c:pt>
                <c:pt idx="1">
                  <c:v>98.390468782660122</c:v>
                </c:pt>
                <c:pt idx="2">
                  <c:v>77.704072999725213</c:v>
                </c:pt>
                <c:pt idx="3">
                  <c:v>60.711216856910461</c:v>
                </c:pt>
                <c:pt idx="4">
                  <c:v>46.826896090815396</c:v>
                </c:pt>
                <c:pt idx="5">
                  <c:v>35.56340549090762</c:v>
                </c:pt>
                <c:pt idx="6">
                  <c:v>26.512406794038903</c:v>
                </c:pt>
                <c:pt idx="7">
                  <c:v>19.329489297596037</c:v>
                </c:pt>
                <c:pt idx="8">
                  <c:v>13.720884196611355</c:v>
                </c:pt>
                <c:pt idx="9">
                  <c:v>9.4321871912043846</c:v>
                </c:pt>
                <c:pt idx="10">
                  <c:v>6.2391443704993836</c:v>
                </c:pt>
                <c:pt idx="11">
                  <c:v>3.9407277577666529</c:v>
                </c:pt>
                <c:pt idx="12">
                  <c:v>2.354801803088808</c:v>
                </c:pt>
                <c:pt idx="13">
                  <c:v>1.3165705035225759</c:v>
                </c:pt>
                <c:pt idx="14">
                  <c:v>0.67962302449061418</c:v>
                </c:pt>
                <c:pt idx="15">
                  <c:v>0.31878148401706902</c:v>
                </c:pt>
                <c:pt idx="16">
                  <c:v>0.13329054465938917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Deep!$G$7</c:f>
              <c:strCache>
                <c:ptCount val="1"/>
                <c:pt idx="0">
                  <c:v>PGV-s
(cm/sec)</c:v>
                </c:pt>
              </c:strCache>
            </c:strRef>
          </c:tx>
          <c:marker>
            <c:symbol val="none"/>
          </c:marker>
          <c:xVal>
            <c:numRef>
              <c:f>Deep!$A$8:$A$24</c:f>
              <c:numCache>
                <c:formatCode>0.000E+00</c:formatCode>
                <c:ptCount val="17"/>
                <c:pt idx="0">
                  <c:v>30</c:v>
                </c:pt>
                <c:pt idx="1">
                  <c:v>36</c:v>
                </c:pt>
                <c:pt idx="2">
                  <c:v>43.199999999999996</c:v>
                </c:pt>
                <c:pt idx="3">
                  <c:v>51.839999999999996</c:v>
                </c:pt>
                <c:pt idx="4">
                  <c:v>62.207999999999991</c:v>
                </c:pt>
                <c:pt idx="5">
                  <c:v>74.649599999999992</c:v>
                </c:pt>
                <c:pt idx="6">
                  <c:v>89.579519999999988</c:v>
                </c:pt>
                <c:pt idx="7">
                  <c:v>107.49542399999999</c:v>
                </c:pt>
                <c:pt idx="8">
                  <c:v>128.99450879999998</c:v>
                </c:pt>
                <c:pt idx="9">
                  <c:v>154.79341055999996</c:v>
                </c:pt>
                <c:pt idx="10">
                  <c:v>185.75209267199995</c:v>
                </c:pt>
                <c:pt idx="11">
                  <c:v>222.90251120639994</c:v>
                </c:pt>
                <c:pt idx="12">
                  <c:v>267.48301344767992</c:v>
                </c:pt>
                <c:pt idx="13">
                  <c:v>320.97961613721588</c:v>
                </c:pt>
                <c:pt idx="14">
                  <c:v>385.17553936465907</c:v>
                </c:pt>
                <c:pt idx="15">
                  <c:v>462.21064723759088</c:v>
                </c:pt>
                <c:pt idx="16">
                  <c:v>554.65277668510907</c:v>
                </c:pt>
              </c:numCache>
            </c:numRef>
          </c:xVal>
          <c:yVal>
            <c:numRef>
              <c:f>Deep!$G$8:$G$24</c:f>
              <c:numCache>
                <c:formatCode>0.000E+00</c:formatCode>
                <c:ptCount val="17"/>
                <c:pt idx="0">
                  <c:v>23.964825765026518</c:v>
                </c:pt>
                <c:pt idx="1">
                  <c:v>19.096467134999799</c:v>
                </c:pt>
                <c:pt idx="2">
                  <c:v>15.081473791660486</c:v>
                </c:pt>
                <c:pt idx="3">
                  <c:v>11.783354340905003</c:v>
                </c:pt>
                <c:pt idx="4">
                  <c:v>9.0885661314168082</c:v>
                </c:pt>
                <c:pt idx="5">
                  <c:v>6.9024511476408055</c:v>
                </c:pt>
                <c:pt idx="6">
                  <c:v>5.1457555927544938</c:v>
                </c:pt>
                <c:pt idx="7">
                  <c:v>3.751633279878487</c:v>
                </c:pt>
                <c:pt idx="8">
                  <c:v>2.6630670365288918</c:v>
                </c:pt>
                <c:pt idx="9">
                  <c:v>1.8306798914220082</c:v>
                </c:pt>
                <c:pt idx="10">
                  <c:v>1.2109467196964736</c:v>
                </c:pt>
                <c:pt idx="11">
                  <c:v>0.76485028524871512</c:v>
                </c:pt>
                <c:pt idx="12">
                  <c:v>0.45704015641450774</c:v>
                </c:pt>
                <c:pt idx="13">
                  <c:v>0.255531309714218</c:v>
                </c:pt>
                <c:pt idx="14">
                  <c:v>0.13190707303207239</c:v>
                </c:pt>
                <c:pt idx="15">
                  <c:v>6.1871848036679722E-2</c:v>
                </c:pt>
                <c:pt idx="16">
                  <c:v>2.5870173574605783E-2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08160"/>
        <c:axId val="111308736"/>
      </c:scatterChart>
      <c:valAx>
        <c:axId val="111308160"/>
        <c:scaling>
          <c:logBase val="10"/>
          <c:orientation val="minMax"/>
          <c:max val="50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Fault Distance(km)</a:t>
                </a:r>
                <a:endParaRPr lang="ja-JP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11308736"/>
        <c:crossesAt val="0.1"/>
        <c:crossBetween val="midCat"/>
      </c:valAx>
      <c:valAx>
        <c:axId val="111308736"/>
        <c:scaling>
          <c:logBase val="10"/>
          <c:orientation val="minMax"/>
          <c:max val="1000"/>
          <c:min val="0.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PGV(cm/sec)</a:t>
                </a:r>
                <a:endParaRPr lang="ja-JP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11308160"/>
        <c:crossesAt val="1"/>
        <c:crossBetween val="midCat"/>
      </c:valAx>
      <c:spPr>
        <a:noFill/>
        <a:ln>
          <a:solidFill>
            <a:sysClr val="windowText" lastClr="00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ja-JP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Acceleration Response Spectra</a:t>
            </a:r>
          </a:p>
          <a:p>
            <a:pPr>
              <a:defRPr sz="1400"/>
            </a:pPr>
            <a:r>
              <a:rPr lang="en-US" sz="1400"/>
              <a:t>for Shallow Earthquake </a:t>
            </a:r>
            <a:endParaRPr lang="ja-JP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'res(s)'!$K$7</c:f>
              <c:strCache>
                <c:ptCount val="1"/>
                <c:pt idx="0">
                  <c:v>Acc. Resp.
(cm/sec2)</c:v>
                </c:pt>
              </c:strCache>
            </c:strRef>
          </c:tx>
          <c:marker>
            <c:symbol val="none"/>
          </c:marker>
          <c:xVal>
            <c:numRef>
              <c:f>'res(s)'!$J$8:$J$44</c:f>
              <c:numCache>
                <c:formatCode>0.00_ </c:formatCode>
                <c:ptCount val="3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0.2</c:v>
                </c:pt>
                <c:pt idx="12">
                  <c:v>0.22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1.3</c:v>
                </c:pt>
                <c:pt idx="27">
                  <c:v>1.5</c:v>
                </c:pt>
                <c:pt idx="28">
                  <c:v>1.7</c:v>
                </c:pt>
                <c:pt idx="29">
                  <c:v>2</c:v>
                </c:pt>
                <c:pt idx="30">
                  <c:v>2.2000000000000002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</c:numCache>
            </c:numRef>
          </c:xVal>
          <c:yVal>
            <c:numRef>
              <c:f>'res(s)'!$K$8:$K$44</c:f>
              <c:numCache>
                <c:formatCode>0.00E+00</c:formatCode>
                <c:ptCount val="37"/>
                <c:pt idx="0">
                  <c:v>385.6484641807898</c:v>
                </c:pt>
                <c:pt idx="1">
                  <c:v>430.24516966708984</c:v>
                </c:pt>
                <c:pt idx="2">
                  <c:v>471.70931815834518</c:v>
                </c:pt>
                <c:pt idx="3">
                  <c:v>511.55262957760249</c:v>
                </c:pt>
                <c:pt idx="4">
                  <c:v>545.69663482413489</c:v>
                </c:pt>
                <c:pt idx="5">
                  <c:v>569.389591781391</c:v>
                </c:pt>
                <c:pt idx="6">
                  <c:v>593.29950983963499</c:v>
                </c:pt>
                <c:pt idx="7">
                  <c:v>623.74530293844009</c:v>
                </c:pt>
                <c:pt idx="8">
                  <c:v>638.45574246389788</c:v>
                </c:pt>
                <c:pt idx="9">
                  <c:v>651.83589217053998</c:v>
                </c:pt>
                <c:pt idx="10">
                  <c:v>667.402096363694</c:v>
                </c:pt>
                <c:pt idx="11">
                  <c:v>675.42037240853051</c:v>
                </c:pt>
                <c:pt idx="12">
                  <c:v>669.22683355056597</c:v>
                </c:pt>
                <c:pt idx="13">
                  <c:v>662.29323517147259</c:v>
                </c:pt>
                <c:pt idx="14">
                  <c:v>640.23068581308019</c:v>
                </c:pt>
                <c:pt idx="15">
                  <c:v>604.38666673215232</c:v>
                </c:pt>
                <c:pt idx="16">
                  <c:v>572.16382587768771</c:v>
                </c:pt>
                <c:pt idx="17">
                  <c:v>536.37849923234626</c:v>
                </c:pt>
                <c:pt idx="18">
                  <c:v>527.20175255119841</c:v>
                </c:pt>
                <c:pt idx="19">
                  <c:v>472.21801891460115</c:v>
                </c:pt>
                <c:pt idx="20">
                  <c:v>436.31185132892551</c:v>
                </c:pt>
                <c:pt idx="21">
                  <c:v>409.6229298014801</c:v>
                </c:pt>
                <c:pt idx="22">
                  <c:v>372.85731974670932</c:v>
                </c:pt>
                <c:pt idx="23">
                  <c:v>327.43125257862317</c:v>
                </c:pt>
                <c:pt idx="24">
                  <c:v>291.47237486321308</c:v>
                </c:pt>
                <c:pt idx="25">
                  <c:v>263.60657148139893</c:v>
                </c:pt>
                <c:pt idx="26">
                  <c:v>234.9562515612773</c:v>
                </c:pt>
                <c:pt idx="27">
                  <c:v>202.12198072690225</c:v>
                </c:pt>
                <c:pt idx="28">
                  <c:v>167.8711788823521</c:v>
                </c:pt>
                <c:pt idx="29">
                  <c:v>132.7028013860502</c:v>
                </c:pt>
                <c:pt idx="30">
                  <c:v>117.89442289779316</c:v>
                </c:pt>
                <c:pt idx="31">
                  <c:v>102.01990904103357</c:v>
                </c:pt>
                <c:pt idx="32">
                  <c:v>77.530539435520083</c:v>
                </c:pt>
                <c:pt idx="33">
                  <c:v>62.105120503451403</c:v>
                </c:pt>
                <c:pt idx="34">
                  <c:v>50.072744724738826</c:v>
                </c:pt>
                <c:pt idx="35">
                  <c:v>40.150979731306904</c:v>
                </c:pt>
                <c:pt idx="36">
                  <c:v>38.720065649154854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'res(s)'!$L$7</c:f>
              <c:strCache>
                <c:ptCount val="1"/>
                <c:pt idx="0">
                  <c:v>Acc. Resp.+s
(cm/sec2)</c:v>
                </c:pt>
              </c:strCache>
            </c:strRef>
          </c:tx>
          <c:marker>
            <c:symbol val="none"/>
          </c:marker>
          <c:xVal>
            <c:numRef>
              <c:f>'res(s)'!$J$8:$J$44</c:f>
              <c:numCache>
                <c:formatCode>0.00_ </c:formatCode>
                <c:ptCount val="3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0.2</c:v>
                </c:pt>
                <c:pt idx="12">
                  <c:v>0.22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1.3</c:v>
                </c:pt>
                <c:pt idx="27">
                  <c:v>1.5</c:v>
                </c:pt>
                <c:pt idx="28">
                  <c:v>1.7</c:v>
                </c:pt>
                <c:pt idx="29">
                  <c:v>2</c:v>
                </c:pt>
                <c:pt idx="30">
                  <c:v>2.2000000000000002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</c:numCache>
            </c:numRef>
          </c:xVal>
          <c:yVal>
            <c:numRef>
              <c:f>'res(s)'!$L$8:$L$44</c:f>
              <c:numCache>
                <c:formatCode>0.00E+00</c:formatCode>
                <c:ptCount val="37"/>
                <c:pt idx="0">
                  <c:v>912.41329771046162</c:v>
                </c:pt>
                <c:pt idx="1">
                  <c:v>1029.7125436815554</c:v>
                </c:pt>
                <c:pt idx="2">
                  <c:v>1142.0219608774712</c:v>
                </c:pt>
                <c:pt idx="3">
                  <c:v>1264.4169859734529</c:v>
                </c:pt>
                <c:pt idx="4">
                  <c:v>1367.5753858812518</c:v>
                </c:pt>
                <c:pt idx="5">
                  <c:v>1443.4758560325204</c:v>
                </c:pt>
                <c:pt idx="6">
                  <c:v>1504.0905738548336</c:v>
                </c:pt>
                <c:pt idx="7">
                  <c:v>1581.2745756178299</c:v>
                </c:pt>
                <c:pt idx="8">
                  <c:v>1614.8448302334727</c:v>
                </c:pt>
                <c:pt idx="9">
                  <c:v>1656.2972105027202</c:v>
                </c:pt>
                <c:pt idx="10">
                  <c:v>1699.7598496577318</c:v>
                </c:pt>
                <c:pt idx="11">
                  <c:v>1700.4902881512505</c:v>
                </c:pt>
                <c:pt idx="12">
                  <c:v>1677.1555599384569</c:v>
                </c:pt>
                <c:pt idx="13">
                  <c:v>1659.7792048838025</c:v>
                </c:pt>
                <c:pt idx="14">
                  <c:v>1578.8340561195737</c:v>
                </c:pt>
                <c:pt idx="15">
                  <c:v>1511.1753988349053</c:v>
                </c:pt>
                <c:pt idx="16">
                  <c:v>1450.5088963177457</c:v>
                </c:pt>
                <c:pt idx="17">
                  <c:v>1362.9231263928916</c:v>
                </c:pt>
                <c:pt idx="18">
                  <c:v>1339.6052635503545</c:v>
                </c:pt>
                <c:pt idx="19">
                  <c:v>1210.995571262516</c:v>
                </c:pt>
                <c:pt idx="20">
                  <c:v>1129.2679686438796</c:v>
                </c:pt>
                <c:pt idx="21">
                  <c:v>1048.0554471430091</c:v>
                </c:pt>
                <c:pt idx="22">
                  <c:v>951.79336582420615</c:v>
                </c:pt>
                <c:pt idx="23">
                  <c:v>833.91181970905154</c:v>
                </c:pt>
                <c:pt idx="24">
                  <c:v>740.62334894906076</c:v>
                </c:pt>
                <c:pt idx="25">
                  <c:v>669.81710313766689</c:v>
                </c:pt>
                <c:pt idx="26">
                  <c:v>597.01742221538279</c:v>
                </c:pt>
                <c:pt idx="27">
                  <c:v>505.37475700740561</c:v>
                </c:pt>
                <c:pt idx="28">
                  <c:v>413.02481019221028</c:v>
                </c:pt>
                <c:pt idx="29">
                  <c:v>323.50432484675287</c:v>
                </c:pt>
                <c:pt idx="30">
                  <c:v>285.42582228375579</c:v>
                </c:pt>
                <c:pt idx="31">
                  <c:v>245.85833263209955</c:v>
                </c:pt>
                <c:pt idx="32">
                  <c:v>185.12829683447998</c:v>
                </c:pt>
                <c:pt idx="33">
                  <c:v>146.93572791384233</c:v>
                </c:pt>
                <c:pt idx="34">
                  <c:v>118.74119021055405</c:v>
                </c:pt>
                <c:pt idx="35">
                  <c:v>95.652460727718591</c:v>
                </c:pt>
                <c:pt idx="36">
                  <c:v>92.243566250828195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'res(s)'!$M$7</c:f>
              <c:strCache>
                <c:ptCount val="1"/>
                <c:pt idx="0">
                  <c:v>Acc. Resp.-s
(cm/sec2)</c:v>
                </c:pt>
              </c:strCache>
            </c:strRef>
          </c:tx>
          <c:marker>
            <c:symbol val="none"/>
          </c:marker>
          <c:xVal>
            <c:numRef>
              <c:f>'res(s)'!$J$8:$J$44</c:f>
              <c:numCache>
                <c:formatCode>0.00_ </c:formatCode>
                <c:ptCount val="3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0.2</c:v>
                </c:pt>
                <c:pt idx="12">
                  <c:v>0.22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1.3</c:v>
                </c:pt>
                <c:pt idx="27">
                  <c:v>1.5</c:v>
                </c:pt>
                <c:pt idx="28">
                  <c:v>1.7</c:v>
                </c:pt>
                <c:pt idx="29">
                  <c:v>2</c:v>
                </c:pt>
                <c:pt idx="30">
                  <c:v>2.2000000000000002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</c:numCache>
            </c:numRef>
          </c:xVal>
          <c:yVal>
            <c:numRef>
              <c:f>'res(s)'!$M$8:$M$44</c:f>
              <c:numCache>
                <c:formatCode>0.00E+00</c:formatCode>
                <c:ptCount val="37"/>
                <c:pt idx="0">
                  <c:v>163.00150194895241</c:v>
                </c:pt>
                <c:pt idx="1">
                  <c:v>179.76949698993812</c:v>
                </c:pt>
                <c:pt idx="2">
                  <c:v>194.83835553078674</c:v>
                </c:pt>
                <c:pt idx="3">
                  <c:v>206.96186126153026</c:v>
                </c:pt>
                <c:pt idx="4">
                  <c:v>217.7465464300499</c:v>
                </c:pt>
                <c:pt idx="5">
                  <c:v>224.59988220383164</c:v>
                </c:pt>
                <c:pt idx="6">
                  <c:v>234.03132397392756</c:v>
                </c:pt>
                <c:pt idx="7">
                  <c:v>246.04088937922432</c:v>
                </c:pt>
                <c:pt idx="8">
                  <c:v>252.42408896103842</c:v>
                </c:pt>
                <c:pt idx="9">
                  <c:v>256.53006454849992</c:v>
                </c:pt>
                <c:pt idx="10">
                  <c:v>262.05205301227983</c:v>
                </c:pt>
                <c:pt idx="11">
                  <c:v>268.27126426017077</c:v>
                </c:pt>
                <c:pt idx="12">
                  <c:v>267.03817191564008</c:v>
                </c:pt>
                <c:pt idx="13">
                  <c:v>264.27149349940407</c:v>
                </c:pt>
                <c:pt idx="14">
                  <c:v>259.61900775317639</c:v>
                </c:pt>
                <c:pt idx="15">
                  <c:v>241.72127418513446</c:v>
                </c:pt>
                <c:pt idx="16">
                  <c:v>225.6941991007821</c:v>
                </c:pt>
                <c:pt idx="17">
                  <c:v>211.09179884574644</c:v>
                </c:pt>
                <c:pt idx="18">
                  <c:v>207.48028949694213</c:v>
                </c:pt>
                <c:pt idx="19">
                  <c:v>184.13763244002118</c:v>
                </c:pt>
                <c:pt idx="20">
                  <c:v>168.57649105082143</c:v>
                </c:pt>
                <c:pt idx="21">
                  <c:v>160.09739282071868</c:v>
                </c:pt>
                <c:pt idx="22">
                  <c:v>146.06382633095276</c:v>
                </c:pt>
                <c:pt idx="23">
                  <c:v>128.56422301654351</c:v>
                </c:pt>
                <c:pt idx="24">
                  <c:v>114.70897512069209</c:v>
                </c:pt>
                <c:pt idx="25">
                  <c:v>103.74238609714338</c:v>
                </c:pt>
                <c:pt idx="26">
                  <c:v>92.467050530747343</c:v>
                </c:pt>
                <c:pt idx="27">
                  <c:v>80.837625003038283</c:v>
                </c:pt>
                <c:pt idx="28">
                  <c:v>68.230120815832123</c:v>
                </c:pt>
                <c:pt idx="29">
                  <c:v>54.435233606374545</c:v>
                </c:pt>
                <c:pt idx="30">
                  <c:v>48.695996876505141</c:v>
                </c:pt>
                <c:pt idx="31">
                  <c:v>42.333573685766858</c:v>
                </c:pt>
                <c:pt idx="32">
                  <c:v>32.46929101571682</c:v>
                </c:pt>
                <c:pt idx="33">
                  <c:v>26.249885221992077</c:v>
                </c:pt>
                <c:pt idx="34">
                  <c:v>21.11550136749435</c:v>
                </c:pt>
                <c:pt idx="35">
                  <c:v>16.853734458256923</c:v>
                </c:pt>
                <c:pt idx="36">
                  <c:v>16.253095416954352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1616"/>
        <c:axId val="111312192"/>
      </c:scatterChart>
      <c:valAx>
        <c:axId val="111311616"/>
        <c:scaling>
          <c:logBase val="10"/>
          <c:orientation val="minMax"/>
          <c:max val="10"/>
          <c:min val="1.0000000000000005E-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 (sec)</a:t>
                </a:r>
                <a:endParaRPr lang="ja-JP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11312192"/>
        <c:crosses val="autoZero"/>
        <c:crossBetween val="midCat"/>
      </c:valAx>
      <c:valAx>
        <c:axId val="111312192"/>
        <c:scaling>
          <c:logBase val="10"/>
          <c:orientation val="minMax"/>
          <c:max val="10000"/>
          <c:min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Acc. Response(cm/sec2)</a:t>
                </a:r>
                <a:endParaRPr lang="ja-JP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11311616"/>
        <c:crossesAt val="1.0000000000000005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ja-JP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Acceleration Response Spectra</a:t>
            </a:r>
          </a:p>
          <a:p>
            <a:pPr>
              <a:defRPr sz="1400"/>
            </a:pPr>
            <a:r>
              <a:rPr lang="en-US" sz="1400"/>
              <a:t>for Deep Earthquake </a:t>
            </a:r>
            <a:endParaRPr lang="ja-JP" sz="1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 (d)'!$J$7</c:f>
              <c:strCache>
                <c:ptCount val="1"/>
                <c:pt idx="0">
                  <c:v>Acc. Resp.
(cm/sec2)</c:v>
                </c:pt>
              </c:strCache>
            </c:strRef>
          </c:tx>
          <c:marker>
            <c:symbol val="none"/>
          </c:marker>
          <c:xVal>
            <c:numRef>
              <c:f>'res (d)'!$I$8:$I$44</c:f>
              <c:numCache>
                <c:formatCode>0.00_ </c:formatCode>
                <c:ptCount val="3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0.2</c:v>
                </c:pt>
                <c:pt idx="12">
                  <c:v>0.22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1.3</c:v>
                </c:pt>
                <c:pt idx="27">
                  <c:v>1.5</c:v>
                </c:pt>
                <c:pt idx="28">
                  <c:v>1.7</c:v>
                </c:pt>
                <c:pt idx="29">
                  <c:v>2</c:v>
                </c:pt>
                <c:pt idx="30">
                  <c:v>2.2000000000000002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</c:numCache>
            </c:numRef>
          </c:xVal>
          <c:yVal>
            <c:numRef>
              <c:f>'res (d)'!$J$8:$J$44</c:f>
              <c:numCache>
                <c:formatCode>0.00E+00</c:formatCode>
                <c:ptCount val="37"/>
                <c:pt idx="0">
                  <c:v>558.42116924505387</c:v>
                </c:pt>
                <c:pt idx="1">
                  <c:v>641.83073885246483</c:v>
                </c:pt>
                <c:pt idx="2">
                  <c:v>729.74661522332372</c:v>
                </c:pt>
                <c:pt idx="3">
                  <c:v>805.05414134326986</c:v>
                </c:pt>
                <c:pt idx="4">
                  <c:v>862.16659746060691</c:v>
                </c:pt>
                <c:pt idx="5">
                  <c:v>932.62900776919025</c:v>
                </c:pt>
                <c:pt idx="6">
                  <c:v>959.94190005701103</c:v>
                </c:pt>
                <c:pt idx="7">
                  <c:v>1009.1662535978099</c:v>
                </c:pt>
                <c:pt idx="8">
                  <c:v>1019.6330034710822</c:v>
                </c:pt>
                <c:pt idx="9">
                  <c:v>1048.779154311339</c:v>
                </c:pt>
                <c:pt idx="10">
                  <c:v>1055.5426491890164</c:v>
                </c:pt>
                <c:pt idx="11">
                  <c:v>1025.6955694790386</c:v>
                </c:pt>
                <c:pt idx="12">
                  <c:v>1002.7117388035171</c:v>
                </c:pt>
                <c:pt idx="13">
                  <c:v>950.48830975012072</c:v>
                </c:pt>
                <c:pt idx="14">
                  <c:v>874.77418687519025</c:v>
                </c:pt>
                <c:pt idx="15">
                  <c:v>776.47615587623125</c:v>
                </c:pt>
                <c:pt idx="16">
                  <c:v>707.27711827264909</c:v>
                </c:pt>
                <c:pt idx="17">
                  <c:v>626.38303409319428</c:v>
                </c:pt>
                <c:pt idx="18">
                  <c:v>572.85662450154155</c:v>
                </c:pt>
                <c:pt idx="19">
                  <c:v>479.04398736001178</c:v>
                </c:pt>
                <c:pt idx="20">
                  <c:v>415.57932886020706</c:v>
                </c:pt>
                <c:pt idx="21">
                  <c:v>366.03058520686307</c:v>
                </c:pt>
                <c:pt idx="22">
                  <c:v>317.86892521781448</c:v>
                </c:pt>
                <c:pt idx="23">
                  <c:v>271.22822280327506</c:v>
                </c:pt>
                <c:pt idx="24">
                  <c:v>239.84658836697514</c:v>
                </c:pt>
                <c:pt idx="25">
                  <c:v>208.82030591060951</c:v>
                </c:pt>
                <c:pt idx="26">
                  <c:v>186.32902068149116</c:v>
                </c:pt>
                <c:pt idx="27">
                  <c:v>149.86763925554447</c:v>
                </c:pt>
                <c:pt idx="28">
                  <c:v>121.2315450197781</c:v>
                </c:pt>
                <c:pt idx="29">
                  <c:v>93.171859585495028</c:v>
                </c:pt>
                <c:pt idx="30">
                  <c:v>80.482666223818683</c:v>
                </c:pt>
                <c:pt idx="31">
                  <c:v>67.563691735392155</c:v>
                </c:pt>
                <c:pt idx="32">
                  <c:v>52.089538512571586</c:v>
                </c:pt>
                <c:pt idx="33">
                  <c:v>39.992920233221547</c:v>
                </c:pt>
                <c:pt idx="34">
                  <c:v>31.723686468223676</c:v>
                </c:pt>
                <c:pt idx="35">
                  <c:v>26.533670485422515</c:v>
                </c:pt>
                <c:pt idx="36">
                  <c:v>22.977313051851098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 (d)'!$K$7</c:f>
              <c:strCache>
                <c:ptCount val="1"/>
                <c:pt idx="0">
                  <c:v>Acc. Resp.+s
(cm/sec2)</c:v>
                </c:pt>
              </c:strCache>
            </c:strRef>
          </c:tx>
          <c:marker>
            <c:symbol val="none"/>
          </c:marker>
          <c:xVal>
            <c:numRef>
              <c:f>'res (d)'!$I$8:$I$44</c:f>
              <c:numCache>
                <c:formatCode>0.00_ </c:formatCode>
                <c:ptCount val="3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0.2</c:v>
                </c:pt>
                <c:pt idx="12">
                  <c:v>0.22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1.3</c:v>
                </c:pt>
                <c:pt idx="27">
                  <c:v>1.5</c:v>
                </c:pt>
                <c:pt idx="28">
                  <c:v>1.7</c:v>
                </c:pt>
                <c:pt idx="29">
                  <c:v>2</c:v>
                </c:pt>
                <c:pt idx="30">
                  <c:v>2.2000000000000002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</c:numCache>
            </c:numRef>
          </c:xVal>
          <c:yVal>
            <c:numRef>
              <c:f>'res (d)'!$K$8:$K$44</c:f>
              <c:numCache>
                <c:formatCode>0.00E+00</c:formatCode>
                <c:ptCount val="37"/>
                <c:pt idx="0">
                  <c:v>1462.0488167471794</c:v>
                </c:pt>
                <c:pt idx="1">
                  <c:v>1731.4920931575525</c:v>
                </c:pt>
                <c:pt idx="2">
                  <c:v>2033.1624924096263</c:v>
                </c:pt>
                <c:pt idx="3">
                  <c:v>2284.6784666437425</c:v>
                </c:pt>
                <c:pt idx="4">
                  <c:v>2475.0911264602096</c:v>
                </c:pt>
                <c:pt idx="5">
                  <c:v>2695.931910468873</c:v>
                </c:pt>
                <c:pt idx="6">
                  <c:v>2781.2815086960068</c:v>
                </c:pt>
                <c:pt idx="7">
                  <c:v>2917.1765872373244</c:v>
                </c:pt>
                <c:pt idx="8">
                  <c:v>2933.8903877998619</c:v>
                </c:pt>
                <c:pt idx="9">
                  <c:v>2990.0885275189316</c:v>
                </c:pt>
                <c:pt idx="10">
                  <c:v>2954.4441571574234</c:v>
                </c:pt>
                <c:pt idx="11">
                  <c:v>2812.0204815445973</c:v>
                </c:pt>
                <c:pt idx="12">
                  <c:v>2717.5409637040079</c:v>
                </c:pt>
                <c:pt idx="13">
                  <c:v>2523.1715536554011</c:v>
                </c:pt>
                <c:pt idx="14">
                  <c:v>2274.5524676136497</c:v>
                </c:pt>
                <c:pt idx="15">
                  <c:v>2000.4519482919648</c:v>
                </c:pt>
                <c:pt idx="16">
                  <c:v>1805.4672211570846</c:v>
                </c:pt>
                <c:pt idx="17">
                  <c:v>1595.2912609345549</c:v>
                </c:pt>
                <c:pt idx="18">
                  <c:v>1452.2652299442468</c:v>
                </c:pt>
                <c:pt idx="19">
                  <c:v>1203.3040919458599</c:v>
                </c:pt>
                <c:pt idx="20">
                  <c:v>1046.2944879248525</c:v>
                </c:pt>
                <c:pt idx="21">
                  <c:v>923.67114390933193</c:v>
                </c:pt>
                <c:pt idx="22">
                  <c:v>805.83861306527979</c:v>
                </c:pt>
                <c:pt idx="23">
                  <c:v>689.18351111776724</c:v>
                </c:pt>
                <c:pt idx="24">
                  <c:v>612.2566985632335</c:v>
                </c:pt>
                <c:pt idx="25">
                  <c:v>533.0558669201331</c:v>
                </c:pt>
                <c:pt idx="26">
                  <c:v>473.45695580340083</c:v>
                </c:pt>
                <c:pt idx="27">
                  <c:v>380.80958079344833</c:v>
                </c:pt>
                <c:pt idx="28">
                  <c:v>306.63070392459559</c:v>
                </c:pt>
                <c:pt idx="29">
                  <c:v>233.49885942941793</c:v>
                </c:pt>
                <c:pt idx="30">
                  <c:v>200.30987282603022</c:v>
                </c:pt>
                <c:pt idx="31">
                  <c:v>166.99880818879561</c:v>
                </c:pt>
                <c:pt idx="32">
                  <c:v>126.9844405097829</c:v>
                </c:pt>
                <c:pt idx="33">
                  <c:v>95.275912508112825</c:v>
                </c:pt>
                <c:pt idx="34">
                  <c:v>74.025891954551284</c:v>
                </c:pt>
                <c:pt idx="35">
                  <c:v>60.645325510639658</c:v>
                </c:pt>
                <c:pt idx="36">
                  <c:v>50.968193548244955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 (d)'!$L$7</c:f>
              <c:strCache>
                <c:ptCount val="1"/>
                <c:pt idx="0">
                  <c:v>Acc. Resp.-s
(cm/sec2)</c:v>
                </c:pt>
              </c:strCache>
            </c:strRef>
          </c:tx>
          <c:marker>
            <c:symbol val="none"/>
          </c:marker>
          <c:xVal>
            <c:numRef>
              <c:f>'res (d)'!$I$8:$I$44</c:f>
              <c:numCache>
                <c:formatCode>0.00_ </c:formatCode>
                <c:ptCount val="37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0.2</c:v>
                </c:pt>
                <c:pt idx="12">
                  <c:v>0.22</c:v>
                </c:pt>
                <c:pt idx="13">
                  <c:v>0.25</c:v>
                </c:pt>
                <c:pt idx="14">
                  <c:v>0.3</c:v>
                </c:pt>
                <c:pt idx="15">
                  <c:v>0.35</c:v>
                </c:pt>
                <c:pt idx="16">
                  <c:v>0.4</c:v>
                </c:pt>
                <c:pt idx="17">
                  <c:v>0.45</c:v>
                </c:pt>
                <c:pt idx="18">
                  <c:v>0.5</c:v>
                </c:pt>
                <c:pt idx="19">
                  <c:v>0.6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1.3</c:v>
                </c:pt>
                <c:pt idx="27">
                  <c:v>1.5</c:v>
                </c:pt>
                <c:pt idx="28">
                  <c:v>1.7</c:v>
                </c:pt>
                <c:pt idx="29">
                  <c:v>2</c:v>
                </c:pt>
                <c:pt idx="30">
                  <c:v>2.2000000000000002</c:v>
                </c:pt>
                <c:pt idx="31">
                  <c:v>2.5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4.5</c:v>
                </c:pt>
                <c:pt idx="36">
                  <c:v>5</c:v>
                </c:pt>
              </c:numCache>
            </c:numRef>
          </c:xVal>
          <c:yVal>
            <c:numRef>
              <c:f>'res (d)'!$L$8:$L$44</c:f>
              <c:numCache>
                <c:formatCode>0.00E+00</c:formatCode>
                <c:ptCount val="37"/>
                <c:pt idx="0">
                  <c:v>213.28576630894815</c:v>
                </c:pt>
                <c:pt idx="1">
                  <c:v>237.91428154007568</c:v>
                </c:pt>
                <c:pt idx="2">
                  <c:v>261.92206693659972</c:v>
                </c:pt>
                <c:pt idx="3">
                  <c:v>283.67762902148968</c:v>
                </c:pt>
                <c:pt idx="4">
                  <c:v>300.32479767316164</c:v>
                </c:pt>
                <c:pt idx="5">
                  <c:v>322.63309869026716</c:v>
                </c:pt>
                <c:pt idx="6">
                  <c:v>331.31793693084336</c:v>
                </c:pt>
                <c:pt idx="7">
                  <c:v>349.11034589274482</c:v>
                </c:pt>
                <c:pt idx="8">
                  <c:v>354.35934010714681</c:v>
                </c:pt>
                <c:pt idx="9">
                  <c:v>367.8612537370916</c:v>
                </c:pt>
                <c:pt idx="10">
                  <c:v>377.11671806616545</c:v>
                </c:pt>
                <c:pt idx="11">
                  <c:v>374.1265073115884</c:v>
                </c:pt>
                <c:pt idx="12">
                  <c:v>369.97816944182165</c:v>
                </c:pt>
                <c:pt idx="13">
                  <c:v>358.05255717266488</c:v>
                </c:pt>
                <c:pt idx="14">
                  <c:v>336.4309634176044</c:v>
                </c:pt>
                <c:pt idx="15">
                  <c:v>301.38950408637101</c:v>
                </c:pt>
                <c:pt idx="16">
                  <c:v>277.07006594751101</c:v>
                </c:pt>
                <c:pt idx="17">
                  <c:v>245.94612595692752</c:v>
                </c:pt>
                <c:pt idx="18">
                  <c:v>225.96747857682891</c:v>
                </c:pt>
                <c:pt idx="19">
                  <c:v>190.71084637855947</c:v>
                </c:pt>
                <c:pt idx="20">
                  <c:v>165.06459755745581</c:v>
                </c:pt>
                <c:pt idx="21">
                  <c:v>145.04988078314369</c:v>
                </c:pt>
                <c:pt idx="22">
                  <c:v>125.38571865498756</c:v>
                </c:pt>
                <c:pt idx="23">
                  <c:v>106.74188754996534</c:v>
                </c:pt>
                <c:pt idx="24">
                  <c:v>93.957952744776605</c:v>
                </c:pt>
                <c:pt idx="25">
                  <c:v>81.803658615643641</c:v>
                </c:pt>
                <c:pt idx="26">
                  <c:v>73.329800148801993</c:v>
                </c:pt>
                <c:pt idx="27">
                  <c:v>58.980420737398738</c:v>
                </c:pt>
                <c:pt idx="28">
                  <c:v>47.930906200106769</c:v>
                </c:pt>
                <c:pt idx="29">
                  <c:v>37.177892174001371</c:v>
                </c:pt>
                <c:pt idx="30">
                  <c:v>32.3371957213527</c:v>
                </c:pt>
                <c:pt idx="31">
                  <c:v>27.334640830217417</c:v>
                </c:pt>
                <c:pt idx="32">
                  <c:v>21.367342420535731</c:v>
                </c:pt>
                <c:pt idx="33">
                  <c:v>16.787387563930483</c:v>
                </c:pt>
                <c:pt idx="34">
                  <c:v>13.595138897509537</c:v>
                </c:pt>
                <c:pt idx="35">
                  <c:v>11.60906736835744</c:v>
                </c:pt>
                <c:pt idx="36">
                  <c:v>10.358556549252986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84096"/>
        <c:axId val="113084672"/>
      </c:scatterChart>
      <c:valAx>
        <c:axId val="113084096"/>
        <c:scaling>
          <c:logBase val="10"/>
          <c:orientation val="minMax"/>
          <c:max val="10"/>
          <c:min val="1.0000000000000005E-2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 (sec)</a:t>
                </a:r>
                <a:endParaRPr lang="ja-JP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13084672"/>
        <c:crosses val="autoZero"/>
        <c:crossBetween val="midCat"/>
      </c:valAx>
      <c:valAx>
        <c:axId val="113084672"/>
        <c:scaling>
          <c:logBase val="10"/>
          <c:orientation val="minMax"/>
          <c:max val="10000"/>
          <c:min val="1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Acc. Response(cm/sec2)</a:t>
                </a:r>
                <a:endParaRPr lang="ja-JP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113084096"/>
        <c:crossesAt val="1.0000000000000005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ja-JP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13</xdr:col>
      <xdr:colOff>0</xdr:colOff>
      <xdr:row>24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19</xdr:col>
      <xdr:colOff>0</xdr:colOff>
      <xdr:row>24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13</xdr:col>
      <xdr:colOff>0</xdr:colOff>
      <xdr:row>24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6</xdr:row>
      <xdr:rowOff>0</xdr:rowOff>
    </xdr:from>
    <xdr:to>
      <xdr:col>19</xdr:col>
      <xdr:colOff>0</xdr:colOff>
      <xdr:row>24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</xdr:row>
      <xdr:rowOff>0</xdr:rowOff>
    </xdr:from>
    <xdr:to>
      <xdr:col>20</xdr:col>
      <xdr:colOff>0</xdr:colOff>
      <xdr:row>23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19</xdr:col>
      <xdr:colOff>0</xdr:colOff>
      <xdr:row>23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4" workbookViewId="0">
      <selection activeCell="E28" sqref="E28"/>
    </sheetView>
  </sheetViews>
  <sheetFormatPr defaultRowHeight="15"/>
  <cols>
    <col min="1" max="1" width="12.375" style="1" bestFit="1" customWidth="1"/>
    <col min="2" max="7" width="9.375" style="1" bestFit="1" customWidth="1"/>
    <col min="8" max="16384" width="9" style="1"/>
  </cols>
  <sheetData>
    <row r="1" spans="1:7">
      <c r="A1" s="27" t="s">
        <v>0</v>
      </c>
      <c r="B1" s="27"/>
    </row>
    <row r="3" spans="1:7">
      <c r="A3" s="1" t="s">
        <v>1</v>
      </c>
      <c r="B3" s="1">
        <v>7</v>
      </c>
    </row>
    <row r="4" spans="1:7">
      <c r="A4" s="1" t="s">
        <v>2</v>
      </c>
      <c r="B4" s="1">
        <v>300</v>
      </c>
      <c r="C4" s="1" t="s">
        <v>3</v>
      </c>
    </row>
    <row r="7" spans="1:7" ht="33">
      <c r="A7" s="3" t="s">
        <v>4</v>
      </c>
      <c r="B7" s="3" t="s">
        <v>5</v>
      </c>
      <c r="C7" s="3" t="s">
        <v>8</v>
      </c>
      <c r="D7" s="3" t="s">
        <v>6</v>
      </c>
      <c r="E7" s="2" t="s">
        <v>7</v>
      </c>
      <c r="F7" s="2" t="s">
        <v>10</v>
      </c>
      <c r="G7" s="2" t="s">
        <v>9</v>
      </c>
    </row>
    <row r="8" spans="1:7">
      <c r="A8" s="4">
        <v>1</v>
      </c>
      <c r="B8" s="4">
        <f>10^((0.556*$B$3-LOG10($A8+0.00547*10^(0.5*$B$3))-0.00307*$A8+0.256)+(-0.5514*LOG10($B$4)+1.349))</f>
        <v>733.92184601690042</v>
      </c>
      <c r="C8" s="4">
        <f>10^((0.556*$B$3-LOG10($A8+0.00547*10^(0.5*$B$3))-0.00307*$A8+0.256+0.366)+(-0.5514*LOG10($B$4)+1.349))</f>
        <v>1704.7072773937875</v>
      </c>
      <c r="D8" s="4">
        <f>10^((0.556*$B$3-LOG10($A8+0.00547*10^(0.5*$B$3))-0.00307*$A8+0.256-0.366)+(-0.5514*LOG10($B$4)+1.349))</f>
        <v>315.97288473147484</v>
      </c>
      <c r="E8" s="30">
        <f>10^((0.702*$B$3-LOG10($A8+0.00217*10^(0.5*$B$3))-0.000925*$A8-1.93)+(-0.7057*LOG10($B$4)+1.765))</f>
        <v>127.1831620328569</v>
      </c>
      <c r="F8" s="30">
        <f>10^((0.702*$B$3-LOG10($A8+0.00217*10^(0.5*$B$3))-0.000925*$A8-1.93+0.321)+(-0.7057*LOG10($B$4)+1.765))</f>
        <v>266.33584378750805</v>
      </c>
      <c r="G8" s="30">
        <f>10^((0.702*$B$3-LOG10($A8+0.00217*10^(0.5*$B$3))-0.000925*$A8-1.93-0.321)+(-0.7057*LOG10($B$4)+1.765))</f>
        <v>60.733682987038542</v>
      </c>
    </row>
    <row r="9" spans="1:7">
      <c r="A9" s="4">
        <f>A8*1.2</f>
        <v>1.2</v>
      </c>
      <c r="B9" s="4">
        <f t="shared" ref="B9:B42" si="0">10^((0.556*$B$3-LOG10($A9+0.00547*10^(0.5*$B$3))-0.00307*$A9+0.256)+(-0.5514*LOG10($B$4)+1.349))</f>
        <v>724.9608862468807</v>
      </c>
      <c r="C9" s="4">
        <f t="shared" ref="C9:C42" si="1">10^((0.556*$B$3-LOG10($A9+0.00547*10^(0.5*$B$3))-0.00307*$A9+0.256+0.366)+(-0.5514*LOG10($B$4)+1.349))</f>
        <v>1683.8933264052869</v>
      </c>
      <c r="D9" s="4">
        <f t="shared" ref="D9:D42" si="2">10^((0.556*$B$3-LOG10($A9+0.00547*10^(0.5*$B$3))-0.00307*$A9+0.256-0.366)+(-0.5514*LOG10($B$4)+1.349))</f>
        <v>312.11495309493563</v>
      </c>
      <c r="E9" s="30">
        <f t="shared" ref="E9:E42" si="3">10^((0.702*$B$3-LOG10($A9+0.00217*10^(0.5*$B$3))-0.000925*$A9-1.93)+(-0.7057*LOG10($B$4)+1.765))</f>
        <v>123.97526897434003</v>
      </c>
      <c r="F9" s="30">
        <f t="shared" ref="F9:F42" si="4">10^((0.702*$B$3-LOG10($A9+0.00217*10^(0.5*$B$3))-0.000925*$A9-1.93+0.321)+(-0.7057*LOG10($B$4)+1.765))</f>
        <v>259.61815497663025</v>
      </c>
      <c r="G9" s="30">
        <f t="shared" ref="G9:G42" si="5">10^((0.702*$B$3-LOG10($A9+0.00217*10^(0.5*$B$3))-0.000925*$A9-1.93-0.321)+(-0.7057*LOG10($B$4)+1.765))</f>
        <v>59.201820144833434</v>
      </c>
    </row>
    <row r="10" spans="1:7">
      <c r="A10" s="4">
        <f t="shared" ref="A10:A39" si="6">A9*1.2</f>
        <v>1.44</v>
      </c>
      <c r="B10" s="4">
        <f t="shared" si="0"/>
        <v>714.46212941549004</v>
      </c>
      <c r="C10" s="4">
        <f t="shared" si="1"/>
        <v>1659.5074775970104</v>
      </c>
      <c r="D10" s="4">
        <f t="shared" si="2"/>
        <v>307.59495890194034</v>
      </c>
      <c r="E10" s="30">
        <f t="shared" si="3"/>
        <v>120.32984185395613</v>
      </c>
      <c r="F10" s="30">
        <f t="shared" si="4"/>
        <v>251.98422063693769</v>
      </c>
      <c r="G10" s="30">
        <f t="shared" si="5"/>
        <v>57.461021979864462</v>
      </c>
    </row>
    <row r="11" spans="1:7">
      <c r="A11" s="4">
        <f t="shared" si="6"/>
        <v>1.728</v>
      </c>
      <c r="B11" s="4">
        <f t="shared" si="0"/>
        <v>702.21592803266128</v>
      </c>
      <c r="C11" s="4">
        <f t="shared" si="1"/>
        <v>1631.0627750295148</v>
      </c>
      <c r="D11" s="4">
        <f t="shared" si="2"/>
        <v>302.32264332919215</v>
      </c>
      <c r="E11" s="30">
        <f t="shared" si="3"/>
        <v>116.22425234232711</v>
      </c>
      <c r="F11" s="30">
        <f t="shared" si="4"/>
        <v>243.38665450202456</v>
      </c>
      <c r="G11" s="30">
        <f t="shared" si="5"/>
        <v>55.500482802439628</v>
      </c>
    </row>
    <row r="12" spans="1:7">
      <c r="A12" s="4">
        <f t="shared" si="6"/>
        <v>2.0735999999999999</v>
      </c>
      <c r="B12" s="4">
        <f t="shared" si="0"/>
        <v>688.00492134553872</v>
      </c>
      <c r="C12" s="4">
        <f t="shared" si="1"/>
        <v>1598.0543468840597</v>
      </c>
      <c r="D12" s="4">
        <f t="shared" si="2"/>
        <v>296.20442678851055</v>
      </c>
      <c r="E12" s="30">
        <f t="shared" si="3"/>
        <v>111.64693477066182</v>
      </c>
      <c r="F12" s="30">
        <f t="shared" si="4"/>
        <v>233.8012367608151</v>
      </c>
      <c r="G12" s="30">
        <f t="shared" si="5"/>
        <v>53.314679667141711</v>
      </c>
    </row>
    <row r="13" spans="1:7">
      <c r="A13" s="4">
        <f t="shared" si="6"/>
        <v>2.4883199999999999</v>
      </c>
      <c r="B13" s="4">
        <f t="shared" si="0"/>
        <v>671.61232635965541</v>
      </c>
      <c r="C13" s="4">
        <f t="shared" si="1"/>
        <v>1559.9786633225681</v>
      </c>
      <c r="D13" s="4">
        <f t="shared" si="2"/>
        <v>289.14697843207455</v>
      </c>
      <c r="E13" s="30">
        <f t="shared" si="3"/>
        <v>106.60086793036434</v>
      </c>
      <c r="F13" s="30">
        <f t="shared" si="4"/>
        <v>223.234205337492</v>
      </c>
      <c r="G13" s="30">
        <f t="shared" si="5"/>
        <v>50.905035034066302</v>
      </c>
    </row>
    <row r="14" spans="1:7">
      <c r="A14" s="4">
        <f t="shared" si="6"/>
        <v>2.9859839999999997</v>
      </c>
      <c r="B14" s="4">
        <f t="shared" si="0"/>
        <v>652.83347489030291</v>
      </c>
      <c r="C14" s="4">
        <f t="shared" si="1"/>
        <v>1516.3603340213783</v>
      </c>
      <c r="D14" s="4">
        <f t="shared" si="2"/>
        <v>281.06218316004691</v>
      </c>
      <c r="E14" s="30">
        <f t="shared" si="3"/>
        <v>101.10668604705866</v>
      </c>
      <c r="F14" s="30">
        <f t="shared" si="4"/>
        <v>211.72877062095125</v>
      </c>
      <c r="G14" s="30">
        <f t="shared" si="5"/>
        <v>48.281402349988134</v>
      </c>
    </row>
    <row r="15" spans="1:7">
      <c r="A15" s="4">
        <f t="shared" si="6"/>
        <v>3.5831807999999996</v>
      </c>
      <c r="B15" s="4">
        <f t="shared" si="0"/>
        <v>631.49078540185292</v>
      </c>
      <c r="C15" s="4">
        <f t="shared" si="1"/>
        <v>1466.7868838133315</v>
      </c>
      <c r="D15" s="4">
        <f t="shared" si="2"/>
        <v>271.87358739580753</v>
      </c>
      <c r="E15" s="30">
        <f t="shared" si="3"/>
        <v>95.204877970606731</v>
      </c>
      <c r="F15" s="30">
        <f t="shared" si="4"/>
        <v>199.36972081601186</v>
      </c>
      <c r="G15" s="30">
        <f t="shared" si="5"/>
        <v>45.463116225972932</v>
      </c>
    </row>
    <row r="16" spans="1:7">
      <c r="A16" s="4">
        <f t="shared" si="6"/>
        <v>4.2998169599999994</v>
      </c>
      <c r="B16" s="4">
        <f t="shared" si="0"/>
        <v>607.4519168099871</v>
      </c>
      <c r="C16" s="4">
        <f t="shared" si="1"/>
        <v>1410.9509191922116</v>
      </c>
      <c r="D16" s="4">
        <f t="shared" si="2"/>
        <v>261.52421478089587</v>
      </c>
      <c r="E16" s="30">
        <f t="shared" si="3"/>
        <v>88.95651452597032</v>
      </c>
      <c r="F16" s="30">
        <f t="shared" si="4"/>
        <v>186.28494509791537</v>
      </c>
      <c r="G16" s="30">
        <f t="shared" si="5"/>
        <v>42.479339768706438</v>
      </c>
    </row>
    <row r="17" spans="1:7">
      <c r="A17" s="4">
        <f t="shared" si="6"/>
        <v>5.1597803519999994</v>
      </c>
      <c r="B17" s="4">
        <f t="shared" si="0"/>
        <v>580.65020379635257</v>
      </c>
      <c r="C17" s="4">
        <f t="shared" si="1"/>
        <v>1348.6975941700398</v>
      </c>
      <c r="D17" s="4">
        <f t="shared" si="2"/>
        <v>249.98536412176429</v>
      </c>
      <c r="E17" s="30">
        <f t="shared" si="3"/>
        <v>82.442052631573276</v>
      </c>
      <c r="F17" s="30">
        <f t="shared" si="4"/>
        <v>172.64292930169236</v>
      </c>
      <c r="G17" s="30">
        <f t="shared" si="5"/>
        <v>39.368493512004299</v>
      </c>
    </row>
    <row r="18" spans="1:7">
      <c r="A18" s="4">
        <f t="shared" si="6"/>
        <v>6.1917364223999991</v>
      </c>
      <c r="B18" s="4">
        <f t="shared" si="0"/>
        <v>551.10566346471978</v>
      </c>
      <c r="C18" s="4">
        <f t="shared" si="1"/>
        <v>1280.073403210301</v>
      </c>
      <c r="D18" s="4">
        <f t="shared" si="2"/>
        <v>237.26565331425101</v>
      </c>
      <c r="E18" s="30">
        <f t="shared" si="3"/>
        <v>75.75801614691818</v>
      </c>
      <c r="F18" s="30">
        <f t="shared" si="4"/>
        <v>158.64580524381444</v>
      </c>
      <c r="G18" s="30">
        <f t="shared" si="5"/>
        <v>36.176670424385456</v>
      </c>
    </row>
    <row r="19" spans="1:7">
      <c r="A19" s="4">
        <f t="shared" si="6"/>
        <v>7.4300837068799988</v>
      </c>
      <c r="B19" s="4">
        <f t="shared" si="0"/>
        <v>518.94402199029548</v>
      </c>
      <c r="C19" s="4">
        <f t="shared" si="1"/>
        <v>1205.3703751264109</v>
      </c>
      <c r="D19" s="4">
        <f t="shared" si="2"/>
        <v>223.41921082241751</v>
      </c>
      <c r="E19" s="30">
        <f t="shared" si="3"/>
        <v>69.011715162359764</v>
      </c>
      <c r="F19" s="30">
        <f t="shared" si="4"/>
        <v>144.51829232113138</v>
      </c>
      <c r="G19" s="30">
        <f t="shared" si="5"/>
        <v>32.955114215353099</v>
      </c>
    </row>
    <row r="20" spans="1:7">
      <c r="A20" s="4">
        <f t="shared" si="6"/>
        <v>8.9161004482559978</v>
      </c>
      <c r="B20" s="4">
        <f t="shared" si="0"/>
        <v>484.41056358986953</v>
      </c>
      <c r="C20" s="4">
        <f t="shared" si="1"/>
        <v>1125.1582405942729</v>
      </c>
      <c r="D20" s="4">
        <f t="shared" si="2"/>
        <v>208.55163802872545</v>
      </c>
      <c r="E20" s="30">
        <f t="shared" si="3"/>
        <v>62.314555016882302</v>
      </c>
      <c r="F20" s="30">
        <f t="shared" si="4"/>
        <v>130.49368584165899</v>
      </c>
      <c r="G20" s="30">
        <f t="shared" si="5"/>
        <v>29.757024195514024</v>
      </c>
    </row>
    <row r="21" spans="1:7">
      <c r="A21" s="4">
        <f t="shared" si="6"/>
        <v>10.699320537907196</v>
      </c>
      <c r="B21" s="4">
        <f t="shared" si="0"/>
        <v>447.87544150890102</v>
      </c>
      <c r="C21" s="4">
        <f t="shared" si="1"/>
        <v>1040.2967681774094</v>
      </c>
      <c r="D21" s="4">
        <f t="shared" si="2"/>
        <v>192.82229575530542</v>
      </c>
      <c r="E21" s="30">
        <f t="shared" si="3"/>
        <v>55.77479266445706</v>
      </c>
      <c r="F21" s="30">
        <f t="shared" si="4"/>
        <v>116.79868804114045</v>
      </c>
      <c r="G21" s="30">
        <f t="shared" si="5"/>
        <v>26.634096229466476</v>
      </c>
    </row>
    <row r="22" spans="1:7">
      <c r="A22" s="4">
        <f t="shared" si="6"/>
        <v>12.839184645488634</v>
      </c>
      <c r="B22" s="4">
        <f t="shared" si="0"/>
        <v>409.82767402240705</v>
      </c>
      <c r="C22" s="4">
        <f t="shared" si="1"/>
        <v>951.92181861728955</v>
      </c>
      <c r="D22" s="4">
        <f t="shared" si="2"/>
        <v>176.44171938256832</v>
      </c>
      <c r="E22" s="30">
        <f t="shared" si="3"/>
        <v>49.490723368717937</v>
      </c>
      <c r="F22" s="30">
        <f t="shared" si="4"/>
        <v>103.63914025550307</v>
      </c>
      <c r="G22" s="30">
        <f t="shared" si="5"/>
        <v>23.633269183057578</v>
      </c>
    </row>
    <row r="23" spans="1:7">
      <c r="A23" s="4">
        <f t="shared" si="6"/>
        <v>15.407021574586361</v>
      </c>
      <c r="B23" s="4">
        <f t="shared" si="0"/>
        <v>370.85648250506028</v>
      </c>
      <c r="C23" s="4">
        <f t="shared" si="1"/>
        <v>861.4019980820683</v>
      </c>
      <c r="D23" s="4">
        <f t="shared" si="2"/>
        <v>159.66358439178174</v>
      </c>
      <c r="E23" s="30">
        <f t="shared" si="3"/>
        <v>43.545183004460583</v>
      </c>
      <c r="F23" s="30">
        <f t="shared" si="4"/>
        <v>91.188510121947488</v>
      </c>
      <c r="G23" s="30">
        <f t="shared" si="5"/>
        <v>20.79409961141128</v>
      </c>
    </row>
    <row r="24" spans="1:7">
      <c r="A24" s="4">
        <f t="shared" si="6"/>
        <v>18.488425889503631</v>
      </c>
      <c r="B24" s="4">
        <f t="shared" si="0"/>
        <v>331.6207424415835</v>
      </c>
      <c r="C24" s="4">
        <f t="shared" si="1"/>
        <v>770.26770090432819</v>
      </c>
      <c r="D24" s="4">
        <f t="shared" si="2"/>
        <v>142.7715542121193</v>
      </c>
      <c r="E24" s="30">
        <f t="shared" si="3"/>
        <v>38.001963373052639</v>
      </c>
      <c r="F24" s="30">
        <f t="shared" si="4"/>
        <v>79.580384846298927</v>
      </c>
      <c r="G24" s="30">
        <f t="shared" si="5"/>
        <v>18.147049967099992</v>
      </c>
    </row>
    <row r="25" spans="1:7">
      <c r="A25" s="4">
        <f t="shared" si="6"/>
        <v>22.186111067404358</v>
      </c>
      <c r="B25" s="4">
        <f t="shared" si="0"/>
        <v>292.80963768882151</v>
      </c>
      <c r="C25" s="4">
        <f t="shared" si="1"/>
        <v>680.11971978781776</v>
      </c>
      <c r="D25" s="4">
        <f t="shared" si="2"/>
        <v>126.06234083347397</v>
      </c>
      <c r="E25" s="30">
        <f t="shared" si="3"/>
        <v>32.904352609728633</v>
      </c>
      <c r="F25" s="30">
        <f t="shared" si="4"/>
        <v>68.905414651742547</v>
      </c>
      <c r="G25" s="30">
        <f t="shared" si="5"/>
        <v>15.71279160190026</v>
      </c>
    </row>
    <row r="26" spans="1:7">
      <c r="A26" s="4">
        <f t="shared" si="6"/>
        <v>26.62333328088523</v>
      </c>
      <c r="B26" s="4">
        <f t="shared" si="0"/>
        <v>255.09947547462642</v>
      </c>
      <c r="C26" s="4">
        <f t="shared" si="1"/>
        <v>592.52893841631158</v>
      </c>
      <c r="D26" s="4">
        <f t="shared" si="2"/>
        <v>109.82711251430401</v>
      </c>
      <c r="E26" s="30">
        <f t="shared" si="3"/>
        <v>28.275641905970893</v>
      </c>
      <c r="F26" s="30">
        <f t="shared" si="4"/>
        <v>59.21237391247314</v>
      </c>
      <c r="G26" s="30">
        <f t="shared" si="5"/>
        <v>13.502446741563247</v>
      </c>
    </row>
    <row r="27" spans="1:7">
      <c r="A27" s="4">
        <f t="shared" si="6"/>
        <v>31.947999937062274</v>
      </c>
      <c r="B27" s="4">
        <f t="shared" si="0"/>
        <v>219.11243698824117</v>
      </c>
      <c r="C27" s="4">
        <f t="shared" si="1"/>
        <v>508.94051993206529</v>
      </c>
      <c r="D27" s="4">
        <f t="shared" si="2"/>
        <v>94.333734813125929</v>
      </c>
      <c r="E27" s="30">
        <f t="shared" si="3"/>
        <v>24.121171345360906</v>
      </c>
      <c r="F27" s="30">
        <f t="shared" si="4"/>
        <v>50.512445364033901</v>
      </c>
      <c r="G27" s="30">
        <f t="shared" si="5"/>
        <v>11.518565432322896</v>
      </c>
    </row>
    <row r="28" spans="1:7">
      <c r="A28" s="4">
        <f t="shared" si="6"/>
        <v>38.337599924474731</v>
      </c>
      <c r="B28" s="4">
        <f t="shared" si="0"/>
        <v>185.38252636060943</v>
      </c>
      <c r="C28" s="4">
        <f t="shared" si="1"/>
        <v>430.59481537942844</v>
      </c>
      <c r="D28" s="4">
        <f t="shared" si="2"/>
        <v>79.812110718423313</v>
      </c>
      <c r="E28" s="30">
        <f t="shared" si="3"/>
        <v>20.431360674238171</v>
      </c>
      <c r="F28" s="30">
        <f t="shared" si="4"/>
        <v>42.785566877904259</v>
      </c>
      <c r="G28" s="30">
        <f t="shared" si="5"/>
        <v>9.7565728226072643</v>
      </c>
    </row>
    <row r="29" spans="1:7">
      <c r="A29" s="4">
        <f t="shared" si="6"/>
        <v>46.005119909369675</v>
      </c>
      <c r="B29" s="4">
        <f t="shared" si="0"/>
        <v>154.33230693248959</v>
      </c>
      <c r="C29" s="4">
        <f t="shared" si="1"/>
        <v>358.47332817877322</v>
      </c>
      <c r="D29" s="4">
        <f t="shared" si="2"/>
        <v>66.444164993011086</v>
      </c>
      <c r="E29" s="30">
        <f t="shared" si="3"/>
        <v>17.185175523875941</v>
      </c>
      <c r="F29" s="30">
        <f t="shared" si="4"/>
        <v>35.987690120532513</v>
      </c>
      <c r="G29" s="30">
        <f t="shared" si="5"/>
        <v>8.2064243855964065</v>
      </c>
    </row>
    <row r="30" spans="1:7">
      <c r="A30" s="4">
        <f t="shared" si="6"/>
        <v>55.206143891243606</v>
      </c>
      <c r="B30" s="4">
        <f t="shared" si="0"/>
        <v>126.26171769495612</v>
      </c>
      <c r="C30" s="4">
        <f t="shared" si="1"/>
        <v>293.27273766132777</v>
      </c>
      <c r="D30" s="4">
        <f t="shared" si="2"/>
        <v>54.359029354070685</v>
      </c>
      <c r="E30" s="30">
        <f t="shared" si="3"/>
        <v>14.353575298130885</v>
      </c>
      <c r="F30" s="30">
        <f t="shared" si="4"/>
        <v>30.058000817809571</v>
      </c>
      <c r="G30" s="30">
        <f t="shared" si="5"/>
        <v>6.8542523865074143</v>
      </c>
    </row>
    <row r="31" spans="1:7">
      <c r="A31" s="4">
        <f t="shared" si="6"/>
        <v>66.247372669492322</v>
      </c>
      <c r="B31" s="4">
        <f t="shared" si="0"/>
        <v>101.34802248404509</v>
      </c>
      <c r="C31" s="4">
        <f t="shared" si="1"/>
        <v>235.40478106171867</v>
      </c>
      <c r="D31" s="4">
        <f t="shared" si="2"/>
        <v>43.63302060009358</v>
      </c>
      <c r="E31" s="30">
        <f t="shared" si="3"/>
        <v>11.902626527873412</v>
      </c>
      <c r="F31" s="30">
        <f t="shared" si="4"/>
        <v>24.925438469360984</v>
      </c>
      <c r="G31" s="30">
        <f t="shared" si="5"/>
        <v>5.6838526004741547</v>
      </c>
    </row>
    <row r="32" spans="1:7">
      <c r="A32" s="4">
        <f t="shared" si="6"/>
        <v>79.496847203390786</v>
      </c>
      <c r="B32" s="4">
        <f t="shared" si="0"/>
        <v>79.654315791538679</v>
      </c>
      <c r="C32" s="4">
        <f t="shared" si="1"/>
        <v>185.01601027765585</v>
      </c>
      <c r="D32" s="4">
        <f t="shared" si="2"/>
        <v>34.293302588767482</v>
      </c>
      <c r="E32" s="30">
        <f t="shared" si="3"/>
        <v>9.7961041500193478</v>
      </c>
      <c r="F32" s="30">
        <f t="shared" si="4"/>
        <v>20.514143719368136</v>
      </c>
      <c r="G32" s="30">
        <f t="shared" si="5"/>
        <v>4.6779264994338297</v>
      </c>
    </row>
    <row r="33" spans="1:7">
      <c r="A33" s="4">
        <f t="shared" si="6"/>
        <v>95.396216644068943</v>
      </c>
      <c r="B33" s="4">
        <f t="shared" si="0"/>
        <v>61.143267099696224</v>
      </c>
      <c r="C33" s="4">
        <f t="shared" si="1"/>
        <v>142.01971634195527</v>
      </c>
      <c r="D33" s="4">
        <f t="shared" si="2"/>
        <v>26.323803538821547</v>
      </c>
      <c r="E33" s="30">
        <f t="shared" si="3"/>
        <v>7.9975177081264128</v>
      </c>
      <c r="F33" s="30">
        <f t="shared" si="4"/>
        <v>16.747701448475603</v>
      </c>
      <c r="G33" s="30">
        <f t="shared" si="5"/>
        <v>3.8190488222261263</v>
      </c>
    </row>
    <row r="34" spans="1:7">
      <c r="A34" s="4">
        <f t="shared" si="6"/>
        <v>114.47545997288273</v>
      </c>
      <c r="B34" s="4">
        <f t="shared" si="0"/>
        <v>45.692913763288033</v>
      </c>
      <c r="C34" s="4">
        <f t="shared" si="1"/>
        <v>106.13261213076127</v>
      </c>
      <c r="D34" s="4">
        <f t="shared" si="2"/>
        <v>19.672015285998434</v>
      </c>
      <c r="E34" s="30">
        <f t="shared" si="3"/>
        <v>6.4715799464159138</v>
      </c>
      <c r="F34" s="30">
        <f t="shared" si="4"/>
        <v>13.552216174824419</v>
      </c>
      <c r="G34" s="30">
        <f t="shared" si="5"/>
        <v>3.0903688712296691</v>
      </c>
    </row>
    <row r="35" spans="1:7">
      <c r="A35" s="4">
        <f t="shared" si="6"/>
        <v>137.37055196745928</v>
      </c>
      <c r="B35" s="4">
        <f t="shared" si="0"/>
        <v>33.11209687917443</v>
      </c>
      <c r="C35" s="4">
        <f t="shared" si="1"/>
        <v>76.91068582579976</v>
      </c>
      <c r="D35" s="4">
        <f t="shared" si="2"/>
        <v>14.255638835664119</v>
      </c>
      <c r="E35" s="30">
        <f t="shared" si="3"/>
        <v>5.1851825773095142</v>
      </c>
      <c r="F35" s="30">
        <f t="shared" si="4"/>
        <v>10.858355421004886</v>
      </c>
      <c r="G35" s="30">
        <f t="shared" si="5"/>
        <v>2.476076469925125</v>
      </c>
    </row>
    <row r="36" spans="1:7">
      <c r="A36" s="4">
        <f t="shared" si="6"/>
        <v>164.84466236095113</v>
      </c>
      <c r="B36" s="4">
        <f t="shared" si="0"/>
        <v>23.15428421698552</v>
      </c>
      <c r="C36" s="4">
        <f t="shared" si="1"/>
        <v>53.781307944102863</v>
      </c>
      <c r="D36" s="4">
        <f t="shared" si="2"/>
        <v>9.9685355023004902</v>
      </c>
      <c r="E36" s="30">
        <f t="shared" si="3"/>
        <v>4.1079647745884955</v>
      </c>
      <c r="F36" s="30">
        <f t="shared" si="4"/>
        <v>8.6025402026624711</v>
      </c>
      <c r="G36" s="30">
        <f t="shared" si="5"/>
        <v>1.9616734350206237</v>
      </c>
    </row>
    <row r="37" spans="1:7">
      <c r="A37" s="4">
        <f t="shared" si="6"/>
        <v>197.81359483314137</v>
      </c>
      <c r="B37" s="4">
        <f t="shared" si="0"/>
        <v>15.529750296027657</v>
      </c>
      <c r="C37" s="4">
        <f t="shared" si="1"/>
        <v>36.071522450821107</v>
      </c>
      <c r="D37" s="4">
        <f t="shared" si="2"/>
        <v>6.6859707567314279</v>
      </c>
      <c r="E37" s="30">
        <f t="shared" si="3"/>
        <v>3.2125625452940443</v>
      </c>
      <c r="F37" s="30">
        <f t="shared" si="4"/>
        <v>6.727467241300304</v>
      </c>
      <c r="G37" s="30">
        <f t="shared" si="5"/>
        <v>1.5340926588341675</v>
      </c>
    </row>
    <row r="38" spans="1:7">
      <c r="A38" s="4">
        <f t="shared" si="6"/>
        <v>237.37631379976963</v>
      </c>
      <c r="B38" s="4">
        <f t="shared" si="0"/>
        <v>9.9171183014108486</v>
      </c>
      <c r="C38" s="4">
        <f t="shared" si="1"/>
        <v>23.034855592513473</v>
      </c>
      <c r="D38" s="4">
        <f t="shared" si="2"/>
        <v>4.2695833281517244</v>
      </c>
      <c r="E38" s="30">
        <f t="shared" si="3"/>
        <v>2.4746192893946248</v>
      </c>
      <c r="F38" s="30">
        <f t="shared" si="4"/>
        <v>5.1821310774101681</v>
      </c>
      <c r="G38" s="30">
        <f t="shared" si="5"/>
        <v>1.181703151843926</v>
      </c>
    </row>
    <row r="39" spans="1:7">
      <c r="A39" s="4">
        <f t="shared" si="6"/>
        <v>284.85157655972353</v>
      </c>
      <c r="B39" s="4">
        <f t="shared" si="0"/>
        <v>5.9758474251585492</v>
      </c>
      <c r="C39" s="4">
        <f t="shared" si="1"/>
        <v>13.880320703831634</v>
      </c>
      <c r="D39" s="4">
        <f t="shared" si="2"/>
        <v>2.5727613367691267</v>
      </c>
      <c r="E39" s="30">
        <f t="shared" si="3"/>
        <v>1.8726256513038928</v>
      </c>
      <c r="F39" s="30">
        <f t="shared" si="4"/>
        <v>3.9214887015413722</v>
      </c>
      <c r="G39" s="30">
        <f t="shared" si="5"/>
        <v>0.8942335670999082</v>
      </c>
    </row>
    <row r="40" spans="1:7">
      <c r="A40" s="4">
        <f>A39*1.2</f>
        <v>341.82189187166824</v>
      </c>
      <c r="B40" s="4">
        <f t="shared" si="0"/>
        <v>3.36111276377977</v>
      </c>
      <c r="C40" s="4">
        <f t="shared" si="1"/>
        <v>7.8069802931368031</v>
      </c>
      <c r="D40" s="4">
        <f t="shared" si="2"/>
        <v>1.4470484856705299</v>
      </c>
      <c r="E40" s="30">
        <f t="shared" si="3"/>
        <v>1.387644498776115</v>
      </c>
      <c r="F40" s="30">
        <f t="shared" si="4"/>
        <v>2.9058836291800314</v>
      </c>
      <c r="G40" s="30">
        <f t="shared" si="5"/>
        <v>0.66264086959564861</v>
      </c>
    </row>
    <row r="41" spans="1:7">
      <c r="A41" s="4">
        <f t="shared" ref="A41:A42" si="7">A40*1.2</f>
        <v>410.18627024600187</v>
      </c>
      <c r="B41" s="4">
        <f t="shared" si="0"/>
        <v>1.7415008794538929</v>
      </c>
      <c r="C41" s="4">
        <f t="shared" si="1"/>
        <v>4.0450481735958199</v>
      </c>
      <c r="D41" s="4">
        <f t="shared" si="2"/>
        <v>0.74976247079961766</v>
      </c>
      <c r="E41" s="30">
        <f t="shared" si="3"/>
        <v>1.002967263195889</v>
      </c>
      <c r="F41" s="30">
        <f t="shared" si="4"/>
        <v>2.1003262386691919</v>
      </c>
      <c r="G41" s="30">
        <f t="shared" si="5"/>
        <v>0.47894622869637488</v>
      </c>
    </row>
    <row r="42" spans="1:7">
      <c r="A42" s="4">
        <f t="shared" si="7"/>
        <v>492.2235242952022</v>
      </c>
      <c r="B42" s="4">
        <f t="shared" si="0"/>
        <v>0.81813858678545881</v>
      </c>
      <c r="C42" s="4">
        <f t="shared" si="1"/>
        <v>1.9003206000461876</v>
      </c>
      <c r="D42" s="4">
        <f t="shared" si="2"/>
        <v>0.35223043268122184</v>
      </c>
      <c r="E42" s="30">
        <f t="shared" si="3"/>
        <v>0.7037423274302953</v>
      </c>
      <c r="F42" s="30">
        <f t="shared" si="4"/>
        <v>1.4737155735812788</v>
      </c>
      <c r="G42" s="30">
        <f t="shared" si="5"/>
        <v>0.33605756245996171</v>
      </c>
    </row>
  </sheetData>
  <mergeCells count="1">
    <mergeCell ref="A1:B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J26" sqref="J26"/>
    </sheetView>
  </sheetViews>
  <sheetFormatPr defaultRowHeight="15"/>
  <cols>
    <col min="1" max="1" width="12.375" style="1" bestFit="1" customWidth="1"/>
    <col min="2" max="7" width="9.375" style="1" bestFit="1" customWidth="1"/>
    <col min="8" max="16384" width="9" style="1"/>
  </cols>
  <sheetData>
    <row r="1" spans="1:7">
      <c r="A1" s="27" t="s">
        <v>11</v>
      </c>
      <c r="B1" s="27"/>
    </row>
    <row r="3" spans="1:7">
      <c r="A3" s="1" t="s">
        <v>1</v>
      </c>
      <c r="B3" s="1">
        <v>7</v>
      </c>
    </row>
    <row r="4" spans="1:7">
      <c r="A4" s="1" t="s">
        <v>2</v>
      </c>
      <c r="B4" s="1">
        <v>300</v>
      </c>
      <c r="C4" s="1" t="s">
        <v>3</v>
      </c>
    </row>
    <row r="7" spans="1:7" ht="33">
      <c r="A7" s="3" t="s">
        <v>4</v>
      </c>
      <c r="B7" s="3" t="s">
        <v>5</v>
      </c>
      <c r="C7" s="3" t="s">
        <v>8</v>
      </c>
      <c r="D7" s="3" t="s">
        <v>6</v>
      </c>
      <c r="E7" s="2" t="s">
        <v>7</v>
      </c>
      <c r="F7" s="2" t="s">
        <v>10</v>
      </c>
      <c r="G7" s="2" t="s">
        <v>9</v>
      </c>
    </row>
    <row r="8" spans="1:7">
      <c r="A8" s="4">
        <v>30</v>
      </c>
      <c r="B8" s="4">
        <f>10^((0.409*$B$3-LOG10($A8)-0.00389*$A8+1.56)+(-0.5514*LOG10($B$4)+1.349))</f>
        <v>649.07380946167461</v>
      </c>
      <c r="C8" s="4">
        <f>10^((0.409*$B$3-LOG10($A8)-0.00389*$A8+1.56+0.397)+(-0.5514*LOG10($B$4)+1.349))</f>
        <v>1619.1761024798702</v>
      </c>
      <c r="D8" s="4">
        <f>10^((0.409*$B$3-LOG10($A8)-0.00389*$A8+1.56-0.397)+(-0.5514*LOG10($B$4)+1.349))</f>
        <v>260.19208749675056</v>
      </c>
      <c r="E8" s="30">
        <f>10^((0.552*$B$3-LOG10($A8)-0.00324*$A8-0.571)+(-0.7057*LOG10($B$4)+1.765))</f>
        <v>54.396915685553537</v>
      </c>
      <c r="F8" s="30">
        <f>10^((0.552*$B$3-LOG10($A8)-0.00324*$A8-0.571+0.356)+(-0.7057*LOG10($B$4)+1.765))</f>
        <v>123.47364696552577</v>
      </c>
      <c r="G8" s="30">
        <f>10^((0.552*$B$3-LOG10($A8)-0.00324*$A8-0.571-0.356)+(-0.7057*LOG10($B$4)+1.765))</f>
        <v>23.964825765026518</v>
      </c>
    </row>
    <row r="9" spans="1:7">
      <c r="A9" s="4">
        <f>A8*1.2</f>
        <v>36</v>
      </c>
      <c r="B9" s="4">
        <f t="shared" ref="B9:B24" si="0">10^((0.409*$B$3-LOG10($A9)-0.00389*$A9+1.56)+(-0.5514*LOG10($B$4)+1.349))</f>
        <v>512.5931985747236</v>
      </c>
      <c r="C9" s="4">
        <f t="shared" ref="C9:C24" si="1">10^((0.409*$B$3-LOG10($A9)-0.00389*$A9+1.56+0.397)+(-0.5514*LOG10($B$4)+1.349))</f>
        <v>1278.7122902313299</v>
      </c>
      <c r="D9" s="4">
        <f t="shared" ref="D9:D24" si="2">10^((0.409*$B$3-LOG10($A9)-0.00389*$A9+1.56-0.397)+(-0.5514*LOG10($B$4)+1.349))</f>
        <v>205.48155299072999</v>
      </c>
      <c r="E9" s="30">
        <f t="shared" ref="E9:E24" si="3">10^((0.552*$B$3-LOG10($A9)-0.00324*$A9-0.571)+(-0.7057*LOG10($B$4)+1.765))</f>
        <v>43.346399544890609</v>
      </c>
      <c r="F9" s="30">
        <f t="shared" ref="F9:F24" si="4">10^((0.552*$B$3-LOG10($A9)-0.00324*$A9-0.571+0.356)+(-0.7057*LOG10($B$4)+1.765))</f>
        <v>98.390468782660122</v>
      </c>
      <c r="G9" s="30">
        <f t="shared" ref="G9:G24" si="5">10^((0.552*$B$3-LOG10($A9)-0.00324*$A9-0.571-0.356)+(-0.7057*LOG10($B$4)+1.765))</f>
        <v>19.096467134999799</v>
      </c>
    </row>
    <row r="10" spans="1:7">
      <c r="A10" s="4">
        <f t="shared" ref="A10:A24" si="6">A9*1.2</f>
        <v>43.199999999999996</v>
      </c>
      <c r="B10" s="4">
        <f t="shared" si="0"/>
        <v>400.48254609782339</v>
      </c>
      <c r="C10" s="4">
        <f t="shared" si="1"/>
        <v>999.04164772831939</v>
      </c>
      <c r="D10" s="4">
        <f t="shared" si="2"/>
        <v>160.5401237212597</v>
      </c>
      <c r="E10" s="30">
        <f t="shared" si="3"/>
        <v>34.232907274297169</v>
      </c>
      <c r="F10" s="30">
        <f t="shared" si="4"/>
        <v>77.704072999725213</v>
      </c>
      <c r="G10" s="30">
        <f t="shared" si="5"/>
        <v>15.081473791660486</v>
      </c>
    </row>
    <row r="11" spans="1:7">
      <c r="A11" s="4">
        <f t="shared" si="6"/>
        <v>51.839999999999996</v>
      </c>
      <c r="B11" s="4">
        <f t="shared" si="0"/>
        <v>308.88210427911656</v>
      </c>
      <c r="C11" s="4">
        <f t="shared" si="1"/>
        <v>770.53566858172894</v>
      </c>
      <c r="D11" s="4">
        <f t="shared" si="2"/>
        <v>123.82055527618368</v>
      </c>
      <c r="E11" s="30">
        <f t="shared" si="3"/>
        <v>26.746621855712938</v>
      </c>
      <c r="F11" s="30">
        <f t="shared" si="4"/>
        <v>60.711216856910461</v>
      </c>
      <c r="G11" s="30">
        <f t="shared" si="5"/>
        <v>11.783354340905003</v>
      </c>
    </row>
    <row r="12" spans="1:7">
      <c r="A12" s="4">
        <f t="shared" si="6"/>
        <v>62.207999999999991</v>
      </c>
      <c r="B12" s="4">
        <f t="shared" si="0"/>
        <v>234.57405814652407</v>
      </c>
      <c r="C12" s="4">
        <f t="shared" si="1"/>
        <v>585.16720852992967</v>
      </c>
      <c r="D12" s="4">
        <f t="shared" si="2"/>
        <v>94.032932729713153</v>
      </c>
      <c r="E12" s="30">
        <f t="shared" si="3"/>
        <v>20.629816815724734</v>
      </c>
      <c r="F12" s="30">
        <f t="shared" si="4"/>
        <v>46.826896090815396</v>
      </c>
      <c r="G12" s="30">
        <f t="shared" si="5"/>
        <v>9.0885661314168082</v>
      </c>
    </row>
    <row r="13" spans="1:7">
      <c r="A13" s="4">
        <f t="shared" si="6"/>
        <v>74.649599999999992</v>
      </c>
      <c r="B13" s="4">
        <f t="shared" si="0"/>
        <v>174.86420235544117</v>
      </c>
      <c r="C13" s="4">
        <f t="shared" si="1"/>
        <v>436.21531712696947</v>
      </c>
      <c r="D13" s="4">
        <f t="shared" si="2"/>
        <v>70.097238828742221</v>
      </c>
      <c r="E13" s="30">
        <f t="shared" si="3"/>
        <v>15.667631251875015</v>
      </c>
      <c r="F13" s="30">
        <f t="shared" si="4"/>
        <v>35.56340549090762</v>
      </c>
      <c r="G13" s="30">
        <f t="shared" si="5"/>
        <v>6.9024511476408055</v>
      </c>
    </row>
    <row r="14" spans="1:7">
      <c r="A14" s="4">
        <f t="shared" si="6"/>
        <v>89.579519999999988</v>
      </c>
      <c r="B14" s="4">
        <f t="shared" si="0"/>
        <v>127.48006502957735</v>
      </c>
      <c r="C14" s="4">
        <f t="shared" si="1"/>
        <v>318.01109801312873</v>
      </c>
      <c r="D14" s="4">
        <f t="shared" si="2"/>
        <v>51.102515231321725</v>
      </c>
      <c r="E14" s="30">
        <f t="shared" si="3"/>
        <v>11.68016975637803</v>
      </c>
      <c r="F14" s="30">
        <f t="shared" si="4"/>
        <v>26.512406794038903</v>
      </c>
      <c r="G14" s="30">
        <f t="shared" si="5"/>
        <v>5.1457555927544938</v>
      </c>
    </row>
    <row r="15" spans="1:7">
      <c r="A15" s="4">
        <f t="shared" si="6"/>
        <v>107.49542399999999</v>
      </c>
      <c r="B15" s="4">
        <f t="shared" si="0"/>
        <v>90.483244257832354</v>
      </c>
      <c r="C15" s="4">
        <f t="shared" si="1"/>
        <v>225.71902400228024</v>
      </c>
      <c r="D15" s="4">
        <f t="shared" si="2"/>
        <v>36.271721125906758</v>
      </c>
      <c r="E15" s="30">
        <f t="shared" si="3"/>
        <v>8.5157005191538016</v>
      </c>
      <c r="F15" s="30">
        <f t="shared" si="4"/>
        <v>19.329489297596037</v>
      </c>
      <c r="G15" s="30">
        <f t="shared" si="5"/>
        <v>3.751633279878487</v>
      </c>
    </row>
    <row r="16" spans="1:7">
      <c r="A16" s="4">
        <f t="shared" si="6"/>
        <v>128.99450879999998</v>
      </c>
      <c r="B16" s="4">
        <f t="shared" si="0"/>
        <v>62.195000810470091</v>
      </c>
      <c r="C16" s="4">
        <f t="shared" si="1"/>
        <v>155.15132106401154</v>
      </c>
      <c r="D16" s="4">
        <f t="shared" si="2"/>
        <v>24.931905827720566</v>
      </c>
      <c r="E16" s="30">
        <f t="shared" si="3"/>
        <v>6.0448022644273411</v>
      </c>
      <c r="F16" s="30">
        <f t="shared" si="4"/>
        <v>13.720884196611355</v>
      </c>
      <c r="G16" s="30">
        <f t="shared" si="5"/>
        <v>2.6630670365288918</v>
      </c>
    </row>
    <row r="17" spans="1:7">
      <c r="A17" s="4">
        <f t="shared" si="6"/>
        <v>154.79341055999996</v>
      </c>
      <c r="B17" s="4">
        <f t="shared" si="0"/>
        <v>41.135473802746972</v>
      </c>
      <c r="C17" s="4">
        <f t="shared" si="1"/>
        <v>102.61633603863268</v>
      </c>
      <c r="D17" s="4">
        <f t="shared" si="2"/>
        <v>16.489842361351077</v>
      </c>
      <c r="E17" s="30">
        <f t="shared" si="3"/>
        <v>4.1553959405893073</v>
      </c>
      <c r="F17" s="30">
        <f t="shared" si="4"/>
        <v>9.4321871912043846</v>
      </c>
      <c r="G17" s="30">
        <f t="shared" si="5"/>
        <v>1.8306798914220082</v>
      </c>
    </row>
    <row r="18" spans="1:7">
      <c r="A18" s="4">
        <f t="shared" si="6"/>
        <v>185.75209267199995</v>
      </c>
      <c r="B18" s="4">
        <f t="shared" si="0"/>
        <v>25.978016269691807</v>
      </c>
      <c r="C18" s="4">
        <f t="shared" si="1"/>
        <v>64.804622402811489</v>
      </c>
      <c r="D18" s="4">
        <f t="shared" si="2"/>
        <v>10.41372211250002</v>
      </c>
      <c r="E18" s="30">
        <f t="shared" si="3"/>
        <v>2.7486853965430362</v>
      </c>
      <c r="F18" s="30">
        <f t="shared" si="4"/>
        <v>6.2391443704993836</v>
      </c>
      <c r="G18" s="30">
        <f t="shared" si="5"/>
        <v>1.2109467196964736</v>
      </c>
    </row>
    <row r="19" spans="1:7">
      <c r="A19" s="4">
        <f t="shared" si="6"/>
        <v>222.90251120639994</v>
      </c>
      <c r="B19" s="4">
        <f t="shared" si="0"/>
        <v>15.520639453480209</v>
      </c>
      <c r="C19" s="4">
        <f t="shared" si="1"/>
        <v>38.717705339434524</v>
      </c>
      <c r="D19" s="4">
        <f t="shared" si="2"/>
        <v>6.2217077931934259</v>
      </c>
      <c r="E19" s="30">
        <f t="shared" si="3"/>
        <v>1.7361067794393736</v>
      </c>
      <c r="F19" s="30">
        <f t="shared" si="4"/>
        <v>3.9407277577666529</v>
      </c>
      <c r="G19" s="30">
        <f t="shared" si="5"/>
        <v>0.76485028524871512</v>
      </c>
    </row>
    <row r="20" spans="1:7">
      <c r="A20" s="4">
        <f t="shared" si="6"/>
        <v>267.48301344767992</v>
      </c>
      <c r="B20" s="4">
        <f t="shared" si="0"/>
        <v>8.6758135585829965</v>
      </c>
      <c r="C20" s="4">
        <f t="shared" si="1"/>
        <v>21.642638755181341</v>
      </c>
      <c r="D20" s="4">
        <f t="shared" si="2"/>
        <v>3.477844903975615</v>
      </c>
      <c r="E20" s="30">
        <f t="shared" si="3"/>
        <v>1.0374193869447754</v>
      </c>
      <c r="F20" s="30">
        <f t="shared" si="4"/>
        <v>2.354801803088808</v>
      </c>
      <c r="G20" s="30">
        <f t="shared" si="5"/>
        <v>0.45704015641450774</v>
      </c>
    </row>
    <row r="21" spans="1:7">
      <c r="A21" s="4">
        <f t="shared" si="6"/>
        <v>320.97961613721588</v>
      </c>
      <c r="B21" s="4">
        <f t="shared" si="0"/>
        <v>4.4774132489638809</v>
      </c>
      <c r="C21" s="4">
        <f t="shared" si="1"/>
        <v>11.169331481209824</v>
      </c>
      <c r="D21" s="4">
        <f t="shared" si="2"/>
        <v>1.7948459525731484</v>
      </c>
      <c r="E21" s="30">
        <f t="shared" si="3"/>
        <v>0.58002153847614257</v>
      </c>
      <c r="F21" s="30">
        <f t="shared" si="4"/>
        <v>1.3165705035225759</v>
      </c>
      <c r="G21" s="30">
        <f t="shared" si="5"/>
        <v>0.255531309714218</v>
      </c>
    </row>
    <row r="22" spans="1:7">
      <c r="A22" s="4">
        <f t="shared" si="6"/>
        <v>385.17553936465907</v>
      </c>
      <c r="B22" s="4">
        <f t="shared" si="0"/>
        <v>2.0995382571699182</v>
      </c>
      <c r="C22" s="4">
        <f t="shared" si="1"/>
        <v>5.2374970653510786</v>
      </c>
      <c r="D22" s="4">
        <f t="shared" si="2"/>
        <v>0.84163500968465299</v>
      </c>
      <c r="E22" s="30">
        <f t="shared" si="3"/>
        <v>0.29941122879037341</v>
      </c>
      <c r="F22" s="30">
        <f t="shared" si="4"/>
        <v>0.67962302449061418</v>
      </c>
      <c r="G22" s="30">
        <f t="shared" si="5"/>
        <v>0.13190707303207239</v>
      </c>
    </row>
    <row r="23" spans="1:7">
      <c r="A23" s="4">
        <f t="shared" si="6"/>
        <v>462.21064723759088</v>
      </c>
      <c r="B23" s="4">
        <f t="shared" si="0"/>
        <v>0.87755829757311332</v>
      </c>
      <c r="C23" s="4">
        <f t="shared" si="1"/>
        <v>2.1891523017109247</v>
      </c>
      <c r="D23" s="4">
        <f t="shared" si="2"/>
        <v>0.35178391427473765</v>
      </c>
      <c r="E23" s="30">
        <f t="shared" si="3"/>
        <v>0.14044073317955635</v>
      </c>
      <c r="F23" s="30">
        <f t="shared" si="4"/>
        <v>0.31878148401706902</v>
      </c>
      <c r="G23" s="30">
        <f t="shared" si="5"/>
        <v>6.1871848036679722E-2</v>
      </c>
    </row>
    <row r="24" spans="1:7">
      <c r="A24" s="4">
        <f t="shared" si="6"/>
        <v>554.65277668510907</v>
      </c>
      <c r="B24" s="4">
        <f t="shared" si="0"/>
        <v>0.31951764557633994</v>
      </c>
      <c r="C24" s="4">
        <f t="shared" si="1"/>
        <v>0.79706703381996558</v>
      </c>
      <c r="D24" s="4">
        <f t="shared" si="2"/>
        <v>0.12808398980619126</v>
      </c>
      <c r="E24" s="30">
        <f t="shared" si="3"/>
        <v>5.8721797709131336E-2</v>
      </c>
      <c r="F24" s="30">
        <f t="shared" si="4"/>
        <v>0.13329054465938917</v>
      </c>
      <c r="G24" s="30">
        <f t="shared" si="5"/>
        <v>2.5870173574605783E-2</v>
      </c>
    </row>
  </sheetData>
  <mergeCells count="1">
    <mergeCell ref="A1:B1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E20" sqref="E20"/>
    </sheetView>
  </sheetViews>
  <sheetFormatPr defaultRowHeight="15"/>
  <cols>
    <col min="1" max="1" width="9" style="5"/>
    <col min="2" max="5" width="9.875" style="5" bestFit="1" customWidth="1"/>
    <col min="6" max="6" width="9.875" style="5" customWidth="1"/>
    <col min="7" max="7" width="9.875" style="5" bestFit="1" customWidth="1"/>
    <col min="8" max="16384" width="9" style="5"/>
  </cols>
  <sheetData>
    <row r="1" spans="1:18">
      <c r="A1" s="5" t="s">
        <v>12</v>
      </c>
    </row>
    <row r="3" spans="1:18">
      <c r="A3" s="6" t="s">
        <v>16</v>
      </c>
      <c r="B3" s="7">
        <v>7</v>
      </c>
      <c r="C3" s="6"/>
    </row>
    <row r="4" spans="1:18">
      <c r="A4" s="6" t="s">
        <v>13</v>
      </c>
      <c r="B4" s="7">
        <v>300</v>
      </c>
      <c r="C4" s="6" t="s">
        <v>14</v>
      </c>
    </row>
    <row r="5" spans="1:18" ht="45">
      <c r="A5" s="8" t="s">
        <v>4</v>
      </c>
      <c r="B5" s="7">
        <v>20</v>
      </c>
      <c r="C5" s="6" t="s">
        <v>15</v>
      </c>
    </row>
    <row r="7" spans="1:18" ht="48">
      <c r="A7" s="6" t="s">
        <v>17</v>
      </c>
      <c r="B7" s="10" t="s">
        <v>18</v>
      </c>
      <c r="C7" s="10" t="s">
        <v>19</v>
      </c>
      <c r="D7" s="10" t="s">
        <v>20</v>
      </c>
      <c r="E7" s="10" t="s">
        <v>21</v>
      </c>
      <c r="F7" s="18" t="s">
        <v>40</v>
      </c>
      <c r="G7" s="11" t="s">
        <v>22</v>
      </c>
      <c r="H7" s="11" t="s">
        <v>23</v>
      </c>
      <c r="I7" s="6"/>
      <c r="J7" s="12" t="s">
        <v>24</v>
      </c>
      <c r="K7" s="12" t="s">
        <v>25</v>
      </c>
      <c r="L7" s="12" t="s">
        <v>26</v>
      </c>
      <c r="M7" s="12" t="s">
        <v>27</v>
      </c>
      <c r="Q7" s="9"/>
      <c r="R7" s="9"/>
    </row>
    <row r="8" spans="1:18">
      <c r="A8" s="13">
        <v>0.05</v>
      </c>
      <c r="B8" s="14">
        <v>0.54</v>
      </c>
      <c r="C8" s="14">
        <v>-3.5400000000000002E-3</v>
      </c>
      <c r="D8" s="15">
        <v>0.47899999999999998</v>
      </c>
      <c r="E8" s="14">
        <v>6.11E-3</v>
      </c>
      <c r="F8" s="14">
        <v>0.374</v>
      </c>
      <c r="G8" s="14">
        <v>-0.32440000000000002</v>
      </c>
      <c r="H8" s="14">
        <v>0.79620000000000002</v>
      </c>
      <c r="I8" s="6"/>
      <c r="J8" s="16">
        <v>0.05</v>
      </c>
      <c r="K8" s="17">
        <f>10^(($B8*$B$3-LOG10($B$5+$E8*10^(0.5*$B$3))+$C8*$B$5+$D8)+($G8*LOG10($B$4)+$H8))</f>
        <v>385.6484641807898</v>
      </c>
      <c r="L8" s="17">
        <f>10^(($B8*$B$3-LOG10($B$5+$E8*10^(0.5*$B$3))+$C8*$B$5+$D8+$F8)+($G8*LOG10($B$4)+$H8))</f>
        <v>912.41329771046162</v>
      </c>
      <c r="M8" s="17">
        <f>10^(($B8*$B$3-LOG10($B$5+$E8*10^(0.5*$B$3))+$C8*$B$5+$D8-$F8)+($G8*LOG10($B$4)+$H8))</f>
        <v>163.00150194895241</v>
      </c>
      <c r="Q8" s="9"/>
      <c r="R8" s="9"/>
    </row>
    <row r="9" spans="1:18">
      <c r="A9" s="13">
        <v>0.06</v>
      </c>
      <c r="B9" s="14">
        <v>0.53600000000000003</v>
      </c>
      <c r="C9" s="14">
        <v>-3.7200000000000002E-3</v>
      </c>
      <c r="D9" s="15">
        <v>0.56599999999999995</v>
      </c>
      <c r="E9" s="14">
        <v>6.4799999999999996E-3</v>
      </c>
      <c r="F9" s="14">
        <v>0.379</v>
      </c>
      <c r="G9" s="14">
        <v>-0.26140000000000002</v>
      </c>
      <c r="H9" s="14">
        <v>0.64500000000000002</v>
      </c>
      <c r="I9" s="6"/>
      <c r="J9" s="16">
        <v>0.06</v>
      </c>
      <c r="K9" s="17">
        <f t="shared" ref="K9:K44" si="0">10^(($B9*$B$3-LOG10($B$5+$E9*10^(0.5*$B$3))+$C9*$B$5+$D9)+($G9*LOG10($B$4)+$H9))</f>
        <v>430.24516966708984</v>
      </c>
      <c r="L9" s="17">
        <f t="shared" ref="L9:L44" si="1">10^(($B9*$B$3-LOG10($B$5+$E9*10^(0.5*$B$3))+$C9*$B$5+$D9+$F9)+($G9*LOG10($B$4)+$H9))</f>
        <v>1029.7125436815554</v>
      </c>
      <c r="M9" s="17">
        <f t="shared" ref="M9:M44" si="2">10^(($B9*$B$3-LOG10($B$5+$E9*10^(0.5*$B$3))+$C9*$B$5+$D9-$F9)+($G9*LOG10($B$4)+$H9))</f>
        <v>179.76949698993812</v>
      </c>
      <c r="Q9" s="9"/>
      <c r="R9" s="9"/>
    </row>
    <row r="10" spans="1:18">
      <c r="A10" s="13">
        <v>7.0000000000000007E-2</v>
      </c>
      <c r="B10" s="14">
        <v>0.52800000000000002</v>
      </c>
      <c r="C10" s="14">
        <v>-3.8500000000000001E-3</v>
      </c>
      <c r="D10" s="15">
        <v>0.66900000000000004</v>
      </c>
      <c r="E10" s="14">
        <v>6.6400000000000001E-3</v>
      </c>
      <c r="F10" s="14">
        <v>0.38400000000000001</v>
      </c>
      <c r="G10" s="14">
        <v>-0.24179999999999999</v>
      </c>
      <c r="H10" s="14">
        <v>0.59740000000000004</v>
      </c>
      <c r="I10" s="6"/>
      <c r="J10" s="16">
        <v>7.0000000000000007E-2</v>
      </c>
      <c r="K10" s="17">
        <f t="shared" si="0"/>
        <v>471.70931815834518</v>
      </c>
      <c r="L10" s="17">
        <f t="shared" si="1"/>
        <v>1142.0219608774712</v>
      </c>
      <c r="M10" s="17">
        <f t="shared" si="2"/>
        <v>194.83835553078674</v>
      </c>
      <c r="Q10" s="9"/>
      <c r="R10" s="9"/>
    </row>
    <row r="11" spans="1:18">
      <c r="A11" s="13">
        <v>0.08</v>
      </c>
      <c r="B11" s="14">
        <v>0.52400000000000002</v>
      </c>
      <c r="C11" s="14">
        <v>-3.9699999999999996E-3</v>
      </c>
      <c r="D11" s="15">
        <v>0.747</v>
      </c>
      <c r="E11" s="14">
        <v>6.8700000000000002E-3</v>
      </c>
      <c r="F11" s="14">
        <v>0.39300000000000002</v>
      </c>
      <c r="G11" s="14">
        <v>-0.2616</v>
      </c>
      <c r="H11" s="14">
        <v>0.64170000000000005</v>
      </c>
      <c r="I11" s="6"/>
      <c r="J11" s="16">
        <v>0.08</v>
      </c>
      <c r="K11" s="17">
        <f t="shared" si="0"/>
        <v>511.55262957760249</v>
      </c>
      <c r="L11" s="17">
        <f t="shared" si="1"/>
        <v>1264.4169859734529</v>
      </c>
      <c r="M11" s="17">
        <f t="shared" si="2"/>
        <v>206.96186126153026</v>
      </c>
      <c r="Q11" s="9"/>
      <c r="R11" s="9"/>
    </row>
    <row r="12" spans="1:18">
      <c r="A12" s="13">
        <v>0.09</v>
      </c>
      <c r="B12" s="14">
        <v>0.52300000000000002</v>
      </c>
      <c r="C12" s="14">
        <v>-4.0499999999999998E-3</v>
      </c>
      <c r="D12" s="15">
        <v>0.79500000000000004</v>
      </c>
      <c r="E12" s="14">
        <v>7.1000000000000004E-3</v>
      </c>
      <c r="F12" s="14">
        <v>0.39900000000000002</v>
      </c>
      <c r="G12" s="14">
        <v>-0.29289999999999999</v>
      </c>
      <c r="H12" s="14">
        <v>0.71540000000000004</v>
      </c>
      <c r="I12" s="6"/>
      <c r="J12" s="16">
        <v>0.09</v>
      </c>
      <c r="K12" s="17">
        <f t="shared" si="0"/>
        <v>545.69663482413489</v>
      </c>
      <c r="L12" s="17">
        <f t="shared" si="1"/>
        <v>1367.5753858812518</v>
      </c>
      <c r="M12" s="17">
        <f t="shared" si="2"/>
        <v>217.7465464300499</v>
      </c>
      <c r="Q12" s="9"/>
      <c r="R12" s="9"/>
    </row>
    <row r="13" spans="1:18">
      <c r="A13" s="13">
        <v>0.1</v>
      </c>
      <c r="B13" s="14">
        <v>0.52</v>
      </c>
      <c r="C13" s="14">
        <v>-4.0899999999999999E-3</v>
      </c>
      <c r="D13" s="15">
        <v>0.84699999999999998</v>
      </c>
      <c r="E13" s="14">
        <v>7.3200000000000001E-3</v>
      </c>
      <c r="F13" s="14">
        <v>0.40400000000000003</v>
      </c>
      <c r="G13" s="14">
        <v>-0.31990000000000002</v>
      </c>
      <c r="H13" s="14">
        <v>0.77759999999999996</v>
      </c>
      <c r="I13" s="6"/>
      <c r="J13" s="16">
        <v>0.1</v>
      </c>
      <c r="K13" s="17">
        <f t="shared" si="0"/>
        <v>569.389591781391</v>
      </c>
      <c r="L13" s="17">
        <f t="shared" si="1"/>
        <v>1443.4758560325204</v>
      </c>
      <c r="M13" s="17">
        <f t="shared" si="2"/>
        <v>224.59988220383164</v>
      </c>
      <c r="Q13" s="9"/>
      <c r="R13" s="9"/>
    </row>
    <row r="14" spans="1:18">
      <c r="A14" s="13">
        <v>0.11</v>
      </c>
      <c r="B14" s="14">
        <v>0.501</v>
      </c>
      <c r="C14" s="14">
        <v>-3.9899999999999996E-3</v>
      </c>
      <c r="D14" s="15">
        <v>0.96</v>
      </c>
      <c r="E14" s="14">
        <v>6.0699999999999999E-3</v>
      </c>
      <c r="F14" s="14">
        <v>0.40400000000000003</v>
      </c>
      <c r="G14" s="14">
        <v>-0.34770000000000001</v>
      </c>
      <c r="H14" s="14">
        <v>0.84060000000000001</v>
      </c>
      <c r="I14" s="6"/>
      <c r="J14" s="16">
        <v>0.11</v>
      </c>
      <c r="K14" s="17">
        <f t="shared" si="0"/>
        <v>593.29950983963499</v>
      </c>
      <c r="L14" s="17">
        <f t="shared" si="1"/>
        <v>1504.0905738548336</v>
      </c>
      <c r="M14" s="17">
        <f t="shared" si="2"/>
        <v>234.03132397392756</v>
      </c>
      <c r="Q14" s="9"/>
      <c r="R14" s="9"/>
    </row>
    <row r="15" spans="1:18">
      <c r="A15" s="13">
        <v>0.12</v>
      </c>
      <c r="B15" s="14">
        <v>0.51</v>
      </c>
      <c r="C15" s="14">
        <v>-3.9699999999999996E-3</v>
      </c>
      <c r="D15" s="15">
        <v>0.92800000000000005</v>
      </c>
      <c r="E15" s="14">
        <v>6.1900000000000002E-3</v>
      </c>
      <c r="F15" s="14">
        <v>0.40400000000000003</v>
      </c>
      <c r="G15" s="14">
        <v>-0.39</v>
      </c>
      <c r="H15" s="14">
        <v>0.93989999999999996</v>
      </c>
      <c r="I15" s="6"/>
      <c r="J15" s="16">
        <v>0.12</v>
      </c>
      <c r="K15" s="17">
        <f t="shared" si="0"/>
        <v>623.74530293844009</v>
      </c>
      <c r="L15" s="17">
        <f t="shared" si="1"/>
        <v>1581.2745756178299</v>
      </c>
      <c r="M15" s="17">
        <f t="shared" si="2"/>
        <v>246.04088937922432</v>
      </c>
      <c r="Q15" s="9"/>
      <c r="R15" s="9"/>
    </row>
    <row r="16" spans="1:18">
      <c r="A16" s="13">
        <v>0.13</v>
      </c>
      <c r="B16" s="14">
        <v>0.51400000000000001</v>
      </c>
      <c r="C16" s="14">
        <v>-3.9300000000000003E-3</v>
      </c>
      <c r="D16" s="15">
        <v>0.91400000000000003</v>
      </c>
      <c r="E16" s="14">
        <v>6.1599999999999997E-3</v>
      </c>
      <c r="F16" s="14">
        <v>0.40300000000000002</v>
      </c>
      <c r="G16" s="14">
        <v>-0.43070000000000003</v>
      </c>
      <c r="H16" s="14">
        <v>1.0349999999999999</v>
      </c>
      <c r="I16" s="6"/>
      <c r="J16" s="16">
        <v>0.13</v>
      </c>
      <c r="K16" s="17">
        <f t="shared" si="0"/>
        <v>638.45574246389788</v>
      </c>
      <c r="L16" s="17">
        <f t="shared" si="1"/>
        <v>1614.8448302334727</v>
      </c>
      <c r="M16" s="17">
        <f t="shared" si="2"/>
        <v>252.42408896103842</v>
      </c>
      <c r="Q16" s="9"/>
      <c r="R16" s="9"/>
    </row>
    <row r="17" spans="1:18">
      <c r="A17" s="13">
        <v>0.15</v>
      </c>
      <c r="B17" s="14">
        <v>0.51800000000000002</v>
      </c>
      <c r="C17" s="14">
        <v>-3.8E-3</v>
      </c>
      <c r="D17" s="15">
        <v>0.89200000000000002</v>
      </c>
      <c r="E17" s="14">
        <v>5.9500000000000004E-3</v>
      </c>
      <c r="F17" s="14">
        <v>0.40500000000000003</v>
      </c>
      <c r="G17" s="14">
        <v>-0.53080000000000005</v>
      </c>
      <c r="H17" s="14">
        <v>1.276</v>
      </c>
      <c r="I17" s="6"/>
      <c r="J17" s="16">
        <v>0.15</v>
      </c>
      <c r="K17" s="17">
        <f t="shared" si="0"/>
        <v>651.83589217053998</v>
      </c>
      <c r="L17" s="17">
        <f t="shared" si="1"/>
        <v>1656.2972105027202</v>
      </c>
      <c r="M17" s="17">
        <f t="shared" si="2"/>
        <v>256.53006454849992</v>
      </c>
      <c r="Q17" s="9"/>
      <c r="R17" s="9"/>
    </row>
    <row r="18" spans="1:18">
      <c r="A18" s="13">
        <v>0.17</v>
      </c>
      <c r="B18" s="14">
        <v>0.52500000000000002</v>
      </c>
      <c r="C18" s="14">
        <v>-3.65E-3</v>
      </c>
      <c r="D18" s="15">
        <v>0.84399999999999997</v>
      </c>
      <c r="E18" s="14">
        <v>5.5700000000000003E-3</v>
      </c>
      <c r="F18" s="14">
        <v>0.40600000000000003</v>
      </c>
      <c r="G18" s="14">
        <v>-0.61129999999999995</v>
      </c>
      <c r="H18" s="14">
        <v>1.468</v>
      </c>
      <c r="I18" s="6"/>
      <c r="J18" s="16">
        <v>0.17</v>
      </c>
      <c r="K18" s="17">
        <f t="shared" si="0"/>
        <v>667.402096363694</v>
      </c>
      <c r="L18" s="17">
        <f t="shared" si="1"/>
        <v>1699.7598496577318</v>
      </c>
      <c r="M18" s="17">
        <f t="shared" si="2"/>
        <v>262.05205301227983</v>
      </c>
      <c r="Q18" s="9"/>
      <c r="R18" s="9"/>
    </row>
    <row r="19" spans="1:18">
      <c r="A19" s="13">
        <v>0.2</v>
      </c>
      <c r="B19" s="14">
        <v>0.53500000000000003</v>
      </c>
      <c r="C19" s="14">
        <v>-3.3899999999999998E-3</v>
      </c>
      <c r="D19" s="15">
        <v>0.76100000000000001</v>
      </c>
      <c r="E19" s="14">
        <v>5.2500000000000003E-3</v>
      </c>
      <c r="F19" s="14">
        <v>0.40100000000000002</v>
      </c>
      <c r="G19" s="14">
        <v>-0.68310000000000004</v>
      </c>
      <c r="H19" s="14">
        <v>1.647</v>
      </c>
      <c r="I19" s="6"/>
      <c r="J19" s="16">
        <v>0.2</v>
      </c>
      <c r="K19" s="17">
        <f t="shared" si="0"/>
        <v>675.42037240853051</v>
      </c>
      <c r="L19" s="17">
        <f t="shared" si="1"/>
        <v>1700.4902881512505</v>
      </c>
      <c r="M19" s="17">
        <f t="shared" si="2"/>
        <v>268.27126426017077</v>
      </c>
      <c r="Q19" s="9"/>
      <c r="R19" s="9"/>
    </row>
    <row r="20" spans="1:18">
      <c r="A20" s="13">
        <v>0.22</v>
      </c>
      <c r="B20" s="14">
        <v>0.53500000000000003</v>
      </c>
      <c r="C20" s="14">
        <v>-3.1900000000000001E-3</v>
      </c>
      <c r="D20" s="15">
        <v>0.73399999999999999</v>
      </c>
      <c r="E20" s="14">
        <v>4.8199999999999996E-3</v>
      </c>
      <c r="F20" s="14">
        <v>0.39900000000000002</v>
      </c>
      <c r="G20" s="14">
        <v>-0.71840000000000004</v>
      </c>
      <c r="H20" s="14">
        <v>1.7370000000000001</v>
      </c>
      <c r="I20" s="6"/>
      <c r="J20" s="16">
        <v>0.22</v>
      </c>
      <c r="K20" s="17">
        <f t="shared" si="0"/>
        <v>669.22683355056597</v>
      </c>
      <c r="L20" s="17">
        <f t="shared" si="1"/>
        <v>1677.1555599384569</v>
      </c>
      <c r="M20" s="17">
        <f t="shared" si="2"/>
        <v>267.03817191564008</v>
      </c>
      <c r="Q20" s="9"/>
      <c r="R20" s="9"/>
    </row>
    <row r="21" spans="1:18">
      <c r="A21" s="13">
        <v>0.25</v>
      </c>
      <c r="B21" s="14">
        <v>0.54100000000000004</v>
      </c>
      <c r="C21" s="14">
        <v>-2.9299999999999999E-3</v>
      </c>
      <c r="D21" s="15">
        <v>0.65900000000000003</v>
      </c>
      <c r="E21" s="14">
        <v>4.3600000000000002E-3</v>
      </c>
      <c r="F21" s="14">
        <v>0.39900000000000002</v>
      </c>
      <c r="G21" s="14">
        <v>-0.74990000000000001</v>
      </c>
      <c r="H21" s="14">
        <v>1.82</v>
      </c>
      <c r="I21" s="6"/>
      <c r="J21" s="16">
        <v>0.25</v>
      </c>
      <c r="K21" s="17">
        <f t="shared" si="0"/>
        <v>662.29323517147259</v>
      </c>
      <c r="L21" s="17">
        <f t="shared" si="1"/>
        <v>1659.7792048838025</v>
      </c>
      <c r="M21" s="17">
        <f t="shared" si="2"/>
        <v>264.27149349940407</v>
      </c>
      <c r="Q21" s="9"/>
      <c r="R21" s="9"/>
    </row>
    <row r="22" spans="1:18">
      <c r="A22" s="13">
        <v>0.3</v>
      </c>
      <c r="B22" s="14">
        <v>0.55600000000000005</v>
      </c>
      <c r="C22" s="14">
        <v>-2.5799999999999998E-3</v>
      </c>
      <c r="D22" s="15">
        <v>0.505</v>
      </c>
      <c r="E22" s="14">
        <v>3.8899999999999998E-3</v>
      </c>
      <c r="F22" s="14">
        <v>0.39200000000000002</v>
      </c>
      <c r="G22" s="14">
        <v>-0.80449999999999999</v>
      </c>
      <c r="H22" s="14">
        <v>1.9630000000000001</v>
      </c>
      <c r="I22" s="6"/>
      <c r="J22" s="16">
        <v>0.3</v>
      </c>
      <c r="K22" s="17">
        <f t="shared" si="0"/>
        <v>640.23068581308019</v>
      </c>
      <c r="L22" s="17">
        <f t="shared" si="1"/>
        <v>1578.8340561195737</v>
      </c>
      <c r="M22" s="17">
        <f t="shared" si="2"/>
        <v>259.61900775317639</v>
      </c>
      <c r="Q22" s="9"/>
      <c r="R22" s="9"/>
    </row>
    <row r="23" spans="1:18">
      <c r="A23" s="13">
        <v>0.35</v>
      </c>
      <c r="B23" s="14">
        <v>0.56100000000000005</v>
      </c>
      <c r="C23" s="14">
        <v>-2.3700000000000001E-3</v>
      </c>
      <c r="D23" s="15">
        <v>0.42099999999999999</v>
      </c>
      <c r="E23" s="14">
        <v>3.5899999999999999E-3</v>
      </c>
      <c r="F23" s="14">
        <v>0.39800000000000002</v>
      </c>
      <c r="G23" s="14">
        <v>-0.8518</v>
      </c>
      <c r="H23" s="14">
        <v>2.0870000000000002</v>
      </c>
      <c r="I23" s="6"/>
      <c r="J23" s="16">
        <v>0.35</v>
      </c>
      <c r="K23" s="17">
        <f t="shared" si="0"/>
        <v>604.38666673215232</v>
      </c>
      <c r="L23" s="17">
        <f t="shared" si="1"/>
        <v>1511.1753988349053</v>
      </c>
      <c r="M23" s="17">
        <f t="shared" si="2"/>
        <v>241.72127418513446</v>
      </c>
      <c r="Q23" s="9"/>
      <c r="R23" s="9"/>
    </row>
    <row r="24" spans="1:18">
      <c r="A24" s="13">
        <v>0.4</v>
      </c>
      <c r="B24" s="14">
        <v>0.57699999999999996</v>
      </c>
      <c r="C24" s="14">
        <v>-2.1199999999999999E-3</v>
      </c>
      <c r="D24" s="15">
        <v>0.26200000000000001</v>
      </c>
      <c r="E24" s="14">
        <v>3.29E-3</v>
      </c>
      <c r="F24" s="14">
        <v>0.40400000000000003</v>
      </c>
      <c r="G24" s="14">
        <v>-0.86760000000000004</v>
      </c>
      <c r="H24" s="14">
        <v>2.1309999999999998</v>
      </c>
      <c r="I24" s="6"/>
      <c r="J24" s="16">
        <v>0.4</v>
      </c>
      <c r="K24" s="17">
        <f t="shared" si="0"/>
        <v>572.16382587768771</v>
      </c>
      <c r="L24" s="17">
        <f t="shared" si="1"/>
        <v>1450.5088963177457</v>
      </c>
      <c r="M24" s="17">
        <f t="shared" si="2"/>
        <v>225.6941991007821</v>
      </c>
      <c r="Q24" s="9"/>
      <c r="R24" s="9"/>
    </row>
    <row r="25" spans="1:18">
      <c r="A25" s="13">
        <v>0.45</v>
      </c>
      <c r="B25" s="14">
        <v>0.58899999999999997</v>
      </c>
      <c r="C25" s="14">
        <v>-1.89E-3</v>
      </c>
      <c r="D25" s="15">
        <v>0.129</v>
      </c>
      <c r="E25" s="14">
        <v>2.97E-3</v>
      </c>
      <c r="F25" s="14">
        <v>0.40500000000000003</v>
      </c>
      <c r="G25" s="14">
        <v>-0.8851</v>
      </c>
      <c r="H25" s="14">
        <v>2.1760000000000002</v>
      </c>
      <c r="I25" s="6"/>
      <c r="J25" s="16">
        <v>0.45</v>
      </c>
      <c r="K25" s="17">
        <f t="shared" si="0"/>
        <v>536.37849923234626</v>
      </c>
      <c r="L25" s="17">
        <f t="shared" si="1"/>
        <v>1362.9231263928916</v>
      </c>
      <c r="M25" s="17">
        <f t="shared" si="2"/>
        <v>211.09179884574644</v>
      </c>
      <c r="Q25" s="9"/>
      <c r="R25" s="9"/>
    </row>
    <row r="26" spans="1:18">
      <c r="A26" s="13">
        <v>0.5</v>
      </c>
      <c r="B26" s="14">
        <v>0.59299999999999997</v>
      </c>
      <c r="C26" s="14">
        <v>-1.6100000000000001E-3</v>
      </c>
      <c r="D26" s="15">
        <v>3.7499999999999999E-2</v>
      </c>
      <c r="E26" s="14">
        <v>2.16E-3</v>
      </c>
      <c r="F26" s="14">
        <v>0.40500000000000003</v>
      </c>
      <c r="G26" s="14">
        <v>-0.90939999999999999</v>
      </c>
      <c r="H26" s="14">
        <v>2.2469999999999999</v>
      </c>
      <c r="I26" s="6"/>
      <c r="J26" s="16">
        <v>0.5</v>
      </c>
      <c r="K26" s="17">
        <f t="shared" si="0"/>
        <v>527.20175255119841</v>
      </c>
      <c r="L26" s="17">
        <f t="shared" si="1"/>
        <v>1339.6052635503545</v>
      </c>
      <c r="M26" s="17">
        <f t="shared" si="2"/>
        <v>207.48028949694213</v>
      </c>
      <c r="Q26" s="9"/>
      <c r="R26" s="9"/>
    </row>
    <row r="27" spans="1:18">
      <c r="A27" s="13">
        <v>0.6</v>
      </c>
      <c r="B27" s="14">
        <v>0.623</v>
      </c>
      <c r="C27" s="14">
        <v>-1.39E-3</v>
      </c>
      <c r="D27" s="15">
        <v>-0.222</v>
      </c>
      <c r="E27" s="14">
        <v>2.5000000000000001E-3</v>
      </c>
      <c r="F27" s="14">
        <v>0.40899999999999997</v>
      </c>
      <c r="G27" s="14">
        <v>-0.92379999999999995</v>
      </c>
      <c r="H27" s="14">
        <v>2.2970000000000002</v>
      </c>
      <c r="I27" s="6"/>
      <c r="J27" s="16">
        <v>0.6</v>
      </c>
      <c r="K27" s="17">
        <f t="shared" si="0"/>
        <v>472.21801891460115</v>
      </c>
      <c r="L27" s="17">
        <f t="shared" si="1"/>
        <v>1210.995571262516</v>
      </c>
      <c r="M27" s="17">
        <f t="shared" si="2"/>
        <v>184.13763244002118</v>
      </c>
      <c r="Q27" s="9"/>
      <c r="R27" s="9"/>
    </row>
    <row r="28" spans="1:18">
      <c r="A28" s="13">
        <v>0.7</v>
      </c>
      <c r="B28" s="14">
        <v>0.63400000000000001</v>
      </c>
      <c r="C28" s="14">
        <v>-1.1800000000000001E-3</v>
      </c>
      <c r="D28" s="15">
        <v>-0.37</v>
      </c>
      <c r="E28" s="14">
        <v>2.15E-3</v>
      </c>
      <c r="F28" s="14">
        <v>0.41299999999999998</v>
      </c>
      <c r="G28" s="14">
        <v>-0.96220000000000006</v>
      </c>
      <c r="H28" s="14">
        <v>2.407</v>
      </c>
      <c r="I28" s="6"/>
      <c r="J28" s="16">
        <v>0.7</v>
      </c>
      <c r="K28" s="17">
        <f t="shared" si="0"/>
        <v>436.31185132892551</v>
      </c>
      <c r="L28" s="17">
        <f t="shared" si="1"/>
        <v>1129.2679686438796</v>
      </c>
      <c r="M28" s="17">
        <f t="shared" si="2"/>
        <v>168.57649105082143</v>
      </c>
      <c r="Q28" s="9"/>
      <c r="R28" s="9"/>
    </row>
    <row r="29" spans="1:18">
      <c r="A29" s="13">
        <v>0.8</v>
      </c>
      <c r="B29" s="14">
        <v>0.65100000000000002</v>
      </c>
      <c r="C29" s="14">
        <v>-1.07E-3</v>
      </c>
      <c r="D29" s="15">
        <v>-0.54400000000000004</v>
      </c>
      <c r="E29" s="14">
        <v>1.97E-3</v>
      </c>
      <c r="F29" s="14">
        <v>0.40799999999999997</v>
      </c>
      <c r="G29" s="14">
        <v>-0.97589999999999999</v>
      </c>
      <c r="H29" s="14">
        <v>2.4569999999999999</v>
      </c>
      <c r="I29" s="6"/>
      <c r="J29" s="16">
        <v>0.8</v>
      </c>
      <c r="K29" s="17">
        <f t="shared" si="0"/>
        <v>409.6229298014801</v>
      </c>
      <c r="L29" s="17">
        <f t="shared" si="1"/>
        <v>1048.0554471430091</v>
      </c>
      <c r="M29" s="17">
        <f t="shared" si="2"/>
        <v>160.09739282071868</v>
      </c>
      <c r="Q29" s="9"/>
      <c r="R29" s="9"/>
    </row>
    <row r="30" spans="1:18">
      <c r="A30" s="13">
        <v>0.9</v>
      </c>
      <c r="B30" s="14">
        <v>0.68100000000000005</v>
      </c>
      <c r="C30" s="14">
        <v>-9.4200000000000002E-4</v>
      </c>
      <c r="D30" s="15">
        <v>-0.80300000000000005</v>
      </c>
      <c r="E30" s="14">
        <v>1.8699999999999999E-3</v>
      </c>
      <c r="F30" s="14">
        <v>0.40699999999999997</v>
      </c>
      <c r="G30" s="14">
        <v>-0.96850000000000003</v>
      </c>
      <c r="H30" s="14">
        <v>2.4390000000000001</v>
      </c>
      <c r="I30" s="6"/>
      <c r="J30" s="16">
        <v>0.9</v>
      </c>
      <c r="K30" s="17">
        <f t="shared" si="0"/>
        <v>372.85731974670932</v>
      </c>
      <c r="L30" s="17">
        <f t="shared" si="1"/>
        <v>951.79336582420615</v>
      </c>
      <c r="M30" s="17">
        <f t="shared" si="2"/>
        <v>146.06382633095276</v>
      </c>
      <c r="Q30" s="9"/>
      <c r="R30" s="9"/>
    </row>
    <row r="31" spans="1:18">
      <c r="A31" s="13">
        <v>1</v>
      </c>
      <c r="B31" s="14">
        <v>0.71</v>
      </c>
      <c r="C31" s="14">
        <v>-8.7799999999999998E-4</v>
      </c>
      <c r="D31" s="15">
        <v>-1.04</v>
      </c>
      <c r="E31" s="14">
        <v>2.0799999999999998E-3</v>
      </c>
      <c r="F31" s="14">
        <v>0.40600000000000003</v>
      </c>
      <c r="G31" s="14">
        <v>-0.9264</v>
      </c>
      <c r="H31" s="14">
        <v>2.3220000000000001</v>
      </c>
      <c r="I31" s="6"/>
      <c r="J31" s="16">
        <v>1</v>
      </c>
      <c r="K31" s="17">
        <f t="shared" si="0"/>
        <v>327.43125257862317</v>
      </c>
      <c r="L31" s="17">
        <f t="shared" si="1"/>
        <v>833.91181970905154</v>
      </c>
      <c r="M31" s="17">
        <f t="shared" si="2"/>
        <v>128.56422301654351</v>
      </c>
      <c r="Q31" s="9"/>
      <c r="R31" s="9"/>
    </row>
    <row r="32" spans="1:18">
      <c r="A32" s="13">
        <v>1.1000000000000001</v>
      </c>
      <c r="B32" s="14">
        <v>0.72199999999999998</v>
      </c>
      <c r="C32" s="14">
        <v>-7.3700000000000002E-4</v>
      </c>
      <c r="D32" s="15">
        <v>-1.19</v>
      </c>
      <c r="E32" s="14">
        <v>1.7600000000000001E-3</v>
      </c>
      <c r="F32" s="14">
        <v>0.40500000000000003</v>
      </c>
      <c r="G32" s="14">
        <v>-0.91759999999999997</v>
      </c>
      <c r="H32" s="14">
        <v>2.2959999999999998</v>
      </c>
      <c r="I32" s="6"/>
      <c r="J32" s="16">
        <v>1.1000000000000001</v>
      </c>
      <c r="K32" s="17">
        <f t="shared" si="0"/>
        <v>291.47237486321308</v>
      </c>
      <c r="L32" s="17">
        <f t="shared" si="1"/>
        <v>740.62334894906076</v>
      </c>
      <c r="M32" s="17">
        <f t="shared" si="2"/>
        <v>114.70897512069209</v>
      </c>
      <c r="Q32" s="9"/>
      <c r="R32" s="9"/>
    </row>
    <row r="33" spans="1:18">
      <c r="A33" s="13">
        <v>1.2</v>
      </c>
      <c r="B33" s="14">
        <v>0.73199999999999998</v>
      </c>
      <c r="C33" s="14">
        <v>-6.1399999999999996E-4</v>
      </c>
      <c r="D33" s="15">
        <v>-1.32</v>
      </c>
      <c r="E33" s="14">
        <v>1.42E-3</v>
      </c>
      <c r="F33" s="14">
        <v>0.40500000000000003</v>
      </c>
      <c r="G33" s="14">
        <v>-0.90620000000000001</v>
      </c>
      <c r="H33" s="14">
        <v>2.2629999999999999</v>
      </c>
      <c r="I33" s="6"/>
      <c r="J33" s="16">
        <v>1.2</v>
      </c>
      <c r="K33" s="17">
        <f t="shared" si="0"/>
        <v>263.60657148139893</v>
      </c>
      <c r="L33" s="17">
        <f t="shared" si="1"/>
        <v>669.81710313766689</v>
      </c>
      <c r="M33" s="17">
        <f t="shared" si="2"/>
        <v>103.74238609714338</v>
      </c>
      <c r="Q33" s="9"/>
      <c r="R33" s="9"/>
    </row>
    <row r="34" spans="1:18">
      <c r="A34" s="13">
        <v>1.3</v>
      </c>
      <c r="B34" s="14">
        <v>0.74199999999999999</v>
      </c>
      <c r="C34" s="14">
        <v>-5.5400000000000002E-4</v>
      </c>
      <c r="D34" s="15">
        <v>-1.44</v>
      </c>
      <c r="E34" s="14">
        <v>1.4E-3</v>
      </c>
      <c r="F34" s="14">
        <v>0.40500000000000003</v>
      </c>
      <c r="G34" s="14">
        <v>-0.88249999999999995</v>
      </c>
      <c r="H34" s="14">
        <v>2.202</v>
      </c>
      <c r="I34" s="6"/>
      <c r="J34" s="16">
        <v>1.3</v>
      </c>
      <c r="K34" s="17">
        <f t="shared" si="0"/>
        <v>234.9562515612773</v>
      </c>
      <c r="L34" s="17">
        <f t="shared" si="1"/>
        <v>597.01742221538279</v>
      </c>
      <c r="M34" s="17">
        <f t="shared" si="2"/>
        <v>92.467050530747343</v>
      </c>
      <c r="Q34" s="9"/>
      <c r="R34" s="9"/>
    </row>
    <row r="35" spans="1:18">
      <c r="A35" s="13">
        <v>1.5</v>
      </c>
      <c r="B35" s="14">
        <v>0.77300000000000002</v>
      </c>
      <c r="C35" s="14">
        <v>-5.1800000000000001E-4</v>
      </c>
      <c r="D35" s="15">
        <v>-1.7</v>
      </c>
      <c r="E35" s="14">
        <v>1.67E-3</v>
      </c>
      <c r="F35" s="14">
        <v>0.39800000000000002</v>
      </c>
      <c r="G35" s="14">
        <v>-0.85309999999999997</v>
      </c>
      <c r="H35" s="14">
        <v>2.121</v>
      </c>
      <c r="I35" s="6"/>
      <c r="J35" s="16">
        <v>1.5</v>
      </c>
      <c r="K35" s="17">
        <f t="shared" si="0"/>
        <v>202.12198072690225</v>
      </c>
      <c r="L35" s="17">
        <f t="shared" si="1"/>
        <v>505.37475700740561</v>
      </c>
      <c r="M35" s="17">
        <f t="shared" si="2"/>
        <v>80.837625003038283</v>
      </c>
      <c r="Q35" s="9"/>
      <c r="R35" s="9"/>
    </row>
    <row r="36" spans="1:18">
      <c r="A36" s="13">
        <v>1.7</v>
      </c>
      <c r="B36" s="14">
        <v>0.79100000000000004</v>
      </c>
      <c r="C36" s="14">
        <v>-4.64E-4</v>
      </c>
      <c r="D36" s="15">
        <v>-1.89</v>
      </c>
      <c r="E36" s="14">
        <v>1.9400000000000001E-3</v>
      </c>
      <c r="F36" s="14">
        <v>0.39100000000000001</v>
      </c>
      <c r="G36" s="14">
        <v>-0.82940000000000003</v>
      </c>
      <c r="H36" s="14">
        <v>2.0590000000000002</v>
      </c>
      <c r="I36" s="6"/>
      <c r="J36" s="16">
        <v>1.7</v>
      </c>
      <c r="K36" s="17">
        <f t="shared" si="0"/>
        <v>167.8711788823521</v>
      </c>
      <c r="L36" s="17">
        <f t="shared" si="1"/>
        <v>413.02481019221028</v>
      </c>
      <c r="M36" s="17">
        <f t="shared" si="2"/>
        <v>68.230120815832123</v>
      </c>
      <c r="Q36" s="9"/>
      <c r="R36" s="9"/>
    </row>
    <row r="37" spans="1:18">
      <c r="A37" s="13">
        <v>2</v>
      </c>
      <c r="B37" s="14">
        <v>0.80400000000000005</v>
      </c>
      <c r="C37" s="14">
        <v>-3.5599999999999998E-4</v>
      </c>
      <c r="D37" s="15">
        <v>-2.08</v>
      </c>
      <c r="E37" s="14">
        <v>1.9499999999999999E-3</v>
      </c>
      <c r="F37" s="14">
        <v>0.38700000000000001</v>
      </c>
      <c r="G37" s="14">
        <v>-0.77559999999999996</v>
      </c>
      <c r="H37" s="14">
        <v>1.921</v>
      </c>
      <c r="I37" s="6"/>
      <c r="J37" s="16">
        <v>2</v>
      </c>
      <c r="K37" s="17">
        <f t="shared" si="0"/>
        <v>132.7028013860502</v>
      </c>
      <c r="L37" s="17">
        <f t="shared" si="1"/>
        <v>323.50432484675287</v>
      </c>
      <c r="M37" s="17">
        <f t="shared" si="2"/>
        <v>54.435233606374545</v>
      </c>
      <c r="Q37" s="9"/>
      <c r="R37" s="9"/>
    </row>
    <row r="38" spans="1:18">
      <c r="A38" s="13">
        <v>2.2000000000000002</v>
      </c>
      <c r="B38" s="14">
        <v>0.82099999999999995</v>
      </c>
      <c r="C38" s="14">
        <v>-3.7199999999999999E-4</v>
      </c>
      <c r="D38" s="15">
        <v>-2.2400000000000002</v>
      </c>
      <c r="E38" s="14">
        <v>2.16E-3</v>
      </c>
      <c r="F38" s="14">
        <v>0.38400000000000001</v>
      </c>
      <c r="G38" s="14">
        <v>-0.75670000000000004</v>
      </c>
      <c r="H38" s="14">
        <v>1.875</v>
      </c>
      <c r="I38" s="6"/>
      <c r="J38" s="16">
        <v>2.2000000000000002</v>
      </c>
      <c r="K38" s="17">
        <f t="shared" si="0"/>
        <v>117.89442289779316</v>
      </c>
      <c r="L38" s="17">
        <f t="shared" si="1"/>
        <v>285.42582228375579</v>
      </c>
      <c r="M38" s="17">
        <f t="shared" si="2"/>
        <v>48.695996876505141</v>
      </c>
      <c r="Q38" s="9"/>
      <c r="R38" s="9"/>
    </row>
    <row r="39" spans="1:18">
      <c r="A39" s="13">
        <v>2.5</v>
      </c>
      <c r="B39" s="14">
        <v>0.84399999999999997</v>
      </c>
      <c r="C39" s="14">
        <v>-3.0800000000000001E-4</v>
      </c>
      <c r="D39" s="15">
        <v>-2.46</v>
      </c>
      <c r="E39" s="14">
        <v>2.2799999999999999E-3</v>
      </c>
      <c r="F39" s="14">
        <v>0.38200000000000001</v>
      </c>
      <c r="G39" s="14">
        <v>-0.72440000000000004</v>
      </c>
      <c r="H39" s="14">
        <v>1.796</v>
      </c>
      <c r="I39" s="6"/>
      <c r="J39" s="16">
        <v>2.5</v>
      </c>
      <c r="K39" s="17">
        <f t="shared" si="0"/>
        <v>102.01990904103357</v>
      </c>
      <c r="L39" s="17">
        <f t="shared" si="1"/>
        <v>245.85833263209955</v>
      </c>
      <c r="M39" s="17">
        <f t="shared" si="2"/>
        <v>42.333573685766858</v>
      </c>
      <c r="Q39" s="9"/>
      <c r="R39" s="9"/>
    </row>
    <row r="40" spans="1:18">
      <c r="A40" s="13">
        <v>3</v>
      </c>
      <c r="B40" s="14">
        <v>0.86199999999999999</v>
      </c>
      <c r="C40" s="14">
        <v>-1.9699999999999999E-4</v>
      </c>
      <c r="D40" s="15">
        <v>-2.72</v>
      </c>
      <c r="E40" s="14">
        <v>2.0699999999999998E-3</v>
      </c>
      <c r="F40" s="14">
        <v>0.378</v>
      </c>
      <c r="G40" s="14">
        <v>-0.6845</v>
      </c>
      <c r="H40" s="14">
        <v>1.6990000000000001</v>
      </c>
      <c r="I40" s="6"/>
      <c r="J40" s="16">
        <v>3</v>
      </c>
      <c r="K40" s="17">
        <f t="shared" si="0"/>
        <v>77.530539435520083</v>
      </c>
      <c r="L40" s="17">
        <f t="shared" si="1"/>
        <v>185.12829683447998</v>
      </c>
      <c r="M40" s="17">
        <f t="shared" si="2"/>
        <v>32.46929101571682</v>
      </c>
      <c r="Q40" s="9"/>
      <c r="R40" s="9"/>
    </row>
    <row r="41" spans="1:18">
      <c r="A41" s="13">
        <v>3.5</v>
      </c>
      <c r="B41" s="14">
        <v>0.89500000000000002</v>
      </c>
      <c r="C41" s="14">
        <v>-3.48E-4</v>
      </c>
      <c r="D41" s="15">
        <v>-2.99</v>
      </c>
      <c r="E41" s="14">
        <v>3.2200000000000002E-3</v>
      </c>
      <c r="F41" s="14">
        <v>0.374</v>
      </c>
      <c r="G41" s="14">
        <v>-0.65969999999999995</v>
      </c>
      <c r="H41" s="14">
        <v>1.639</v>
      </c>
      <c r="I41" s="6"/>
      <c r="J41" s="16">
        <v>3.5</v>
      </c>
      <c r="K41" s="17">
        <f t="shared" si="0"/>
        <v>62.105120503451403</v>
      </c>
      <c r="L41" s="17">
        <f t="shared" si="1"/>
        <v>146.93572791384233</v>
      </c>
      <c r="M41" s="17">
        <f t="shared" si="2"/>
        <v>26.249885221992077</v>
      </c>
      <c r="Q41" s="9"/>
      <c r="R41" s="9"/>
    </row>
    <row r="42" spans="1:18">
      <c r="A42" s="13">
        <v>4</v>
      </c>
      <c r="B42" s="14">
        <v>0.92100000000000004</v>
      </c>
      <c r="C42" s="14">
        <v>-5.1199999999999998E-4</v>
      </c>
      <c r="D42" s="15">
        <v>-3.21</v>
      </c>
      <c r="E42" s="14">
        <v>4.4600000000000004E-3</v>
      </c>
      <c r="F42" s="14">
        <v>0.375</v>
      </c>
      <c r="G42" s="14">
        <v>-0.61819999999999997</v>
      </c>
      <c r="H42" s="14">
        <v>1.5369999999999999</v>
      </c>
      <c r="I42" s="6"/>
      <c r="J42" s="16">
        <v>4</v>
      </c>
      <c r="K42" s="17">
        <f t="shared" si="0"/>
        <v>50.072744724738826</v>
      </c>
      <c r="L42" s="17">
        <f t="shared" si="1"/>
        <v>118.74119021055405</v>
      </c>
      <c r="M42" s="17">
        <f t="shared" si="2"/>
        <v>21.11550136749435</v>
      </c>
      <c r="Q42" s="9"/>
      <c r="R42" s="9"/>
    </row>
    <row r="43" spans="1:18">
      <c r="A43" s="13">
        <v>4.5</v>
      </c>
      <c r="B43" s="14">
        <v>0.94399999999999995</v>
      </c>
      <c r="C43" s="14">
        <v>-7.0299999999999996E-4</v>
      </c>
      <c r="D43" s="15">
        <v>-3.39</v>
      </c>
      <c r="E43" s="14">
        <v>6.3899999999999998E-3</v>
      </c>
      <c r="F43" s="14">
        <v>0.377</v>
      </c>
      <c r="G43" s="14">
        <v>-0.60350000000000004</v>
      </c>
      <c r="H43" s="14">
        <v>1.4990000000000001</v>
      </c>
      <c r="I43" s="6"/>
      <c r="J43" s="16">
        <v>4.5</v>
      </c>
      <c r="K43" s="17">
        <f t="shared" si="0"/>
        <v>40.150979731306904</v>
      </c>
      <c r="L43" s="17">
        <f t="shared" si="1"/>
        <v>95.652460727718591</v>
      </c>
      <c r="M43" s="17">
        <f t="shared" si="2"/>
        <v>16.853734458256923</v>
      </c>
      <c r="Q43" s="9"/>
      <c r="R43" s="9"/>
    </row>
    <row r="44" spans="1:18">
      <c r="A44" s="13">
        <v>5</v>
      </c>
      <c r="B44" s="14">
        <v>0.91600000000000004</v>
      </c>
      <c r="C44" s="14">
        <v>-3.6000000000000002E-4</v>
      </c>
      <c r="D44" s="15">
        <v>-3.35</v>
      </c>
      <c r="E44" s="14">
        <v>3.0300000000000001E-3</v>
      </c>
      <c r="F44" s="14">
        <v>0.377</v>
      </c>
      <c r="G44" s="14">
        <v>-0.58609999999999995</v>
      </c>
      <c r="H44" s="14">
        <v>1.456</v>
      </c>
      <c r="I44" s="6"/>
      <c r="J44" s="16">
        <v>5</v>
      </c>
      <c r="K44" s="17">
        <f t="shared" si="0"/>
        <v>38.720065649154854</v>
      </c>
      <c r="L44" s="17">
        <f t="shared" si="1"/>
        <v>92.243566250828195</v>
      </c>
      <c r="M44" s="17">
        <f t="shared" si="2"/>
        <v>16.253095416954352</v>
      </c>
      <c r="Q44" s="9"/>
      <c r="R44" s="9"/>
    </row>
    <row r="45" spans="1:18">
      <c r="Q45" s="9"/>
      <c r="R45" s="9"/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0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L8" sqref="L8"/>
    </sheetView>
  </sheetViews>
  <sheetFormatPr defaultRowHeight="15"/>
  <cols>
    <col min="1" max="16384" width="9" style="5"/>
  </cols>
  <sheetData>
    <row r="1" spans="1:12">
      <c r="A1" s="5" t="s">
        <v>28</v>
      </c>
    </row>
    <row r="3" spans="1:12">
      <c r="A3" s="6" t="s">
        <v>29</v>
      </c>
      <c r="B3" s="7">
        <v>7</v>
      </c>
      <c r="C3" s="6"/>
    </row>
    <row r="4" spans="1:12">
      <c r="A4" s="6" t="s">
        <v>30</v>
      </c>
      <c r="B4" s="7">
        <v>300</v>
      </c>
      <c r="C4" s="6" t="s">
        <v>31</v>
      </c>
    </row>
    <row r="5" spans="1:12" ht="45">
      <c r="A5" s="8" t="s">
        <v>32</v>
      </c>
      <c r="B5" s="7">
        <v>40</v>
      </c>
      <c r="C5" s="6" t="s">
        <v>33</v>
      </c>
    </row>
    <row r="7" spans="1:12" ht="48">
      <c r="A7" s="6" t="s">
        <v>34</v>
      </c>
      <c r="B7" s="10" t="s">
        <v>35</v>
      </c>
      <c r="C7" s="10" t="s">
        <v>36</v>
      </c>
      <c r="D7" s="10" t="s">
        <v>37</v>
      </c>
      <c r="E7" s="18" t="s">
        <v>40</v>
      </c>
      <c r="F7" s="11" t="s">
        <v>38</v>
      </c>
      <c r="G7" s="11" t="s">
        <v>39</v>
      </c>
      <c r="H7" s="6"/>
      <c r="I7" s="12" t="s">
        <v>24</v>
      </c>
      <c r="J7" s="12" t="s">
        <v>25</v>
      </c>
      <c r="K7" s="12" t="s">
        <v>26</v>
      </c>
      <c r="L7" s="12" t="s">
        <v>27</v>
      </c>
    </row>
    <row r="8" spans="1:12">
      <c r="A8" s="13">
        <v>0.05</v>
      </c>
      <c r="B8" s="14">
        <v>0.39400000000000002</v>
      </c>
      <c r="C8" s="14">
        <v>-4.0400000000000002E-3</v>
      </c>
      <c r="D8" s="14">
        <v>1.76</v>
      </c>
      <c r="E8" s="14">
        <v>0.41799999999999998</v>
      </c>
      <c r="F8" s="14">
        <v>-0.32440000000000002</v>
      </c>
      <c r="G8" s="14">
        <v>0.79620000000000002</v>
      </c>
      <c r="H8" s="6"/>
      <c r="I8" s="16">
        <v>0.05</v>
      </c>
      <c r="J8" s="17">
        <f>10^(($B8*$B$3-LOG10($B$5)+$C8*$B$5+$D8)+($F8*LOG10($B$4)+$G8))</f>
        <v>558.42116924505387</v>
      </c>
      <c r="K8" s="17">
        <f>10^(($B8*$B$3-LOG10($B$5)+$C8*$B$5+$D8+$E8)+($F8*LOG10($B$4)+$G8))</f>
        <v>1462.0488167471794</v>
      </c>
      <c r="L8" s="17">
        <f>10^(($B8*$B$3-LOG10($B$5)+$C8*$B$5+$D8-$E8)+($F8*LOG10($B$4)+$G8))</f>
        <v>213.28576630894815</v>
      </c>
    </row>
    <row r="9" spans="1:12">
      <c r="A9" s="13">
        <v>0.06</v>
      </c>
      <c r="B9" s="14">
        <v>0.38800000000000001</v>
      </c>
      <c r="C9" s="14">
        <v>-4.1000000000000003E-3</v>
      </c>
      <c r="D9" s="14">
        <v>1.86</v>
      </c>
      <c r="E9" s="14">
        <v>0.43099999999999999</v>
      </c>
      <c r="F9" s="14">
        <v>-0.26140000000000002</v>
      </c>
      <c r="G9" s="14">
        <v>0.64500000000000002</v>
      </c>
      <c r="H9" s="6"/>
      <c r="I9" s="16">
        <v>0.06</v>
      </c>
      <c r="J9" s="17">
        <f t="shared" ref="J9:J44" si="0">10^(($B9*$B$3-LOG10($B$5)+$C9*$B$5+$D9)+($F9*LOG10($B$4)+$G9))</f>
        <v>641.83073885246483</v>
      </c>
      <c r="K9" s="17">
        <f t="shared" ref="K9:K44" si="1">10^(($B9*$B$3-LOG10($B$5)+$C9*$B$5+$D9+$E9)+($F9*LOG10($B$4)+$G9))</f>
        <v>1731.4920931575525</v>
      </c>
      <c r="L9" s="17">
        <f t="shared" ref="L9:L44" si="2">10^(($B9*$B$3-LOG10($B$5)+$C9*$B$5+$D9-$E9)+($F9*LOG10($B$4)+$G9))</f>
        <v>237.91428154007568</v>
      </c>
    </row>
    <row r="10" spans="1:12">
      <c r="A10" s="13">
        <v>7.0000000000000007E-2</v>
      </c>
      <c r="B10" s="14">
        <v>0.38200000000000001</v>
      </c>
      <c r="C10" s="14">
        <v>-4.1799999999999997E-3</v>
      </c>
      <c r="D10" s="14">
        <v>1.96</v>
      </c>
      <c r="E10" s="14">
        <v>0.44500000000000001</v>
      </c>
      <c r="F10" s="14">
        <v>-0.24179999999999999</v>
      </c>
      <c r="G10" s="14">
        <v>0.59740000000000004</v>
      </c>
      <c r="H10" s="6"/>
      <c r="I10" s="16">
        <v>7.0000000000000007E-2</v>
      </c>
      <c r="J10" s="17">
        <f t="shared" si="0"/>
        <v>729.74661522332372</v>
      </c>
      <c r="K10" s="17">
        <f t="shared" si="1"/>
        <v>2033.1624924096263</v>
      </c>
      <c r="L10" s="17">
        <f t="shared" si="2"/>
        <v>261.92206693659972</v>
      </c>
    </row>
    <row r="11" spans="1:12">
      <c r="A11" s="13">
        <v>0.08</v>
      </c>
      <c r="B11" s="14">
        <v>0.379</v>
      </c>
      <c r="C11" s="14">
        <v>-4.2199999999999998E-3</v>
      </c>
      <c r="D11" s="14">
        <v>2.0299999999999998</v>
      </c>
      <c r="E11" s="14">
        <v>0.45300000000000001</v>
      </c>
      <c r="F11" s="14">
        <v>-0.2616</v>
      </c>
      <c r="G11" s="14">
        <v>0.64170000000000005</v>
      </c>
      <c r="H11" s="6"/>
      <c r="I11" s="16">
        <v>0.08</v>
      </c>
      <c r="J11" s="17">
        <f t="shared" si="0"/>
        <v>805.05414134326986</v>
      </c>
      <c r="K11" s="17">
        <f t="shared" si="1"/>
        <v>2284.6784666437425</v>
      </c>
      <c r="L11" s="17">
        <f t="shared" si="2"/>
        <v>283.67762902148968</v>
      </c>
    </row>
    <row r="12" spans="1:12">
      <c r="A12" s="13">
        <v>0.09</v>
      </c>
      <c r="B12" s="14">
        <v>0.377</v>
      </c>
      <c r="C12" s="14">
        <v>-4.28E-3</v>
      </c>
      <c r="D12" s="14">
        <v>2.08</v>
      </c>
      <c r="E12" s="14">
        <v>0.45800000000000002</v>
      </c>
      <c r="F12" s="14">
        <v>-0.29289999999999999</v>
      </c>
      <c r="G12" s="14">
        <v>0.71540000000000004</v>
      </c>
      <c r="H12" s="6"/>
      <c r="I12" s="16">
        <v>0.09</v>
      </c>
      <c r="J12" s="17">
        <f t="shared" si="0"/>
        <v>862.16659746060691</v>
      </c>
      <c r="K12" s="17">
        <f t="shared" si="1"/>
        <v>2475.0911264602096</v>
      </c>
      <c r="L12" s="17">
        <f t="shared" si="2"/>
        <v>300.32479767316164</v>
      </c>
    </row>
    <row r="13" spans="1:12">
      <c r="A13" s="13">
        <v>0.1</v>
      </c>
      <c r="B13" s="14">
        <v>0.377</v>
      </c>
      <c r="C13" s="14">
        <v>-4.3099999999999996E-3</v>
      </c>
      <c r="D13" s="14">
        <v>2.12</v>
      </c>
      <c r="E13" s="14">
        <v>0.46100000000000002</v>
      </c>
      <c r="F13" s="14">
        <v>-0.31990000000000002</v>
      </c>
      <c r="G13" s="14">
        <v>0.77759999999999996</v>
      </c>
      <c r="H13" s="6"/>
      <c r="I13" s="16">
        <v>0.1</v>
      </c>
      <c r="J13" s="17">
        <f t="shared" si="0"/>
        <v>932.62900776919025</v>
      </c>
      <c r="K13" s="17">
        <f t="shared" si="1"/>
        <v>2695.931910468873</v>
      </c>
      <c r="L13" s="17">
        <f t="shared" si="2"/>
        <v>322.63309869026716</v>
      </c>
    </row>
    <row r="14" spans="1:12">
      <c r="A14" s="13">
        <v>0.11</v>
      </c>
      <c r="B14" s="14">
        <v>0.377</v>
      </c>
      <c r="C14" s="14">
        <v>-4.3499999999999997E-3</v>
      </c>
      <c r="D14" s="14">
        <v>2.14</v>
      </c>
      <c r="E14" s="14">
        <v>0.46200000000000002</v>
      </c>
      <c r="F14" s="14">
        <v>-0.34770000000000001</v>
      </c>
      <c r="G14" s="14">
        <v>0.84060000000000001</v>
      </c>
      <c r="H14" s="6"/>
      <c r="I14" s="16">
        <v>0.11</v>
      </c>
      <c r="J14" s="17">
        <f t="shared" si="0"/>
        <v>959.94190005701103</v>
      </c>
      <c r="K14" s="17">
        <f t="shared" si="1"/>
        <v>2781.2815086960068</v>
      </c>
      <c r="L14" s="17">
        <f t="shared" si="2"/>
        <v>331.31793693084336</v>
      </c>
    </row>
    <row r="15" spans="1:12">
      <c r="A15" s="13">
        <v>0.12</v>
      </c>
      <c r="B15" s="14">
        <v>0.38100000000000001</v>
      </c>
      <c r="C15" s="14">
        <v>-4.3699999999999998E-3</v>
      </c>
      <c r="D15" s="14">
        <v>2.14</v>
      </c>
      <c r="E15" s="14">
        <v>0.46100000000000002</v>
      </c>
      <c r="F15" s="14">
        <v>-0.39</v>
      </c>
      <c r="G15" s="14">
        <v>0.93989999999999996</v>
      </c>
      <c r="H15" s="6"/>
      <c r="I15" s="16">
        <v>0.12</v>
      </c>
      <c r="J15" s="17">
        <f t="shared" si="0"/>
        <v>1009.1662535978099</v>
      </c>
      <c r="K15" s="17">
        <f t="shared" si="1"/>
        <v>2917.1765872373244</v>
      </c>
      <c r="L15" s="17">
        <f t="shared" si="2"/>
        <v>349.11034589274482</v>
      </c>
    </row>
    <row r="16" spans="1:12">
      <c r="A16" s="13">
        <v>0.13</v>
      </c>
      <c r="B16" s="14">
        <v>0.38400000000000001</v>
      </c>
      <c r="C16" s="14">
        <v>-4.3899999999999998E-3</v>
      </c>
      <c r="D16" s="14">
        <v>2.13</v>
      </c>
      <c r="E16" s="14">
        <v>0.45900000000000002</v>
      </c>
      <c r="F16" s="14">
        <v>-0.43070000000000003</v>
      </c>
      <c r="G16" s="14">
        <v>1.0349999999999999</v>
      </c>
      <c r="H16" s="6"/>
      <c r="I16" s="16">
        <v>0.13</v>
      </c>
      <c r="J16" s="17">
        <f t="shared" si="0"/>
        <v>1019.6330034710822</v>
      </c>
      <c r="K16" s="17">
        <f t="shared" si="1"/>
        <v>2933.8903877998619</v>
      </c>
      <c r="L16" s="17">
        <f t="shared" si="2"/>
        <v>354.35934010714681</v>
      </c>
    </row>
    <row r="17" spans="1:12">
      <c r="A17" s="13">
        <v>0.15</v>
      </c>
      <c r="B17" s="14">
        <v>0.38800000000000001</v>
      </c>
      <c r="C17" s="14">
        <v>-4.3600000000000002E-3</v>
      </c>
      <c r="D17" s="14">
        <v>2.12</v>
      </c>
      <c r="E17" s="14">
        <v>0.45500000000000002</v>
      </c>
      <c r="F17" s="14">
        <v>-0.53080000000000005</v>
      </c>
      <c r="G17" s="14">
        <v>1.276</v>
      </c>
      <c r="H17" s="6"/>
      <c r="I17" s="16">
        <v>0.15</v>
      </c>
      <c r="J17" s="17">
        <f t="shared" si="0"/>
        <v>1048.779154311339</v>
      </c>
      <c r="K17" s="17">
        <f t="shared" si="1"/>
        <v>2990.0885275189316</v>
      </c>
      <c r="L17" s="17">
        <f t="shared" si="2"/>
        <v>367.8612537370916</v>
      </c>
    </row>
    <row r="18" spans="1:12">
      <c r="A18" s="13">
        <v>0.17</v>
      </c>
      <c r="B18" s="14">
        <v>0.39500000000000002</v>
      </c>
      <c r="C18" s="14">
        <v>-4.3299999999999996E-3</v>
      </c>
      <c r="D18" s="14">
        <v>2.08</v>
      </c>
      <c r="E18" s="14">
        <v>0.44700000000000001</v>
      </c>
      <c r="F18" s="14">
        <v>-0.61129999999999995</v>
      </c>
      <c r="G18" s="14">
        <v>1.468</v>
      </c>
      <c r="H18" s="6"/>
      <c r="I18" s="16">
        <v>0.17</v>
      </c>
      <c r="J18" s="17">
        <f t="shared" si="0"/>
        <v>1055.5426491890164</v>
      </c>
      <c r="K18" s="17">
        <f t="shared" si="1"/>
        <v>2954.4441571574234</v>
      </c>
      <c r="L18" s="17">
        <f t="shared" si="2"/>
        <v>377.11671806616545</v>
      </c>
    </row>
    <row r="19" spans="1:12">
      <c r="A19" s="13">
        <v>0.2</v>
      </c>
      <c r="B19" s="14">
        <v>0.40100000000000002</v>
      </c>
      <c r="C19" s="14">
        <v>-4.2199999999999998E-3</v>
      </c>
      <c r="D19" s="14">
        <v>2.02</v>
      </c>
      <c r="E19" s="14">
        <v>0.438</v>
      </c>
      <c r="F19" s="14">
        <v>-0.68310000000000004</v>
      </c>
      <c r="G19" s="14">
        <v>1.647</v>
      </c>
      <c r="H19" s="6"/>
      <c r="I19" s="16">
        <v>0.2</v>
      </c>
      <c r="J19" s="17">
        <f t="shared" si="0"/>
        <v>1025.6955694790386</v>
      </c>
      <c r="K19" s="17">
        <f t="shared" si="1"/>
        <v>2812.0204815445973</v>
      </c>
      <c r="L19" s="17">
        <f t="shared" si="2"/>
        <v>374.1265073115884</v>
      </c>
    </row>
    <row r="20" spans="1:12">
      <c r="A20" s="13">
        <v>0.22</v>
      </c>
      <c r="B20" s="14">
        <v>0.40300000000000002</v>
      </c>
      <c r="C20" s="14">
        <v>-4.13E-3</v>
      </c>
      <c r="D20" s="14">
        <v>1.99</v>
      </c>
      <c r="E20" s="14">
        <v>0.433</v>
      </c>
      <c r="F20" s="14">
        <v>-0.71840000000000004</v>
      </c>
      <c r="G20" s="14">
        <v>1.7370000000000001</v>
      </c>
      <c r="H20" s="6"/>
      <c r="I20" s="16">
        <v>0.22</v>
      </c>
      <c r="J20" s="17">
        <f t="shared" si="0"/>
        <v>1002.7117388035171</v>
      </c>
      <c r="K20" s="17">
        <f t="shared" si="1"/>
        <v>2717.5409637040079</v>
      </c>
      <c r="L20" s="17">
        <f t="shared" si="2"/>
        <v>369.97816944182165</v>
      </c>
    </row>
    <row r="21" spans="1:12">
      <c r="A21" s="13">
        <v>0.25</v>
      </c>
      <c r="B21" s="14">
        <v>0.41399999999999998</v>
      </c>
      <c r="C21" s="14">
        <v>-4.0099999999999997E-3</v>
      </c>
      <c r="D21" s="14">
        <v>1.88</v>
      </c>
      <c r="E21" s="14">
        <v>0.42399999999999999</v>
      </c>
      <c r="F21" s="14">
        <v>-0.74990000000000001</v>
      </c>
      <c r="G21" s="14">
        <v>1.82</v>
      </c>
      <c r="H21" s="6"/>
      <c r="I21" s="16">
        <v>0.25</v>
      </c>
      <c r="J21" s="17">
        <f t="shared" si="0"/>
        <v>950.48830975012072</v>
      </c>
      <c r="K21" s="17">
        <f t="shared" si="1"/>
        <v>2523.1715536554011</v>
      </c>
      <c r="L21" s="17">
        <f t="shared" si="2"/>
        <v>358.05255717266488</v>
      </c>
    </row>
    <row r="22" spans="1:12">
      <c r="A22" s="13">
        <v>0.3</v>
      </c>
      <c r="B22" s="14">
        <v>0.42499999999999999</v>
      </c>
      <c r="C22" s="14">
        <v>-3.7799999999999999E-3</v>
      </c>
      <c r="D22" s="14">
        <v>1.75</v>
      </c>
      <c r="E22" s="14">
        <v>0.41499999999999998</v>
      </c>
      <c r="F22" s="14">
        <v>-0.80449999999999999</v>
      </c>
      <c r="G22" s="14">
        <v>1.9630000000000001</v>
      </c>
      <c r="H22" s="6"/>
      <c r="I22" s="16">
        <v>0.3</v>
      </c>
      <c r="J22" s="17">
        <f t="shared" si="0"/>
        <v>874.77418687519025</v>
      </c>
      <c r="K22" s="17">
        <f t="shared" si="1"/>
        <v>2274.5524676136497</v>
      </c>
      <c r="L22" s="17">
        <f t="shared" si="2"/>
        <v>336.4309634176044</v>
      </c>
    </row>
    <row r="23" spans="1:12">
      <c r="A23" s="13">
        <v>0.35</v>
      </c>
      <c r="B23" s="14">
        <v>0.434</v>
      </c>
      <c r="C23" s="14">
        <v>-3.5699999999999998E-3</v>
      </c>
      <c r="D23" s="14">
        <v>1.62</v>
      </c>
      <c r="E23" s="14">
        <v>0.41099999999999998</v>
      </c>
      <c r="F23" s="14">
        <v>-0.8518</v>
      </c>
      <c r="G23" s="14">
        <v>2.0870000000000002</v>
      </c>
      <c r="H23" s="6"/>
      <c r="I23" s="16">
        <v>0.35</v>
      </c>
      <c r="J23" s="17">
        <f t="shared" si="0"/>
        <v>776.47615587623125</v>
      </c>
      <c r="K23" s="17">
        <f t="shared" si="1"/>
        <v>2000.4519482919648</v>
      </c>
      <c r="L23" s="17">
        <f t="shared" si="2"/>
        <v>301.38950408637101</v>
      </c>
    </row>
    <row r="24" spans="1:12">
      <c r="A24" s="13">
        <v>0.4</v>
      </c>
      <c r="B24" s="14">
        <v>0.44500000000000001</v>
      </c>
      <c r="C24" s="14">
        <v>-3.3800000000000002E-3</v>
      </c>
      <c r="D24" s="14">
        <v>1.49</v>
      </c>
      <c r="E24" s="14">
        <v>0.40699999999999997</v>
      </c>
      <c r="F24" s="14">
        <v>-0.86760000000000004</v>
      </c>
      <c r="G24" s="14">
        <v>2.1309999999999998</v>
      </c>
      <c r="H24" s="6"/>
      <c r="I24" s="16">
        <v>0.4</v>
      </c>
      <c r="J24" s="17">
        <f t="shared" si="0"/>
        <v>707.27711827264909</v>
      </c>
      <c r="K24" s="17">
        <f t="shared" si="1"/>
        <v>1805.4672211570846</v>
      </c>
      <c r="L24" s="17">
        <f t="shared" si="2"/>
        <v>277.07006594751101</v>
      </c>
    </row>
    <row r="25" spans="1:12">
      <c r="A25" s="13">
        <v>0.45</v>
      </c>
      <c r="B25" s="14">
        <v>0.45900000000000002</v>
      </c>
      <c r="C25" s="14">
        <v>-3.1900000000000001E-3</v>
      </c>
      <c r="D25" s="14">
        <v>1.33</v>
      </c>
      <c r="E25" s="14">
        <v>0.40600000000000003</v>
      </c>
      <c r="F25" s="14">
        <v>-0.8851</v>
      </c>
      <c r="G25" s="14">
        <v>2.1760000000000002</v>
      </c>
      <c r="H25" s="6"/>
      <c r="I25" s="16">
        <v>0.45</v>
      </c>
      <c r="J25" s="17">
        <f t="shared" si="0"/>
        <v>626.38303409319428</v>
      </c>
      <c r="K25" s="17">
        <f t="shared" si="1"/>
        <v>1595.2912609345549</v>
      </c>
      <c r="L25" s="17">
        <f t="shared" si="2"/>
        <v>245.94612595692752</v>
      </c>
    </row>
    <row r="26" spans="1:12">
      <c r="A26" s="13">
        <v>0.5</v>
      </c>
      <c r="B26" s="14">
        <v>0.47099999999999997</v>
      </c>
      <c r="C26" s="14">
        <v>-3.0300000000000001E-3</v>
      </c>
      <c r="D26" s="14">
        <v>1.19</v>
      </c>
      <c r="E26" s="14">
        <v>0.40400000000000003</v>
      </c>
      <c r="F26" s="14">
        <v>-0.90939999999999999</v>
      </c>
      <c r="G26" s="14">
        <v>2.2469999999999999</v>
      </c>
      <c r="H26" s="6"/>
      <c r="I26" s="16">
        <v>0.5</v>
      </c>
      <c r="J26" s="17">
        <f t="shared" si="0"/>
        <v>572.85662450154155</v>
      </c>
      <c r="K26" s="17">
        <f t="shared" si="1"/>
        <v>1452.2652299442468</v>
      </c>
      <c r="L26" s="17">
        <f t="shared" si="2"/>
        <v>225.96747857682891</v>
      </c>
    </row>
    <row r="27" spans="1:12">
      <c r="A27" s="13">
        <v>0.6</v>
      </c>
      <c r="B27" s="14">
        <v>0.49099999999999999</v>
      </c>
      <c r="C27" s="14">
        <v>-2.8300000000000001E-3</v>
      </c>
      <c r="D27" s="14">
        <v>0.95</v>
      </c>
      <c r="E27" s="14">
        <v>0.4</v>
      </c>
      <c r="F27" s="14">
        <v>-0.92379999999999995</v>
      </c>
      <c r="G27" s="14">
        <v>2.2970000000000002</v>
      </c>
      <c r="H27" s="6"/>
      <c r="I27" s="16">
        <v>0.6</v>
      </c>
      <c r="J27" s="17">
        <f t="shared" si="0"/>
        <v>479.04398736001178</v>
      </c>
      <c r="K27" s="17">
        <f t="shared" si="1"/>
        <v>1203.3040919458599</v>
      </c>
      <c r="L27" s="17">
        <f t="shared" si="2"/>
        <v>190.71084637855947</v>
      </c>
    </row>
    <row r="28" spans="1:12">
      <c r="A28" s="13">
        <v>0.7</v>
      </c>
      <c r="B28" s="14">
        <v>0.51200000000000001</v>
      </c>
      <c r="C28" s="14">
        <v>-2.6199999999999999E-3</v>
      </c>
      <c r="D28" s="14">
        <v>0.71799999999999997</v>
      </c>
      <c r="E28" s="14">
        <v>0.40100000000000002</v>
      </c>
      <c r="F28" s="14">
        <v>-0.96220000000000006</v>
      </c>
      <c r="G28" s="14">
        <v>2.407</v>
      </c>
      <c r="H28" s="6"/>
      <c r="I28" s="16">
        <v>0.7</v>
      </c>
      <c r="J28" s="17">
        <f t="shared" si="0"/>
        <v>415.57932886020706</v>
      </c>
      <c r="K28" s="17">
        <f t="shared" si="1"/>
        <v>1046.2944879248525</v>
      </c>
      <c r="L28" s="17">
        <f t="shared" si="2"/>
        <v>165.06459755745581</v>
      </c>
    </row>
    <row r="29" spans="1:12">
      <c r="A29" s="13">
        <v>0.8</v>
      </c>
      <c r="B29" s="14">
        <v>0.53400000000000003</v>
      </c>
      <c r="C29" s="14">
        <v>-2.4499999999999999E-3</v>
      </c>
      <c r="D29" s="14">
        <v>0.48599999999999999</v>
      </c>
      <c r="E29" s="14">
        <v>0.40200000000000002</v>
      </c>
      <c r="F29" s="14">
        <v>-0.97589999999999999</v>
      </c>
      <c r="G29" s="14">
        <v>2.4569999999999999</v>
      </c>
      <c r="H29" s="6"/>
      <c r="I29" s="16">
        <v>0.8</v>
      </c>
      <c r="J29" s="17">
        <f t="shared" si="0"/>
        <v>366.03058520686307</v>
      </c>
      <c r="K29" s="17">
        <f t="shared" si="1"/>
        <v>923.67114390933193</v>
      </c>
      <c r="L29" s="17">
        <f t="shared" si="2"/>
        <v>145.04988078314369</v>
      </c>
    </row>
    <row r="30" spans="1:12">
      <c r="A30" s="13">
        <v>0.9</v>
      </c>
      <c r="B30" s="14">
        <v>0.55500000000000005</v>
      </c>
      <c r="C30" s="14">
        <v>-2.3400000000000001E-3</v>
      </c>
      <c r="D30" s="14">
        <v>0.27300000000000002</v>
      </c>
      <c r="E30" s="14">
        <v>0.40400000000000003</v>
      </c>
      <c r="F30" s="14">
        <v>-0.96850000000000003</v>
      </c>
      <c r="G30" s="14">
        <v>2.4390000000000001</v>
      </c>
      <c r="H30" s="6"/>
      <c r="I30" s="16">
        <v>0.9</v>
      </c>
      <c r="J30" s="17">
        <f t="shared" si="0"/>
        <v>317.86892521781448</v>
      </c>
      <c r="K30" s="17">
        <f t="shared" si="1"/>
        <v>805.83861306527979</v>
      </c>
      <c r="L30" s="17">
        <f t="shared" si="2"/>
        <v>125.38571865498756</v>
      </c>
    </row>
    <row r="31" spans="1:12">
      <c r="A31" s="13">
        <v>1</v>
      </c>
      <c r="B31" s="14">
        <v>0.57399999999999995</v>
      </c>
      <c r="C31" s="14">
        <v>-2.2300000000000002E-3</v>
      </c>
      <c r="D31" s="14">
        <v>7.9399999999999998E-2</v>
      </c>
      <c r="E31" s="14">
        <v>0.40500000000000003</v>
      </c>
      <c r="F31" s="14">
        <v>-0.9264</v>
      </c>
      <c r="G31" s="14">
        <v>2.3220000000000001</v>
      </c>
      <c r="H31" s="6"/>
      <c r="I31" s="16">
        <v>1</v>
      </c>
      <c r="J31" s="17">
        <f t="shared" si="0"/>
        <v>271.22822280327506</v>
      </c>
      <c r="K31" s="17">
        <f t="shared" si="1"/>
        <v>689.18351111776724</v>
      </c>
      <c r="L31" s="17">
        <f t="shared" si="2"/>
        <v>106.74188754996534</v>
      </c>
    </row>
    <row r="32" spans="1:12">
      <c r="A32" s="13">
        <v>1.1000000000000001</v>
      </c>
      <c r="B32" s="14">
        <v>0.59</v>
      </c>
      <c r="C32" s="14">
        <v>-2.16E-3</v>
      </c>
      <c r="D32" s="14">
        <v>-8.4599999999999995E-2</v>
      </c>
      <c r="E32" s="14">
        <v>0.40699999999999997</v>
      </c>
      <c r="F32" s="14">
        <v>-0.91759999999999997</v>
      </c>
      <c r="G32" s="14">
        <v>2.2959999999999998</v>
      </c>
      <c r="H32" s="6"/>
      <c r="I32" s="16">
        <v>1.1000000000000001</v>
      </c>
      <c r="J32" s="17">
        <f t="shared" si="0"/>
        <v>239.84658836697514</v>
      </c>
      <c r="K32" s="17">
        <f t="shared" si="1"/>
        <v>612.2566985632335</v>
      </c>
      <c r="L32" s="17">
        <f t="shared" si="2"/>
        <v>93.957952744776605</v>
      </c>
    </row>
    <row r="33" spans="1:12">
      <c r="A33" s="13">
        <v>1.2</v>
      </c>
      <c r="B33" s="14">
        <v>0.60399999999999998</v>
      </c>
      <c r="C33" s="14">
        <v>-2.1099999999999999E-3</v>
      </c>
      <c r="D33" s="14">
        <v>-0.24</v>
      </c>
      <c r="E33" s="14">
        <v>0.40699999999999997</v>
      </c>
      <c r="F33" s="14">
        <v>-0.90620000000000001</v>
      </c>
      <c r="G33" s="14">
        <v>2.2629999999999999</v>
      </c>
      <c r="H33" s="6"/>
      <c r="I33" s="16">
        <v>1.2</v>
      </c>
      <c r="J33" s="17">
        <f t="shared" si="0"/>
        <v>208.82030591060951</v>
      </c>
      <c r="K33" s="17">
        <f t="shared" si="1"/>
        <v>533.0558669201331</v>
      </c>
      <c r="L33" s="17">
        <f t="shared" si="2"/>
        <v>81.803658615643641</v>
      </c>
    </row>
    <row r="34" spans="1:12">
      <c r="A34" s="13">
        <v>1.3</v>
      </c>
      <c r="B34" s="14">
        <v>0.61899999999999999</v>
      </c>
      <c r="C34" s="14">
        <v>-2.0400000000000001E-3</v>
      </c>
      <c r="D34" s="14">
        <v>-0.39500000000000002</v>
      </c>
      <c r="E34" s="14">
        <v>0.40500000000000003</v>
      </c>
      <c r="F34" s="14">
        <v>-0.88249999999999995</v>
      </c>
      <c r="G34" s="14">
        <v>2.202</v>
      </c>
      <c r="H34" s="6"/>
      <c r="I34" s="16">
        <v>1.3</v>
      </c>
      <c r="J34" s="17">
        <f t="shared" si="0"/>
        <v>186.32902068149116</v>
      </c>
      <c r="K34" s="17">
        <f t="shared" si="1"/>
        <v>473.45695580340083</v>
      </c>
      <c r="L34" s="17">
        <f t="shared" si="2"/>
        <v>73.329800148801993</v>
      </c>
    </row>
    <row r="35" spans="1:12">
      <c r="A35" s="13">
        <v>1.5</v>
      </c>
      <c r="B35" s="14">
        <v>0.64</v>
      </c>
      <c r="C35" s="14">
        <v>-1.9499999999999999E-3</v>
      </c>
      <c r="D35" s="14">
        <v>-0.63200000000000001</v>
      </c>
      <c r="E35" s="14">
        <v>0.40500000000000003</v>
      </c>
      <c r="F35" s="14">
        <v>-0.85309999999999997</v>
      </c>
      <c r="G35" s="14">
        <v>2.121</v>
      </c>
      <c r="H35" s="6"/>
      <c r="I35" s="16">
        <v>1.5</v>
      </c>
      <c r="J35" s="17">
        <f t="shared" si="0"/>
        <v>149.86763925554447</v>
      </c>
      <c r="K35" s="17">
        <f t="shared" si="1"/>
        <v>380.80958079344833</v>
      </c>
      <c r="L35" s="17">
        <f t="shared" si="2"/>
        <v>58.980420737398738</v>
      </c>
    </row>
    <row r="36" spans="1:12">
      <c r="A36" s="13">
        <v>1.7</v>
      </c>
      <c r="B36" s="14">
        <v>0.65500000000000003</v>
      </c>
      <c r="C36" s="14">
        <v>-1.82E-3</v>
      </c>
      <c r="D36" s="14">
        <v>-0.83099999999999996</v>
      </c>
      <c r="E36" s="14">
        <v>0.40300000000000002</v>
      </c>
      <c r="F36" s="14">
        <v>-0.82940000000000003</v>
      </c>
      <c r="G36" s="14">
        <v>2.0590000000000002</v>
      </c>
      <c r="H36" s="6"/>
      <c r="I36" s="16">
        <v>1.7</v>
      </c>
      <c r="J36" s="17">
        <f t="shared" si="0"/>
        <v>121.2315450197781</v>
      </c>
      <c r="K36" s="17">
        <f t="shared" si="1"/>
        <v>306.63070392459559</v>
      </c>
      <c r="L36" s="17">
        <f t="shared" si="2"/>
        <v>47.930906200106769</v>
      </c>
    </row>
    <row r="37" spans="1:12">
      <c r="A37" s="13">
        <v>2</v>
      </c>
      <c r="B37" s="14">
        <v>0.68</v>
      </c>
      <c r="C37" s="14">
        <v>-1.7099999999999999E-3</v>
      </c>
      <c r="D37" s="14">
        <v>-1.1200000000000001</v>
      </c>
      <c r="E37" s="14">
        <v>0.39900000000000002</v>
      </c>
      <c r="F37" s="14">
        <v>-0.77559999999999996</v>
      </c>
      <c r="G37" s="14">
        <v>1.921</v>
      </c>
      <c r="H37" s="6"/>
      <c r="I37" s="16">
        <v>2</v>
      </c>
      <c r="J37" s="17">
        <f t="shared" si="0"/>
        <v>93.171859585495028</v>
      </c>
      <c r="K37" s="17">
        <f t="shared" si="1"/>
        <v>233.49885942941793</v>
      </c>
      <c r="L37" s="17">
        <f t="shared" si="2"/>
        <v>37.177892174001371</v>
      </c>
    </row>
    <row r="38" spans="1:12">
      <c r="A38" s="13">
        <v>2.2000000000000002</v>
      </c>
      <c r="B38" s="14">
        <v>0.69199999999999995</v>
      </c>
      <c r="C38" s="14">
        <v>-1.67E-3</v>
      </c>
      <c r="D38" s="14">
        <v>-1.27</v>
      </c>
      <c r="E38" s="14">
        <v>0.39600000000000002</v>
      </c>
      <c r="F38" s="14">
        <v>-0.75670000000000004</v>
      </c>
      <c r="G38" s="14">
        <v>1.875</v>
      </c>
      <c r="H38" s="6"/>
      <c r="I38" s="16">
        <v>2.2000000000000002</v>
      </c>
      <c r="J38" s="17">
        <f t="shared" si="0"/>
        <v>80.482666223818683</v>
      </c>
      <c r="K38" s="17">
        <f t="shared" si="1"/>
        <v>200.30987282603022</v>
      </c>
      <c r="L38" s="17">
        <f t="shared" si="2"/>
        <v>32.3371957213527</v>
      </c>
    </row>
    <row r="39" spans="1:12">
      <c r="A39" s="13">
        <v>2.5</v>
      </c>
      <c r="B39" s="14">
        <v>0.71099999999999997</v>
      </c>
      <c r="C39" s="14">
        <v>-1.67E-3</v>
      </c>
      <c r="D39" s="14">
        <v>-1.48</v>
      </c>
      <c r="E39" s="14">
        <v>0.39300000000000002</v>
      </c>
      <c r="F39" s="14">
        <v>-0.72440000000000004</v>
      </c>
      <c r="G39" s="14">
        <v>1.796</v>
      </c>
      <c r="H39" s="6"/>
      <c r="I39" s="16">
        <v>2.5</v>
      </c>
      <c r="J39" s="17">
        <f t="shared" si="0"/>
        <v>67.563691735392155</v>
      </c>
      <c r="K39" s="17">
        <f t="shared" si="1"/>
        <v>166.99880818879561</v>
      </c>
      <c r="L39" s="17">
        <f t="shared" si="2"/>
        <v>27.334640830217417</v>
      </c>
    </row>
    <row r="40" spans="1:12">
      <c r="A40" s="13">
        <v>3</v>
      </c>
      <c r="B40" s="14">
        <v>0.72899999999999998</v>
      </c>
      <c r="C40" s="14">
        <v>-1.6900000000000001E-3</v>
      </c>
      <c r="D40" s="14">
        <v>-1.72</v>
      </c>
      <c r="E40" s="14">
        <v>0.38700000000000001</v>
      </c>
      <c r="F40" s="14">
        <v>-0.6845</v>
      </c>
      <c r="G40" s="14">
        <v>1.6990000000000001</v>
      </c>
      <c r="H40" s="6"/>
      <c r="I40" s="16">
        <v>3</v>
      </c>
      <c r="J40" s="17">
        <f t="shared" si="0"/>
        <v>52.089538512571586</v>
      </c>
      <c r="K40" s="17">
        <f t="shared" si="1"/>
        <v>126.9844405097829</v>
      </c>
      <c r="L40" s="17">
        <f t="shared" si="2"/>
        <v>21.367342420535731</v>
      </c>
    </row>
    <row r="41" spans="1:12">
      <c r="A41" s="13">
        <v>3.5</v>
      </c>
      <c r="B41" s="14">
        <v>0.748</v>
      </c>
      <c r="C41" s="14">
        <v>-1.67E-3</v>
      </c>
      <c r="D41" s="14">
        <v>-1.97</v>
      </c>
      <c r="E41" s="14">
        <v>0.377</v>
      </c>
      <c r="F41" s="14">
        <v>-0.65969999999999995</v>
      </c>
      <c r="G41" s="14">
        <v>1.639</v>
      </c>
      <c r="H41" s="6"/>
      <c r="I41" s="16">
        <v>3.5</v>
      </c>
      <c r="J41" s="17">
        <f t="shared" si="0"/>
        <v>39.992920233221547</v>
      </c>
      <c r="K41" s="17">
        <f t="shared" si="1"/>
        <v>95.275912508112825</v>
      </c>
      <c r="L41" s="17">
        <f t="shared" si="2"/>
        <v>16.787387563930483</v>
      </c>
    </row>
    <row r="42" spans="1:12">
      <c r="A42" s="13">
        <v>4</v>
      </c>
      <c r="B42" s="14">
        <v>0.76900000000000002</v>
      </c>
      <c r="C42" s="14">
        <v>-1.6299999999999999E-3</v>
      </c>
      <c r="D42" s="14">
        <v>-2.2200000000000002</v>
      </c>
      <c r="E42" s="14">
        <v>0.36799999999999999</v>
      </c>
      <c r="F42" s="14">
        <v>-0.61819999999999997</v>
      </c>
      <c r="G42" s="14">
        <v>1.5369999999999999</v>
      </c>
      <c r="H42" s="6"/>
      <c r="I42" s="16">
        <v>4</v>
      </c>
      <c r="J42" s="17">
        <f t="shared" si="0"/>
        <v>31.723686468223676</v>
      </c>
      <c r="K42" s="17">
        <f t="shared" si="1"/>
        <v>74.025891954551284</v>
      </c>
      <c r="L42" s="17">
        <f t="shared" si="2"/>
        <v>13.595138897509537</v>
      </c>
    </row>
    <row r="43" spans="1:12">
      <c r="A43" s="13">
        <v>4.5</v>
      </c>
      <c r="B43" s="14">
        <v>0.79100000000000004</v>
      </c>
      <c r="C43" s="14">
        <v>-1.6299999999999999E-3</v>
      </c>
      <c r="D43" s="14">
        <v>-2.4500000000000002</v>
      </c>
      <c r="E43" s="14">
        <v>0.35899999999999999</v>
      </c>
      <c r="F43" s="14">
        <v>-0.60350000000000004</v>
      </c>
      <c r="G43" s="14">
        <v>1.4990000000000001</v>
      </c>
      <c r="H43" s="6"/>
      <c r="I43" s="16">
        <v>4.5</v>
      </c>
      <c r="J43" s="17">
        <f t="shared" si="0"/>
        <v>26.533670485422515</v>
      </c>
      <c r="K43" s="17">
        <f t="shared" si="1"/>
        <v>60.645325510639658</v>
      </c>
      <c r="L43" s="17">
        <f t="shared" si="2"/>
        <v>11.60906736835744</v>
      </c>
    </row>
    <row r="44" spans="1:12">
      <c r="A44" s="13">
        <v>5</v>
      </c>
      <c r="B44" s="14">
        <v>0.81799999999999995</v>
      </c>
      <c r="C44" s="14">
        <v>-1.67E-3</v>
      </c>
      <c r="D44" s="14">
        <v>-2.7</v>
      </c>
      <c r="E44" s="14">
        <v>0.34599999999999997</v>
      </c>
      <c r="F44" s="14">
        <v>-0.58609999999999995</v>
      </c>
      <c r="G44" s="14">
        <v>1.456</v>
      </c>
      <c r="H44" s="6"/>
      <c r="I44" s="16">
        <v>5</v>
      </c>
      <c r="J44" s="17">
        <f t="shared" si="0"/>
        <v>22.977313051851098</v>
      </c>
      <c r="K44" s="17">
        <f t="shared" si="1"/>
        <v>50.968193548244955</v>
      </c>
      <c r="L44" s="17">
        <f t="shared" si="2"/>
        <v>10.358556549252986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horizontalDpi="1200" verticalDpi="1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workbookViewId="0">
      <selection activeCell="K25" sqref="K25"/>
    </sheetView>
  </sheetViews>
  <sheetFormatPr defaultRowHeight="15"/>
  <cols>
    <col min="1" max="3" width="9" style="1"/>
    <col min="4" max="4" width="10.125" style="1" bestFit="1" customWidth="1"/>
    <col min="5" max="11" width="9" style="1"/>
    <col min="12" max="12" width="10.125" style="1" bestFit="1" customWidth="1"/>
    <col min="13" max="22" width="9" style="1"/>
    <col min="23" max="23" width="12.5" style="1" bestFit="1" customWidth="1"/>
    <col min="24" max="24" width="11.75" style="1" bestFit="1" customWidth="1"/>
    <col min="25" max="16384" width="9" style="1"/>
  </cols>
  <sheetData>
    <row r="1" spans="1:24">
      <c r="A1" s="1" t="s">
        <v>50</v>
      </c>
      <c r="I1" s="1" t="s">
        <v>51</v>
      </c>
      <c r="P1" s="1" t="s">
        <v>56</v>
      </c>
      <c r="U1" s="1" t="s">
        <v>59</v>
      </c>
    </row>
    <row r="2" spans="1:24" ht="16.5">
      <c r="A2" s="29" t="s">
        <v>42</v>
      </c>
      <c r="B2" s="29"/>
      <c r="C2" s="19" t="s">
        <v>45</v>
      </c>
      <c r="D2" s="19" t="s">
        <v>46</v>
      </c>
      <c r="E2" s="19" t="s">
        <v>47</v>
      </c>
      <c r="F2" s="19" t="s">
        <v>48</v>
      </c>
      <c r="G2" s="20" t="s">
        <v>49</v>
      </c>
      <c r="I2" s="29" t="s">
        <v>42</v>
      </c>
      <c r="J2" s="29"/>
      <c r="K2" s="19" t="s">
        <v>52</v>
      </c>
      <c r="L2" s="19" t="s">
        <v>53</v>
      </c>
      <c r="M2" s="19" t="s">
        <v>54</v>
      </c>
      <c r="N2" s="20" t="s">
        <v>55</v>
      </c>
      <c r="P2" s="29" t="s">
        <v>42</v>
      </c>
      <c r="Q2" s="29"/>
      <c r="R2" s="19" t="s">
        <v>57</v>
      </c>
      <c r="S2" s="19" t="s">
        <v>58</v>
      </c>
      <c r="U2" s="29" t="s">
        <v>42</v>
      </c>
      <c r="V2" s="29"/>
      <c r="W2" s="20" t="s">
        <v>60</v>
      </c>
      <c r="X2" s="20" t="s">
        <v>61</v>
      </c>
    </row>
    <row r="3" spans="1:24">
      <c r="A3" s="29" t="s">
        <v>41</v>
      </c>
      <c r="B3" s="29"/>
      <c r="C3" s="21">
        <v>0.55600000000000005</v>
      </c>
      <c r="D3" s="22">
        <v>-3.0699999999999998E-3</v>
      </c>
      <c r="E3" s="21">
        <v>0.25600000000000001</v>
      </c>
      <c r="F3" s="23">
        <v>5.47E-3</v>
      </c>
      <c r="G3" s="19">
        <v>0.36599999999999999</v>
      </c>
      <c r="I3" s="29" t="s">
        <v>41</v>
      </c>
      <c r="J3" s="29"/>
      <c r="K3" s="21">
        <v>0.40899999999999997</v>
      </c>
      <c r="L3" s="22">
        <v>-3.8899999999999998E-3</v>
      </c>
      <c r="M3" s="21">
        <v>1.56</v>
      </c>
      <c r="N3" s="21">
        <v>0.39700000000000002</v>
      </c>
      <c r="P3" s="29" t="s">
        <v>41</v>
      </c>
      <c r="Q3" s="29"/>
      <c r="R3" s="25">
        <v>-0.5514</v>
      </c>
      <c r="S3" s="25">
        <v>1.349</v>
      </c>
      <c r="U3" s="29" t="s">
        <v>41</v>
      </c>
      <c r="V3" s="29"/>
      <c r="W3" s="26">
        <v>-6.7259970000000001E-5</v>
      </c>
      <c r="X3" s="26">
        <v>2.089738E-2</v>
      </c>
    </row>
    <row r="4" spans="1:24" ht="15" customHeight="1">
      <c r="A4" s="28" t="s">
        <v>43</v>
      </c>
      <c r="B4" s="24">
        <v>0.05</v>
      </c>
      <c r="C4" s="21">
        <v>0.54</v>
      </c>
      <c r="D4" s="22">
        <v>-3.5400000000000002E-3</v>
      </c>
      <c r="E4" s="21">
        <v>0.47899999999999998</v>
      </c>
      <c r="F4" s="23">
        <v>6.11E-3</v>
      </c>
      <c r="G4" s="19">
        <v>0.374</v>
      </c>
      <c r="I4" s="28" t="s">
        <v>43</v>
      </c>
      <c r="J4" s="24">
        <v>0.05</v>
      </c>
      <c r="K4" s="21">
        <v>0.39400000000000002</v>
      </c>
      <c r="L4" s="22">
        <v>-4.0400000000000002E-3</v>
      </c>
      <c r="M4" s="21">
        <v>1.76</v>
      </c>
      <c r="N4" s="21">
        <v>0.41799999999999998</v>
      </c>
      <c r="P4" s="28" t="s">
        <v>43</v>
      </c>
      <c r="Q4" s="24">
        <v>0.05</v>
      </c>
      <c r="R4" s="25">
        <v>-0.32440000000000002</v>
      </c>
      <c r="S4" s="25">
        <v>0.79620000000000002</v>
      </c>
      <c r="U4" s="28" t="s">
        <v>43</v>
      </c>
      <c r="V4" s="24">
        <v>0.05</v>
      </c>
      <c r="W4" s="26">
        <v>-7.7756390000000006E-5</v>
      </c>
      <c r="X4" s="26">
        <v>2.366439E-2</v>
      </c>
    </row>
    <row r="5" spans="1:24">
      <c r="A5" s="28"/>
      <c r="B5" s="24">
        <v>0.06</v>
      </c>
      <c r="C5" s="21">
        <v>0.53600000000000003</v>
      </c>
      <c r="D5" s="22">
        <v>-3.7200000000000002E-3</v>
      </c>
      <c r="E5" s="21">
        <v>0.56599999999999995</v>
      </c>
      <c r="F5" s="23">
        <v>6.4799999999999996E-3</v>
      </c>
      <c r="G5" s="19">
        <v>0.379</v>
      </c>
      <c r="I5" s="28"/>
      <c r="J5" s="24">
        <v>0.06</v>
      </c>
      <c r="K5" s="21">
        <v>0.38800000000000001</v>
      </c>
      <c r="L5" s="22">
        <v>-4.1000000000000003E-3</v>
      </c>
      <c r="M5" s="21">
        <v>1.86</v>
      </c>
      <c r="N5" s="21">
        <v>0.43099999999999999</v>
      </c>
      <c r="P5" s="28"/>
      <c r="Q5" s="24">
        <v>0.06</v>
      </c>
      <c r="R5" s="25">
        <v>-0.26140000000000002</v>
      </c>
      <c r="S5" s="25">
        <v>0.64500000000000002</v>
      </c>
      <c r="U5" s="28"/>
      <c r="V5" s="24">
        <v>0.06</v>
      </c>
      <c r="W5" s="26">
        <v>-8.0166780000000005E-5</v>
      </c>
      <c r="X5" s="26">
        <v>2.4170279999999999E-2</v>
      </c>
    </row>
    <row r="6" spans="1:24">
      <c r="A6" s="28"/>
      <c r="B6" s="24">
        <v>7.0000000000000007E-2</v>
      </c>
      <c r="C6" s="21">
        <v>0.52800000000000002</v>
      </c>
      <c r="D6" s="22">
        <v>-3.8500000000000001E-3</v>
      </c>
      <c r="E6" s="21">
        <v>0.66900000000000004</v>
      </c>
      <c r="F6" s="23">
        <v>6.6400000000000001E-3</v>
      </c>
      <c r="G6" s="19">
        <v>0.38400000000000001</v>
      </c>
      <c r="I6" s="28"/>
      <c r="J6" s="24">
        <v>7.0000000000000007E-2</v>
      </c>
      <c r="K6" s="21">
        <v>0.38200000000000001</v>
      </c>
      <c r="L6" s="22">
        <v>-4.1799999999999997E-3</v>
      </c>
      <c r="M6" s="21">
        <v>1.96</v>
      </c>
      <c r="N6" s="21">
        <v>0.44500000000000001</v>
      </c>
      <c r="P6" s="28"/>
      <c r="Q6" s="24">
        <v>7.0000000000000007E-2</v>
      </c>
      <c r="R6" s="25">
        <v>-0.24179999999999999</v>
      </c>
      <c r="S6" s="25">
        <v>0.59740000000000004</v>
      </c>
      <c r="U6" s="28"/>
      <c r="V6" s="24">
        <v>7.0000000000000007E-2</v>
      </c>
      <c r="W6" s="26">
        <v>-8.1504240000000001E-5</v>
      </c>
      <c r="X6" s="26">
        <v>2.4712069999999999E-2</v>
      </c>
    </row>
    <row r="7" spans="1:24">
      <c r="A7" s="28"/>
      <c r="B7" s="24">
        <v>0.08</v>
      </c>
      <c r="C7" s="21">
        <v>0.52400000000000002</v>
      </c>
      <c r="D7" s="22">
        <v>-3.9699999999999996E-3</v>
      </c>
      <c r="E7" s="21">
        <v>0.747</v>
      </c>
      <c r="F7" s="23">
        <v>6.8700000000000002E-3</v>
      </c>
      <c r="G7" s="19">
        <v>0.39300000000000002</v>
      </c>
      <c r="I7" s="28"/>
      <c r="J7" s="24">
        <v>0.08</v>
      </c>
      <c r="K7" s="21">
        <v>0.379</v>
      </c>
      <c r="L7" s="22">
        <v>-4.2199999999999998E-3</v>
      </c>
      <c r="M7" s="21">
        <v>2.0299999999999998</v>
      </c>
      <c r="N7" s="21">
        <v>0.45300000000000001</v>
      </c>
      <c r="P7" s="28"/>
      <c r="Q7" s="24">
        <v>0.08</v>
      </c>
      <c r="R7" s="25">
        <v>-0.2616</v>
      </c>
      <c r="S7" s="25">
        <v>0.64170000000000005</v>
      </c>
      <c r="U7" s="28"/>
      <c r="V7" s="24">
        <v>0.08</v>
      </c>
      <c r="W7" s="26">
        <v>-8.2200219999999994E-5</v>
      </c>
      <c r="X7" s="26">
        <v>2.500786E-2</v>
      </c>
    </row>
    <row r="8" spans="1:24">
      <c r="A8" s="28"/>
      <c r="B8" s="24">
        <v>0.09</v>
      </c>
      <c r="C8" s="21">
        <v>0.52300000000000002</v>
      </c>
      <c r="D8" s="22">
        <v>-4.0499999999999998E-3</v>
      </c>
      <c r="E8" s="21">
        <v>0.79500000000000004</v>
      </c>
      <c r="F8" s="23">
        <v>7.1000000000000004E-3</v>
      </c>
      <c r="G8" s="19">
        <v>0.39900000000000002</v>
      </c>
      <c r="I8" s="28"/>
      <c r="J8" s="24">
        <v>0.09</v>
      </c>
      <c r="K8" s="21">
        <v>0.377</v>
      </c>
      <c r="L8" s="22">
        <v>-4.28E-3</v>
      </c>
      <c r="M8" s="21">
        <v>2.08</v>
      </c>
      <c r="N8" s="21">
        <v>0.45800000000000002</v>
      </c>
      <c r="P8" s="28"/>
      <c r="Q8" s="24">
        <v>0.09</v>
      </c>
      <c r="R8" s="25">
        <v>-0.29289999999999999</v>
      </c>
      <c r="S8" s="25">
        <v>0.71540000000000004</v>
      </c>
      <c r="U8" s="28"/>
      <c r="V8" s="24">
        <v>0.09</v>
      </c>
      <c r="W8" s="26">
        <v>-8.2631879999999996E-5</v>
      </c>
      <c r="X8" s="26">
        <v>2.549032E-2</v>
      </c>
    </row>
    <row r="9" spans="1:24" ht="15" customHeight="1">
      <c r="A9" s="28"/>
      <c r="B9" s="24">
        <v>0.1</v>
      </c>
      <c r="C9" s="21">
        <v>0.52</v>
      </c>
      <c r="D9" s="22">
        <v>-4.0899999999999999E-3</v>
      </c>
      <c r="E9" s="21">
        <v>0.84699999999999998</v>
      </c>
      <c r="F9" s="23">
        <v>7.3200000000000001E-3</v>
      </c>
      <c r="G9" s="19">
        <v>0.40400000000000003</v>
      </c>
      <c r="I9" s="28"/>
      <c r="J9" s="24">
        <v>0.1</v>
      </c>
      <c r="K9" s="21">
        <v>0.377</v>
      </c>
      <c r="L9" s="22">
        <v>-4.3099999999999996E-3</v>
      </c>
      <c r="M9" s="21">
        <v>2.12</v>
      </c>
      <c r="N9" s="21">
        <v>0.46100000000000002</v>
      </c>
      <c r="P9" s="28"/>
      <c r="Q9" s="24">
        <v>0.1</v>
      </c>
      <c r="R9" s="25">
        <v>-0.31990000000000002</v>
      </c>
      <c r="S9" s="25">
        <v>0.77759999999999996</v>
      </c>
      <c r="U9" s="28"/>
      <c r="V9" s="24">
        <v>0.1</v>
      </c>
      <c r="W9" s="26">
        <v>-8.2311730000000002E-5</v>
      </c>
      <c r="X9" s="26">
        <v>2.53951E-2</v>
      </c>
    </row>
    <row r="10" spans="1:24" ht="15" customHeight="1">
      <c r="A10" s="28"/>
      <c r="B10" s="24">
        <v>0.11</v>
      </c>
      <c r="C10" s="21">
        <v>0.501</v>
      </c>
      <c r="D10" s="22">
        <v>-3.9899999999999996E-3</v>
      </c>
      <c r="E10" s="21">
        <v>0.96</v>
      </c>
      <c r="F10" s="23">
        <v>6.0699999999999999E-3</v>
      </c>
      <c r="G10" s="19">
        <v>0.40400000000000003</v>
      </c>
      <c r="I10" s="28"/>
      <c r="J10" s="24">
        <v>0.11</v>
      </c>
      <c r="K10" s="21">
        <v>0.377</v>
      </c>
      <c r="L10" s="22">
        <v>-4.3499999999999997E-3</v>
      </c>
      <c r="M10" s="21">
        <v>2.14</v>
      </c>
      <c r="N10" s="21">
        <v>0.46200000000000002</v>
      </c>
      <c r="P10" s="28"/>
      <c r="Q10" s="24">
        <v>0.11</v>
      </c>
      <c r="R10" s="25">
        <v>-0.34770000000000001</v>
      </c>
      <c r="S10" s="25">
        <v>0.84060000000000001</v>
      </c>
      <c r="U10" s="28"/>
      <c r="V10" s="24">
        <v>0.11</v>
      </c>
      <c r="W10" s="26">
        <v>-8.1810560000000003E-5</v>
      </c>
      <c r="X10" s="26">
        <v>2.558264E-2</v>
      </c>
    </row>
    <row r="11" spans="1:24" ht="15" customHeight="1">
      <c r="A11" s="28"/>
      <c r="B11" s="24">
        <v>0.12</v>
      </c>
      <c r="C11" s="21">
        <v>0.51</v>
      </c>
      <c r="D11" s="22">
        <v>-3.9699999999999996E-3</v>
      </c>
      <c r="E11" s="21">
        <v>0.92800000000000005</v>
      </c>
      <c r="F11" s="23">
        <v>6.1900000000000002E-3</v>
      </c>
      <c r="G11" s="19">
        <v>0.40400000000000003</v>
      </c>
      <c r="I11" s="28"/>
      <c r="J11" s="24">
        <v>0.12</v>
      </c>
      <c r="K11" s="21">
        <v>0.38100000000000001</v>
      </c>
      <c r="L11" s="22">
        <v>-4.3699999999999998E-3</v>
      </c>
      <c r="M11" s="21">
        <v>2.14</v>
      </c>
      <c r="N11" s="21">
        <v>0.46100000000000002</v>
      </c>
      <c r="P11" s="28"/>
      <c r="Q11" s="24">
        <v>0.12</v>
      </c>
      <c r="R11" s="25">
        <v>-0.39</v>
      </c>
      <c r="S11" s="25">
        <v>0.93989999999999996</v>
      </c>
      <c r="U11" s="28"/>
      <c r="V11" s="24">
        <v>0.12</v>
      </c>
      <c r="W11" s="26">
        <v>-8.0829110000000002E-5</v>
      </c>
      <c r="X11" s="26">
        <v>2.5293139999999999E-2</v>
      </c>
    </row>
    <row r="12" spans="1:24">
      <c r="A12" s="28"/>
      <c r="B12" s="24">
        <v>0.13</v>
      </c>
      <c r="C12" s="21">
        <v>0.51400000000000001</v>
      </c>
      <c r="D12" s="22">
        <v>-3.9300000000000003E-3</v>
      </c>
      <c r="E12" s="21">
        <v>0.91400000000000003</v>
      </c>
      <c r="F12" s="23">
        <v>6.1599999999999997E-3</v>
      </c>
      <c r="G12" s="19">
        <v>0.40300000000000002</v>
      </c>
      <c r="I12" s="28"/>
      <c r="J12" s="24">
        <v>0.13</v>
      </c>
      <c r="K12" s="21">
        <v>0.38400000000000001</v>
      </c>
      <c r="L12" s="22">
        <v>-4.3899999999999998E-3</v>
      </c>
      <c r="M12" s="21">
        <v>2.13</v>
      </c>
      <c r="N12" s="21">
        <v>0.45900000000000002</v>
      </c>
      <c r="P12" s="28"/>
      <c r="Q12" s="24">
        <v>0.13</v>
      </c>
      <c r="R12" s="25">
        <v>-0.43070000000000003</v>
      </c>
      <c r="S12" s="25">
        <v>1.0349999999999999</v>
      </c>
      <c r="U12" s="28"/>
      <c r="V12" s="24">
        <v>0.13</v>
      </c>
      <c r="W12" s="26">
        <v>-7.9859249999999999E-5</v>
      </c>
      <c r="X12" s="26">
        <v>2.5124899999999999E-2</v>
      </c>
    </row>
    <row r="13" spans="1:24">
      <c r="A13" s="28"/>
      <c r="B13" s="24">
        <v>0.15</v>
      </c>
      <c r="C13" s="21">
        <v>0.51800000000000002</v>
      </c>
      <c r="D13" s="22">
        <v>-3.8E-3</v>
      </c>
      <c r="E13" s="21">
        <v>0.89200000000000002</v>
      </c>
      <c r="F13" s="23">
        <v>5.9500000000000004E-3</v>
      </c>
      <c r="G13" s="19">
        <v>0.40500000000000003</v>
      </c>
      <c r="I13" s="28"/>
      <c r="J13" s="24">
        <v>0.15</v>
      </c>
      <c r="K13" s="21">
        <v>0.38800000000000001</v>
      </c>
      <c r="L13" s="22">
        <v>-4.3600000000000002E-3</v>
      </c>
      <c r="M13" s="21">
        <v>2.12</v>
      </c>
      <c r="N13" s="21">
        <v>0.45500000000000002</v>
      </c>
      <c r="P13" s="28"/>
      <c r="Q13" s="24">
        <v>0.15</v>
      </c>
      <c r="R13" s="25">
        <v>-0.53080000000000005</v>
      </c>
      <c r="S13" s="25">
        <v>1.276</v>
      </c>
      <c r="U13" s="28"/>
      <c r="V13" s="24">
        <v>0.15</v>
      </c>
      <c r="W13" s="26">
        <v>-7.9870619999999995E-5</v>
      </c>
      <c r="X13" s="26">
        <v>2.5144010000000001E-2</v>
      </c>
    </row>
    <row r="14" spans="1:24">
      <c r="A14" s="28"/>
      <c r="B14" s="24">
        <v>0.17</v>
      </c>
      <c r="C14" s="21">
        <v>0.52500000000000002</v>
      </c>
      <c r="D14" s="22">
        <v>-3.65E-3</v>
      </c>
      <c r="E14" s="21">
        <v>0.84399999999999997</v>
      </c>
      <c r="F14" s="23">
        <v>5.5700000000000003E-3</v>
      </c>
      <c r="G14" s="19">
        <v>0.40600000000000003</v>
      </c>
      <c r="I14" s="28"/>
      <c r="J14" s="24">
        <v>0.17</v>
      </c>
      <c r="K14" s="21">
        <v>0.39500000000000002</v>
      </c>
      <c r="L14" s="22">
        <v>-4.3299999999999996E-3</v>
      </c>
      <c r="M14" s="21">
        <v>2.08</v>
      </c>
      <c r="N14" s="21">
        <v>0.44700000000000001</v>
      </c>
      <c r="P14" s="28"/>
      <c r="Q14" s="24">
        <v>0.17</v>
      </c>
      <c r="R14" s="25">
        <v>-0.61129999999999995</v>
      </c>
      <c r="S14" s="25">
        <v>1.468</v>
      </c>
      <c r="U14" s="28"/>
      <c r="V14" s="24">
        <v>0.17</v>
      </c>
      <c r="W14" s="26">
        <v>-7.5328680000000001E-5</v>
      </c>
      <c r="X14" s="26">
        <v>2.3840610000000002E-2</v>
      </c>
    </row>
    <row r="15" spans="1:24">
      <c r="A15" s="28"/>
      <c r="B15" s="24">
        <v>0.2</v>
      </c>
      <c r="C15" s="21">
        <v>0.53500000000000003</v>
      </c>
      <c r="D15" s="22">
        <v>-3.3899999999999998E-3</v>
      </c>
      <c r="E15" s="21">
        <v>0.76100000000000001</v>
      </c>
      <c r="F15" s="23">
        <v>5.2500000000000003E-3</v>
      </c>
      <c r="G15" s="19">
        <v>0.40100000000000002</v>
      </c>
      <c r="I15" s="28"/>
      <c r="J15" s="24">
        <v>0.2</v>
      </c>
      <c r="K15" s="21">
        <v>0.40100000000000002</v>
      </c>
      <c r="L15" s="22">
        <v>-4.2199999999999998E-3</v>
      </c>
      <c r="M15" s="21">
        <v>2.02</v>
      </c>
      <c r="N15" s="21">
        <v>0.438</v>
      </c>
      <c r="P15" s="28"/>
      <c r="Q15" s="24">
        <v>0.2</v>
      </c>
      <c r="R15" s="25">
        <v>-0.68310000000000004</v>
      </c>
      <c r="S15" s="25">
        <v>1.647</v>
      </c>
      <c r="U15" s="28"/>
      <c r="V15" s="24">
        <v>0.2</v>
      </c>
      <c r="W15" s="26">
        <v>-6.9880240000000005E-5</v>
      </c>
      <c r="X15" s="26">
        <v>2.227467E-2</v>
      </c>
    </row>
    <row r="16" spans="1:24">
      <c r="A16" s="28"/>
      <c r="B16" s="24">
        <v>0.22</v>
      </c>
      <c r="C16" s="21">
        <v>0.53500000000000003</v>
      </c>
      <c r="D16" s="22">
        <v>-3.1900000000000001E-3</v>
      </c>
      <c r="E16" s="21">
        <v>0.73399999999999999</v>
      </c>
      <c r="F16" s="23">
        <v>4.8199999999999996E-3</v>
      </c>
      <c r="G16" s="19">
        <v>0.39900000000000002</v>
      </c>
      <c r="I16" s="28"/>
      <c r="J16" s="24">
        <v>0.22</v>
      </c>
      <c r="K16" s="21">
        <v>0.40300000000000002</v>
      </c>
      <c r="L16" s="22">
        <v>-4.13E-3</v>
      </c>
      <c r="M16" s="21">
        <v>1.99</v>
      </c>
      <c r="N16" s="21">
        <v>0.433</v>
      </c>
      <c r="P16" s="28"/>
      <c r="Q16" s="24">
        <v>0.22</v>
      </c>
      <c r="R16" s="25">
        <v>-0.71840000000000004</v>
      </c>
      <c r="S16" s="25">
        <v>1.7370000000000001</v>
      </c>
      <c r="U16" s="28"/>
      <c r="V16" s="24">
        <v>0.22</v>
      </c>
      <c r="W16" s="26">
        <v>-6.535384E-5</v>
      </c>
      <c r="X16" s="26">
        <v>2.0911889999999999E-2</v>
      </c>
    </row>
    <row r="17" spans="1:24">
      <c r="A17" s="28"/>
      <c r="B17" s="24">
        <v>0.25</v>
      </c>
      <c r="C17" s="21">
        <v>0.54100000000000004</v>
      </c>
      <c r="D17" s="22">
        <v>-2.9299999999999999E-3</v>
      </c>
      <c r="E17" s="21">
        <v>0.65900000000000003</v>
      </c>
      <c r="F17" s="23">
        <v>4.3600000000000002E-3</v>
      </c>
      <c r="G17" s="19">
        <v>0.39900000000000002</v>
      </c>
      <c r="I17" s="28"/>
      <c r="J17" s="24">
        <v>0.25</v>
      </c>
      <c r="K17" s="21">
        <v>0.41399999999999998</v>
      </c>
      <c r="L17" s="22">
        <v>-4.0099999999999997E-3</v>
      </c>
      <c r="M17" s="21">
        <v>1.88</v>
      </c>
      <c r="N17" s="21">
        <v>0.42399999999999999</v>
      </c>
      <c r="P17" s="28"/>
      <c r="Q17" s="24">
        <v>0.25</v>
      </c>
      <c r="R17" s="25">
        <v>-0.74990000000000001</v>
      </c>
      <c r="S17" s="25">
        <v>1.82</v>
      </c>
      <c r="U17" s="28"/>
      <c r="V17" s="24">
        <v>0.25</v>
      </c>
      <c r="W17" s="26">
        <v>-6.071708E-5</v>
      </c>
      <c r="X17" s="26">
        <v>1.959311E-2</v>
      </c>
    </row>
    <row r="18" spans="1:24">
      <c r="A18" s="28"/>
      <c r="B18" s="24">
        <v>0.3</v>
      </c>
      <c r="C18" s="21">
        <v>0.55600000000000005</v>
      </c>
      <c r="D18" s="22">
        <v>-2.5799999999999998E-3</v>
      </c>
      <c r="E18" s="21">
        <v>0.505</v>
      </c>
      <c r="F18" s="23">
        <v>3.8899999999999998E-3</v>
      </c>
      <c r="G18" s="19">
        <v>0.39200000000000002</v>
      </c>
      <c r="I18" s="28"/>
      <c r="J18" s="24">
        <v>0.3</v>
      </c>
      <c r="K18" s="21">
        <v>0.42499999999999999</v>
      </c>
      <c r="L18" s="22">
        <v>-3.7799999999999999E-3</v>
      </c>
      <c r="M18" s="21">
        <v>1.75</v>
      </c>
      <c r="N18" s="21">
        <v>0.41499999999999998</v>
      </c>
      <c r="P18" s="28"/>
      <c r="Q18" s="24">
        <v>0.3</v>
      </c>
      <c r="R18" s="25">
        <v>-0.80449999999999999</v>
      </c>
      <c r="S18" s="25">
        <v>1.9630000000000001</v>
      </c>
      <c r="U18" s="28"/>
      <c r="V18" s="24">
        <v>0.3</v>
      </c>
      <c r="W18" s="26">
        <v>-5.4680150000000002E-5</v>
      </c>
      <c r="X18" s="26">
        <v>1.7810940000000001E-2</v>
      </c>
    </row>
    <row r="19" spans="1:24">
      <c r="A19" s="28"/>
      <c r="B19" s="24">
        <v>0.35</v>
      </c>
      <c r="C19" s="21">
        <v>0.56100000000000005</v>
      </c>
      <c r="D19" s="22">
        <v>-2.3700000000000001E-3</v>
      </c>
      <c r="E19" s="21">
        <v>0.42099999999999999</v>
      </c>
      <c r="F19" s="23">
        <v>3.5899999999999999E-3</v>
      </c>
      <c r="G19" s="19">
        <v>0.39800000000000002</v>
      </c>
      <c r="I19" s="28"/>
      <c r="J19" s="24">
        <v>0.35</v>
      </c>
      <c r="K19" s="21">
        <v>0.434</v>
      </c>
      <c r="L19" s="22">
        <v>-3.5699999999999998E-3</v>
      </c>
      <c r="M19" s="21">
        <v>1.62</v>
      </c>
      <c r="N19" s="21">
        <v>0.41099999999999998</v>
      </c>
      <c r="P19" s="28"/>
      <c r="Q19" s="24">
        <v>0.35</v>
      </c>
      <c r="R19" s="25">
        <v>-0.8518</v>
      </c>
      <c r="S19" s="25">
        <v>2.0870000000000002</v>
      </c>
      <c r="U19" s="28"/>
      <c r="V19" s="24">
        <v>0.35</v>
      </c>
      <c r="W19" s="26">
        <v>-5.0551450000000002E-5</v>
      </c>
      <c r="X19" s="26">
        <v>1.6664620000000002E-2</v>
      </c>
    </row>
    <row r="20" spans="1:24">
      <c r="A20" s="28"/>
      <c r="B20" s="24">
        <v>0.4</v>
      </c>
      <c r="C20" s="21">
        <v>0.57699999999999996</v>
      </c>
      <c r="D20" s="22">
        <v>-2.1199999999999999E-3</v>
      </c>
      <c r="E20" s="21">
        <v>0.26200000000000001</v>
      </c>
      <c r="F20" s="23">
        <v>3.29E-3</v>
      </c>
      <c r="G20" s="19">
        <v>0.40400000000000003</v>
      </c>
      <c r="I20" s="28"/>
      <c r="J20" s="24">
        <v>0.4</v>
      </c>
      <c r="K20" s="21">
        <v>0.44500000000000001</v>
      </c>
      <c r="L20" s="22">
        <v>-3.3800000000000002E-3</v>
      </c>
      <c r="M20" s="21">
        <v>1.49</v>
      </c>
      <c r="N20" s="21">
        <v>0.40699999999999997</v>
      </c>
      <c r="P20" s="28"/>
      <c r="Q20" s="24">
        <v>0.4</v>
      </c>
      <c r="R20" s="25">
        <v>-0.86760000000000004</v>
      </c>
      <c r="S20" s="25">
        <v>2.1309999999999998</v>
      </c>
      <c r="U20" s="28"/>
      <c r="V20" s="24">
        <v>0.4</v>
      </c>
      <c r="W20" s="26">
        <v>-4.61914E-5</v>
      </c>
      <c r="X20" s="26">
        <v>1.537469E-2</v>
      </c>
    </row>
    <row r="21" spans="1:24">
      <c r="A21" s="28"/>
      <c r="B21" s="24">
        <v>0.45</v>
      </c>
      <c r="C21" s="21">
        <v>0.58899999999999997</v>
      </c>
      <c r="D21" s="22">
        <v>-1.89E-3</v>
      </c>
      <c r="E21" s="21">
        <v>0.129</v>
      </c>
      <c r="F21" s="23">
        <v>2.97E-3</v>
      </c>
      <c r="G21" s="19">
        <v>0.40500000000000003</v>
      </c>
      <c r="I21" s="28"/>
      <c r="J21" s="24">
        <v>0.45</v>
      </c>
      <c r="K21" s="21">
        <v>0.45900000000000002</v>
      </c>
      <c r="L21" s="22">
        <v>-3.1900000000000001E-3</v>
      </c>
      <c r="M21" s="21">
        <v>1.33</v>
      </c>
      <c r="N21" s="21">
        <v>0.40600000000000003</v>
      </c>
      <c r="P21" s="28"/>
      <c r="Q21" s="24">
        <v>0.45</v>
      </c>
      <c r="R21" s="25">
        <v>-0.8851</v>
      </c>
      <c r="S21" s="25">
        <v>2.1760000000000002</v>
      </c>
      <c r="U21" s="28"/>
      <c r="V21" s="24">
        <v>0.45</v>
      </c>
      <c r="W21" s="26">
        <v>-4.6197379999999998E-5</v>
      </c>
      <c r="X21" s="26">
        <v>1.512572E-2</v>
      </c>
    </row>
    <row r="22" spans="1:24">
      <c r="A22" s="28"/>
      <c r="B22" s="24">
        <v>0.5</v>
      </c>
      <c r="C22" s="21">
        <v>0.59299999999999997</v>
      </c>
      <c r="D22" s="22">
        <v>-1.6100000000000001E-3</v>
      </c>
      <c r="E22" s="21">
        <v>3.7499999999999999E-2</v>
      </c>
      <c r="F22" s="23">
        <v>2.16E-3</v>
      </c>
      <c r="G22" s="19">
        <v>0.40500000000000003</v>
      </c>
      <c r="I22" s="28"/>
      <c r="J22" s="24">
        <v>0.5</v>
      </c>
      <c r="K22" s="21">
        <v>0.47099999999999997</v>
      </c>
      <c r="L22" s="22">
        <v>-3.0300000000000001E-3</v>
      </c>
      <c r="M22" s="21">
        <v>1.19</v>
      </c>
      <c r="N22" s="21">
        <v>0.40400000000000003</v>
      </c>
      <c r="P22" s="28"/>
      <c r="Q22" s="24">
        <v>0.5</v>
      </c>
      <c r="R22" s="25">
        <v>-0.90939999999999999</v>
      </c>
      <c r="S22" s="25">
        <v>2.2469999999999999</v>
      </c>
      <c r="U22" s="28"/>
      <c r="V22" s="24">
        <v>0.5</v>
      </c>
      <c r="W22" s="26">
        <v>-4.4116509999999998E-5</v>
      </c>
      <c r="X22" s="26">
        <v>1.435954E-2</v>
      </c>
    </row>
    <row r="23" spans="1:24">
      <c r="A23" s="28"/>
      <c r="B23" s="24">
        <v>0.6</v>
      </c>
      <c r="C23" s="21">
        <v>0.623</v>
      </c>
      <c r="D23" s="22">
        <v>-1.39E-3</v>
      </c>
      <c r="E23" s="21">
        <v>-0.222</v>
      </c>
      <c r="F23" s="23">
        <v>2.5000000000000001E-3</v>
      </c>
      <c r="G23" s="19">
        <v>0.40899999999999997</v>
      </c>
      <c r="I23" s="28"/>
      <c r="J23" s="24">
        <v>0.6</v>
      </c>
      <c r="K23" s="21">
        <v>0.49099999999999999</v>
      </c>
      <c r="L23" s="22">
        <v>-2.8300000000000001E-3</v>
      </c>
      <c r="M23" s="21">
        <v>0.95</v>
      </c>
      <c r="N23" s="21">
        <v>0.4</v>
      </c>
      <c r="P23" s="28"/>
      <c r="Q23" s="24">
        <v>0.6</v>
      </c>
      <c r="R23" s="25">
        <v>-0.92379999999999995</v>
      </c>
      <c r="S23" s="25">
        <v>2.2970000000000002</v>
      </c>
      <c r="U23" s="28"/>
      <c r="V23" s="24">
        <v>0.6</v>
      </c>
      <c r="W23" s="26">
        <v>-3.6013819999999999E-5</v>
      </c>
      <c r="X23" s="26">
        <v>1.190167E-2</v>
      </c>
    </row>
    <row r="24" spans="1:24">
      <c r="A24" s="28"/>
      <c r="B24" s="24">
        <v>0.7</v>
      </c>
      <c r="C24" s="21">
        <v>0.63400000000000001</v>
      </c>
      <c r="D24" s="22">
        <v>-1.1800000000000001E-3</v>
      </c>
      <c r="E24" s="21">
        <v>-0.37</v>
      </c>
      <c r="F24" s="23">
        <v>2.15E-3</v>
      </c>
      <c r="G24" s="19">
        <v>0.41299999999999998</v>
      </c>
      <c r="I24" s="28"/>
      <c r="J24" s="24">
        <v>0.7</v>
      </c>
      <c r="K24" s="21">
        <v>0.51200000000000001</v>
      </c>
      <c r="L24" s="22">
        <v>-2.6199999999999999E-3</v>
      </c>
      <c r="M24" s="21">
        <v>0.71799999999999997</v>
      </c>
      <c r="N24" s="21">
        <v>0.40100000000000002</v>
      </c>
      <c r="P24" s="28"/>
      <c r="Q24" s="24">
        <v>0.7</v>
      </c>
      <c r="R24" s="25">
        <v>-0.96220000000000006</v>
      </c>
      <c r="S24" s="25">
        <v>2.407</v>
      </c>
      <c r="U24" s="28"/>
      <c r="V24" s="24">
        <v>0.7</v>
      </c>
      <c r="W24" s="26">
        <v>-2.8841340000000001E-5</v>
      </c>
      <c r="X24" s="26">
        <v>9.4834240000000007E-3</v>
      </c>
    </row>
    <row r="25" spans="1:24">
      <c r="A25" s="28"/>
      <c r="B25" s="24">
        <v>0.8</v>
      </c>
      <c r="C25" s="21">
        <v>0.65100000000000002</v>
      </c>
      <c r="D25" s="22">
        <v>-1.07E-3</v>
      </c>
      <c r="E25" s="21">
        <v>-0.54400000000000004</v>
      </c>
      <c r="F25" s="23">
        <v>1.97E-3</v>
      </c>
      <c r="G25" s="19">
        <v>0.40799999999999997</v>
      </c>
      <c r="I25" s="28"/>
      <c r="J25" s="24">
        <v>0.8</v>
      </c>
      <c r="K25" s="21">
        <v>0.53400000000000003</v>
      </c>
      <c r="L25" s="22">
        <v>-2.4499999999999999E-3</v>
      </c>
      <c r="M25" s="21">
        <v>0.48599999999999999</v>
      </c>
      <c r="N25" s="21">
        <v>0.40200000000000002</v>
      </c>
      <c r="P25" s="28"/>
      <c r="Q25" s="24">
        <v>0.8</v>
      </c>
      <c r="R25" s="25">
        <v>-0.97589999999999999</v>
      </c>
      <c r="S25" s="25">
        <v>2.4569999999999999</v>
      </c>
      <c r="U25" s="28"/>
      <c r="V25" s="24">
        <v>0.8</v>
      </c>
      <c r="W25" s="26">
        <v>-2.5018849999999998E-5</v>
      </c>
      <c r="X25" s="26">
        <v>8.1913070000000001E-3</v>
      </c>
    </row>
    <row r="26" spans="1:24">
      <c r="A26" s="28"/>
      <c r="B26" s="24">
        <v>0.9</v>
      </c>
      <c r="C26" s="21">
        <v>0.68100000000000005</v>
      </c>
      <c r="D26" s="22">
        <v>-9.4200000000000002E-4</v>
      </c>
      <c r="E26" s="21">
        <v>-0.80300000000000005</v>
      </c>
      <c r="F26" s="23">
        <v>1.8699999999999999E-3</v>
      </c>
      <c r="G26" s="19">
        <v>0.40699999999999997</v>
      </c>
      <c r="I26" s="28"/>
      <c r="J26" s="24">
        <v>0.9</v>
      </c>
      <c r="K26" s="21">
        <v>0.55500000000000005</v>
      </c>
      <c r="L26" s="22">
        <v>-2.3400000000000001E-3</v>
      </c>
      <c r="M26" s="21">
        <v>0.27300000000000002</v>
      </c>
      <c r="N26" s="21">
        <v>0.40400000000000003</v>
      </c>
      <c r="P26" s="28"/>
      <c r="Q26" s="24">
        <v>0.9</v>
      </c>
      <c r="R26" s="25">
        <v>-0.96850000000000003</v>
      </c>
      <c r="S26" s="25">
        <v>2.4390000000000001</v>
      </c>
      <c r="U26" s="28"/>
      <c r="V26" s="24">
        <v>0.9</v>
      </c>
      <c r="W26" s="26">
        <v>-2.1611310000000002E-5</v>
      </c>
      <c r="X26" s="26">
        <v>7.3497470000000002E-3</v>
      </c>
    </row>
    <row r="27" spans="1:24">
      <c r="A27" s="28"/>
      <c r="B27" s="24">
        <v>1</v>
      </c>
      <c r="C27" s="21">
        <v>0.71</v>
      </c>
      <c r="D27" s="22">
        <v>-8.7799999999999998E-4</v>
      </c>
      <c r="E27" s="21">
        <v>-1.04</v>
      </c>
      <c r="F27" s="23">
        <v>2.0799999999999998E-3</v>
      </c>
      <c r="G27" s="19">
        <v>0.40600000000000003</v>
      </c>
      <c r="I27" s="28"/>
      <c r="J27" s="24">
        <v>1</v>
      </c>
      <c r="K27" s="21">
        <v>0.57399999999999995</v>
      </c>
      <c r="L27" s="22">
        <v>-2.2300000000000002E-3</v>
      </c>
      <c r="M27" s="21">
        <v>7.9399999999999998E-2</v>
      </c>
      <c r="N27" s="21">
        <v>0.40500000000000003</v>
      </c>
      <c r="P27" s="28"/>
      <c r="Q27" s="24">
        <v>1</v>
      </c>
      <c r="R27" s="25">
        <v>-0.9264</v>
      </c>
      <c r="S27" s="25">
        <v>2.3220000000000001</v>
      </c>
      <c r="U27" s="28"/>
      <c r="V27" s="24">
        <v>1</v>
      </c>
      <c r="W27" s="26">
        <v>-2.1803109999999999E-5</v>
      </c>
      <c r="X27" s="26">
        <v>7.6111130000000001E-3</v>
      </c>
    </row>
    <row r="28" spans="1:24">
      <c r="A28" s="28"/>
      <c r="B28" s="24">
        <v>1.1000000000000001</v>
      </c>
      <c r="C28" s="21">
        <v>0.72199999999999998</v>
      </c>
      <c r="D28" s="22">
        <v>-7.3700000000000002E-4</v>
      </c>
      <c r="E28" s="21">
        <v>-1.19</v>
      </c>
      <c r="F28" s="23">
        <v>1.7600000000000001E-3</v>
      </c>
      <c r="G28" s="19">
        <v>0.40500000000000003</v>
      </c>
      <c r="I28" s="28"/>
      <c r="J28" s="24">
        <v>1.1000000000000001</v>
      </c>
      <c r="K28" s="21">
        <v>0.59</v>
      </c>
      <c r="L28" s="22">
        <v>-2.16E-3</v>
      </c>
      <c r="M28" s="21">
        <v>-8.4599999999999995E-2</v>
      </c>
      <c r="N28" s="21">
        <v>0.40699999999999997</v>
      </c>
      <c r="P28" s="28"/>
      <c r="Q28" s="24">
        <v>1.1000000000000001</v>
      </c>
      <c r="R28" s="25">
        <v>-0.91759999999999997</v>
      </c>
      <c r="S28" s="25">
        <v>2.2959999999999998</v>
      </c>
      <c r="U28" s="28"/>
      <c r="V28" s="24">
        <v>1.1000000000000001</v>
      </c>
      <c r="W28" s="26">
        <v>-1.9528079999999999E-5</v>
      </c>
      <c r="X28" s="26">
        <v>7.0771139999999998E-3</v>
      </c>
    </row>
    <row r="29" spans="1:24" ht="15" customHeight="1">
      <c r="A29" s="28"/>
      <c r="B29" s="24">
        <v>1.2</v>
      </c>
      <c r="C29" s="21">
        <v>0.73199999999999998</v>
      </c>
      <c r="D29" s="22">
        <v>-6.1399999999999996E-4</v>
      </c>
      <c r="E29" s="21">
        <v>-1.32</v>
      </c>
      <c r="F29" s="23">
        <v>1.42E-3</v>
      </c>
      <c r="G29" s="19">
        <v>0.40500000000000003</v>
      </c>
      <c r="I29" s="28"/>
      <c r="J29" s="24">
        <v>1.2</v>
      </c>
      <c r="K29" s="21">
        <v>0.60399999999999998</v>
      </c>
      <c r="L29" s="22">
        <v>-2.1099999999999999E-3</v>
      </c>
      <c r="M29" s="21">
        <v>-0.24</v>
      </c>
      <c r="N29" s="21">
        <v>0.40699999999999997</v>
      </c>
      <c r="P29" s="28"/>
      <c r="Q29" s="24">
        <v>1.2</v>
      </c>
      <c r="R29" s="25">
        <v>-0.90620000000000001</v>
      </c>
      <c r="S29" s="25">
        <v>2.2629999999999999</v>
      </c>
      <c r="U29" s="28"/>
      <c r="V29" s="24">
        <v>1.2</v>
      </c>
      <c r="W29" s="26">
        <v>-1.6313920000000001E-5</v>
      </c>
      <c r="X29" s="26">
        <v>6.5163759999999999E-3</v>
      </c>
    </row>
    <row r="30" spans="1:24">
      <c r="A30" s="28"/>
      <c r="B30" s="24">
        <v>1.3</v>
      </c>
      <c r="C30" s="21">
        <v>0.74199999999999999</v>
      </c>
      <c r="D30" s="22">
        <v>-5.5400000000000002E-4</v>
      </c>
      <c r="E30" s="21">
        <v>-1.44</v>
      </c>
      <c r="F30" s="23">
        <v>1.4E-3</v>
      </c>
      <c r="G30" s="19">
        <v>0.40500000000000003</v>
      </c>
      <c r="I30" s="28"/>
      <c r="J30" s="24">
        <v>1.3</v>
      </c>
      <c r="K30" s="21">
        <v>0.61899999999999999</v>
      </c>
      <c r="L30" s="22">
        <v>-2.0400000000000001E-3</v>
      </c>
      <c r="M30" s="21">
        <v>-0.39500000000000002</v>
      </c>
      <c r="N30" s="21">
        <v>0.40500000000000003</v>
      </c>
      <c r="P30" s="28"/>
      <c r="Q30" s="24">
        <v>1.3</v>
      </c>
      <c r="R30" s="25">
        <v>-0.88249999999999995</v>
      </c>
      <c r="S30" s="25">
        <v>2.202</v>
      </c>
      <c r="U30" s="28"/>
      <c r="V30" s="24">
        <v>1.3</v>
      </c>
      <c r="W30" s="26">
        <v>-1.3775919999999999E-5</v>
      </c>
      <c r="X30" s="26">
        <v>5.8549279999999997E-3</v>
      </c>
    </row>
    <row r="31" spans="1:24">
      <c r="A31" s="28"/>
      <c r="B31" s="24">
        <v>1.5</v>
      </c>
      <c r="C31" s="21">
        <v>0.77300000000000002</v>
      </c>
      <c r="D31" s="22">
        <v>-5.1800000000000001E-4</v>
      </c>
      <c r="E31" s="21">
        <v>-1.7</v>
      </c>
      <c r="F31" s="23">
        <v>1.67E-3</v>
      </c>
      <c r="G31" s="19">
        <v>0.39800000000000002</v>
      </c>
      <c r="I31" s="28"/>
      <c r="J31" s="24">
        <v>1.5</v>
      </c>
      <c r="K31" s="21">
        <v>0.64</v>
      </c>
      <c r="L31" s="22">
        <v>-1.9499999999999999E-3</v>
      </c>
      <c r="M31" s="21">
        <v>-0.63200000000000001</v>
      </c>
      <c r="N31" s="21">
        <v>0.40500000000000003</v>
      </c>
      <c r="P31" s="28"/>
      <c r="Q31" s="24">
        <v>1.5</v>
      </c>
      <c r="R31" s="25">
        <v>-0.85309999999999997</v>
      </c>
      <c r="S31" s="25">
        <v>2.121</v>
      </c>
      <c r="U31" s="28"/>
      <c r="V31" s="24">
        <v>1.5</v>
      </c>
      <c r="W31" s="26">
        <v>-1.179873E-5</v>
      </c>
      <c r="X31" s="26">
        <v>5.5209889999999996E-3</v>
      </c>
    </row>
    <row r="32" spans="1:24">
      <c r="A32" s="28"/>
      <c r="B32" s="24">
        <v>1.7</v>
      </c>
      <c r="C32" s="21">
        <v>0.79100000000000004</v>
      </c>
      <c r="D32" s="22">
        <v>-4.64E-4</v>
      </c>
      <c r="E32" s="21">
        <v>-1.89</v>
      </c>
      <c r="F32" s="23">
        <v>1.9400000000000001E-3</v>
      </c>
      <c r="G32" s="19">
        <v>0.39100000000000001</v>
      </c>
      <c r="I32" s="28"/>
      <c r="J32" s="24">
        <v>1.7</v>
      </c>
      <c r="K32" s="21">
        <v>0.65500000000000003</v>
      </c>
      <c r="L32" s="22">
        <v>-1.82E-3</v>
      </c>
      <c r="M32" s="21">
        <v>-0.83099999999999996</v>
      </c>
      <c r="N32" s="21">
        <v>0.40300000000000002</v>
      </c>
      <c r="P32" s="28"/>
      <c r="Q32" s="24">
        <v>1.7</v>
      </c>
      <c r="R32" s="25">
        <v>-0.82940000000000003</v>
      </c>
      <c r="S32" s="25">
        <v>2.0590000000000002</v>
      </c>
      <c r="U32" s="28"/>
      <c r="V32" s="24">
        <v>1.7</v>
      </c>
      <c r="W32" s="26">
        <v>-8.5308050000000001E-6</v>
      </c>
      <c r="X32" s="26">
        <v>4.7975149999999996E-3</v>
      </c>
    </row>
    <row r="33" spans="1:24">
      <c r="A33" s="28"/>
      <c r="B33" s="24">
        <v>2</v>
      </c>
      <c r="C33" s="21">
        <v>0.80400000000000005</v>
      </c>
      <c r="D33" s="22">
        <v>-3.5599999999999998E-4</v>
      </c>
      <c r="E33" s="21">
        <v>-2.08</v>
      </c>
      <c r="F33" s="23">
        <v>1.9499999999999999E-3</v>
      </c>
      <c r="G33" s="19">
        <v>0.38700000000000001</v>
      </c>
      <c r="I33" s="28"/>
      <c r="J33" s="24">
        <v>2</v>
      </c>
      <c r="K33" s="21">
        <v>0.68</v>
      </c>
      <c r="L33" s="22">
        <v>-1.7099999999999999E-3</v>
      </c>
      <c r="M33" s="21">
        <v>-1.1200000000000001</v>
      </c>
      <c r="N33" s="21">
        <v>0.39900000000000002</v>
      </c>
      <c r="P33" s="28"/>
      <c r="Q33" s="24">
        <v>2</v>
      </c>
      <c r="R33" s="25">
        <v>-0.77559999999999996</v>
      </c>
      <c r="S33" s="25">
        <v>1.921</v>
      </c>
      <c r="U33" s="28"/>
      <c r="V33" s="24">
        <v>2</v>
      </c>
      <c r="W33" s="26">
        <v>-4.534562E-6</v>
      </c>
      <c r="X33" s="26">
        <v>4.0541479999999996E-3</v>
      </c>
    </row>
    <row r="34" spans="1:24">
      <c r="A34" s="28"/>
      <c r="B34" s="24">
        <v>2.2000000000000002</v>
      </c>
      <c r="C34" s="21">
        <v>0.82099999999999995</v>
      </c>
      <c r="D34" s="22">
        <v>-3.7199999999999999E-4</v>
      </c>
      <c r="E34" s="21">
        <v>-2.2400000000000002</v>
      </c>
      <c r="F34" s="23">
        <v>2.16E-3</v>
      </c>
      <c r="G34" s="19">
        <v>0.38400000000000001</v>
      </c>
      <c r="I34" s="28"/>
      <c r="J34" s="24">
        <v>2.2000000000000002</v>
      </c>
      <c r="K34" s="21">
        <v>0.69199999999999995</v>
      </c>
      <c r="L34" s="22">
        <v>-1.67E-3</v>
      </c>
      <c r="M34" s="21">
        <v>-1.27</v>
      </c>
      <c r="N34" s="21">
        <v>0.39600000000000002</v>
      </c>
      <c r="P34" s="28"/>
      <c r="Q34" s="24">
        <v>2.2000000000000002</v>
      </c>
      <c r="R34" s="25">
        <v>-0.75670000000000004</v>
      </c>
      <c r="S34" s="25">
        <v>1.875</v>
      </c>
      <c r="U34" s="28"/>
      <c r="V34" s="24">
        <v>2.2000000000000002</v>
      </c>
      <c r="W34" s="26">
        <v>-1.184015E-6</v>
      </c>
      <c r="X34" s="26">
        <v>3.1080539999999999E-3</v>
      </c>
    </row>
    <row r="35" spans="1:24">
      <c r="A35" s="28"/>
      <c r="B35" s="24">
        <v>2.5</v>
      </c>
      <c r="C35" s="21">
        <v>0.84399999999999997</v>
      </c>
      <c r="D35" s="22">
        <v>-3.0800000000000001E-4</v>
      </c>
      <c r="E35" s="21">
        <v>-2.46</v>
      </c>
      <c r="F35" s="23">
        <v>2.2799999999999999E-3</v>
      </c>
      <c r="G35" s="19">
        <v>0.38200000000000001</v>
      </c>
      <c r="I35" s="28"/>
      <c r="J35" s="24">
        <v>2.5</v>
      </c>
      <c r="K35" s="21">
        <v>0.71099999999999997</v>
      </c>
      <c r="L35" s="22">
        <v>-1.67E-3</v>
      </c>
      <c r="M35" s="21">
        <v>-1.48</v>
      </c>
      <c r="N35" s="21">
        <v>0.39300000000000002</v>
      </c>
      <c r="P35" s="28"/>
      <c r="Q35" s="24">
        <v>2.5</v>
      </c>
      <c r="R35" s="25">
        <v>-0.72440000000000004</v>
      </c>
      <c r="S35" s="25">
        <v>1.796</v>
      </c>
      <c r="U35" s="28"/>
      <c r="V35" s="24">
        <v>2.5</v>
      </c>
      <c r="W35" s="26">
        <v>2.5954249999999998E-6</v>
      </c>
      <c r="X35" s="26">
        <v>2.147927E-3</v>
      </c>
    </row>
    <row r="36" spans="1:24">
      <c r="A36" s="28"/>
      <c r="B36" s="24">
        <v>3</v>
      </c>
      <c r="C36" s="21">
        <v>0.86199999999999999</v>
      </c>
      <c r="D36" s="22">
        <v>-1.9699999999999999E-4</v>
      </c>
      <c r="E36" s="21">
        <v>-2.72</v>
      </c>
      <c r="F36" s="23">
        <v>2.0699999999999998E-3</v>
      </c>
      <c r="G36" s="19">
        <v>0.378</v>
      </c>
      <c r="I36" s="28"/>
      <c r="J36" s="24">
        <v>3</v>
      </c>
      <c r="K36" s="21">
        <v>0.72899999999999998</v>
      </c>
      <c r="L36" s="22">
        <v>-1.6900000000000001E-3</v>
      </c>
      <c r="M36" s="21">
        <v>-1.72</v>
      </c>
      <c r="N36" s="21">
        <v>0.38700000000000001</v>
      </c>
      <c r="P36" s="28"/>
      <c r="Q36" s="24">
        <v>3</v>
      </c>
      <c r="R36" s="25">
        <v>-0.6845</v>
      </c>
      <c r="S36" s="25">
        <v>1.6990000000000001</v>
      </c>
      <c r="U36" s="28"/>
      <c r="V36" s="24">
        <v>3</v>
      </c>
      <c r="W36" s="26">
        <v>3.0129750000000002E-6</v>
      </c>
      <c r="X36" s="26">
        <v>2.0087210000000002E-3</v>
      </c>
    </row>
    <row r="37" spans="1:24">
      <c r="A37" s="28"/>
      <c r="B37" s="24">
        <v>3.5</v>
      </c>
      <c r="C37" s="21">
        <v>0.89500000000000002</v>
      </c>
      <c r="D37" s="22">
        <v>-3.48E-4</v>
      </c>
      <c r="E37" s="21">
        <v>-2.99</v>
      </c>
      <c r="F37" s="23">
        <v>3.2200000000000002E-3</v>
      </c>
      <c r="G37" s="19">
        <v>0.374</v>
      </c>
      <c r="I37" s="28"/>
      <c r="J37" s="24">
        <v>3.5</v>
      </c>
      <c r="K37" s="21">
        <v>0.748</v>
      </c>
      <c r="L37" s="22">
        <v>-1.67E-3</v>
      </c>
      <c r="M37" s="21">
        <v>-1.97</v>
      </c>
      <c r="N37" s="21">
        <v>0.377</v>
      </c>
      <c r="P37" s="28"/>
      <c r="Q37" s="24">
        <v>3.5</v>
      </c>
      <c r="R37" s="25">
        <v>-0.65969999999999995</v>
      </c>
      <c r="S37" s="25">
        <v>1.639</v>
      </c>
      <c r="U37" s="28"/>
      <c r="V37" s="24">
        <v>3.5</v>
      </c>
      <c r="W37" s="26">
        <v>2.4868999999999999E-6</v>
      </c>
      <c r="X37" s="26">
        <v>2.0648620000000002E-3</v>
      </c>
    </row>
    <row r="38" spans="1:24">
      <c r="A38" s="28"/>
      <c r="B38" s="24">
        <v>4</v>
      </c>
      <c r="C38" s="21">
        <v>0.92100000000000004</v>
      </c>
      <c r="D38" s="22">
        <v>-5.1199999999999998E-4</v>
      </c>
      <c r="E38" s="21">
        <v>-3.21</v>
      </c>
      <c r="F38" s="23">
        <v>4.4600000000000004E-3</v>
      </c>
      <c r="G38" s="19">
        <v>0.375</v>
      </c>
      <c r="I38" s="28"/>
      <c r="J38" s="24">
        <v>4</v>
      </c>
      <c r="K38" s="21">
        <v>0.76900000000000002</v>
      </c>
      <c r="L38" s="22">
        <v>-1.6299999999999999E-3</v>
      </c>
      <c r="M38" s="21">
        <v>-2.2200000000000002</v>
      </c>
      <c r="N38" s="21">
        <v>0.36799999999999999</v>
      </c>
      <c r="P38" s="28"/>
      <c r="Q38" s="24">
        <v>4</v>
      </c>
      <c r="R38" s="25">
        <v>-0.61819999999999997</v>
      </c>
      <c r="S38" s="25">
        <v>1.5369999999999999</v>
      </c>
      <c r="U38" s="28"/>
      <c r="V38" s="24">
        <v>4</v>
      </c>
      <c r="W38" s="26">
        <v>9.2812489999999996E-7</v>
      </c>
      <c r="X38" s="26">
        <v>2.2689939999999999E-3</v>
      </c>
    </row>
    <row r="39" spans="1:24">
      <c r="A39" s="28"/>
      <c r="B39" s="24">
        <v>4.5</v>
      </c>
      <c r="C39" s="21">
        <v>0.94399999999999995</v>
      </c>
      <c r="D39" s="22">
        <v>-7.0299999999999996E-4</v>
      </c>
      <c r="E39" s="21">
        <v>-3.39</v>
      </c>
      <c r="F39" s="23">
        <v>6.3899999999999998E-3</v>
      </c>
      <c r="G39" s="19">
        <v>0.377</v>
      </c>
      <c r="I39" s="28"/>
      <c r="J39" s="24">
        <v>4.5</v>
      </c>
      <c r="K39" s="21">
        <v>0.79100000000000004</v>
      </c>
      <c r="L39" s="22">
        <v>-1.6299999999999999E-3</v>
      </c>
      <c r="M39" s="21">
        <v>-2.4500000000000002</v>
      </c>
      <c r="N39" s="21">
        <v>0.35899999999999999</v>
      </c>
      <c r="P39" s="28"/>
      <c r="Q39" s="24">
        <v>4.5</v>
      </c>
      <c r="R39" s="25">
        <v>-0.60350000000000004</v>
      </c>
      <c r="S39" s="25">
        <v>1.4990000000000001</v>
      </c>
      <c r="U39" s="28"/>
      <c r="V39" s="24">
        <v>4.5</v>
      </c>
      <c r="W39" s="26">
        <v>-2.1330039999999998E-6</v>
      </c>
      <c r="X39" s="26">
        <v>2.9465889999999999E-3</v>
      </c>
    </row>
    <row r="40" spans="1:24">
      <c r="A40" s="28"/>
      <c r="B40" s="24">
        <v>5</v>
      </c>
      <c r="C40" s="21">
        <v>0.91600000000000004</v>
      </c>
      <c r="D40" s="22">
        <v>-3.6000000000000002E-4</v>
      </c>
      <c r="E40" s="21">
        <v>-3.35</v>
      </c>
      <c r="F40" s="23">
        <v>3.0300000000000001E-3</v>
      </c>
      <c r="G40" s="19">
        <v>0.377</v>
      </c>
      <c r="I40" s="28"/>
      <c r="J40" s="24">
        <v>5</v>
      </c>
      <c r="K40" s="21">
        <v>0.81799999999999995</v>
      </c>
      <c r="L40" s="22">
        <v>-1.67E-3</v>
      </c>
      <c r="M40" s="21">
        <v>-2.7</v>
      </c>
      <c r="N40" s="21">
        <v>0.34599999999999997</v>
      </c>
      <c r="P40" s="28"/>
      <c r="Q40" s="24">
        <v>5</v>
      </c>
      <c r="R40" s="25">
        <v>-0.58609999999999995</v>
      </c>
      <c r="S40" s="25">
        <v>1.456</v>
      </c>
      <c r="U40" s="28"/>
      <c r="V40" s="24">
        <v>5</v>
      </c>
      <c r="W40" s="26">
        <v>-4.6108869999999996E-6</v>
      </c>
      <c r="X40" s="26">
        <v>3.4420789999999998E-3</v>
      </c>
    </row>
    <row r="41" spans="1:24">
      <c r="A41" s="29" t="s">
        <v>44</v>
      </c>
      <c r="B41" s="29"/>
      <c r="C41" s="21">
        <v>0.70199999999999996</v>
      </c>
      <c r="D41" s="22">
        <v>-9.2500000000000004E-4</v>
      </c>
      <c r="E41" s="21">
        <v>-1.93</v>
      </c>
      <c r="F41" s="23">
        <v>2.1700000000000001E-3</v>
      </c>
      <c r="G41" s="19">
        <v>0.32100000000000001</v>
      </c>
      <c r="I41" s="29" t="s">
        <v>44</v>
      </c>
      <c r="J41" s="29"/>
      <c r="K41" s="21">
        <v>0.55200000000000005</v>
      </c>
      <c r="L41" s="22">
        <v>-3.2399999999999998E-3</v>
      </c>
      <c r="M41" s="21">
        <v>-0.57099999999999995</v>
      </c>
      <c r="N41" s="21">
        <v>0.35599999999999998</v>
      </c>
      <c r="P41" s="29" t="s">
        <v>44</v>
      </c>
      <c r="Q41" s="29"/>
      <c r="R41" s="25">
        <v>-0.70569999999999999</v>
      </c>
      <c r="S41" s="25">
        <v>1.7649999999999999</v>
      </c>
      <c r="U41" s="29" t="s">
        <v>44</v>
      </c>
      <c r="V41" s="29"/>
      <c r="W41" s="26">
        <v>-1.9374989999999999E-5</v>
      </c>
      <c r="X41" s="26">
        <v>7.242503E-3</v>
      </c>
    </row>
  </sheetData>
  <mergeCells count="16">
    <mergeCell ref="A41:B41"/>
    <mergeCell ref="A3:B3"/>
    <mergeCell ref="I2:J2"/>
    <mergeCell ref="I3:J3"/>
    <mergeCell ref="I4:I40"/>
    <mergeCell ref="I41:J41"/>
    <mergeCell ref="A2:B2"/>
    <mergeCell ref="A4:A40"/>
    <mergeCell ref="P4:P40"/>
    <mergeCell ref="P2:Q2"/>
    <mergeCell ref="P3:Q3"/>
    <mergeCell ref="P41:Q41"/>
    <mergeCell ref="U2:V2"/>
    <mergeCell ref="U3:V3"/>
    <mergeCell ref="U4:U40"/>
    <mergeCell ref="U41:V41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Shallow</vt:lpstr>
      <vt:lpstr>Deep</vt:lpstr>
      <vt:lpstr>res(s)</vt:lpstr>
      <vt:lpstr>res (d)</vt:lpstr>
      <vt:lpstr>Coefficients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kanno</dc:creator>
  <cp:lastModifiedBy>kanno</cp:lastModifiedBy>
  <dcterms:created xsi:type="dcterms:W3CDTF">2011-04-19T23:07:33Z</dcterms:created>
  <dcterms:modified xsi:type="dcterms:W3CDTF">2016-01-18T00:56:47Z</dcterms:modified>
</cp:coreProperties>
</file>