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0" firstSheet="0" activeTab="0"/>
  </bookViews>
  <sheets>
    <sheet name="Shallow" sheetId="1" state="visible" r:id="rId2"/>
    <sheet name="Deep" sheetId="2" state="visible" r:id="rId3"/>
    <sheet name="res(s)" sheetId="3" state="visible" r:id="rId4"/>
    <sheet name="res (d)" sheetId="4" state="visible" r:id="rId5"/>
    <sheet name="Coefficients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<sst xmlns="http://schemas.openxmlformats.org/spreadsheetml/2006/main" count="90" uniqueCount="45">
  <si>
    <t>Shallow Earthquake</t>
  </si>
  <si>
    <t>Mw</t>
  </si>
  <si>
    <t>AVS30</t>
  </si>
  <si>
    <t>m/sec</t>
  </si>
  <si>
    <t>Fault Distance
(km)</t>
  </si>
  <si>
    <r>
      <t>PGA
(cm/sec</t>
    </r>
    <r>
      <rPr>
        <vertAlign val="superscript"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)</t>
    </r>
  </si>
  <si>
    <r>
      <t>PGA+</t>
    </r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Times New Roman"/>
        <family val="1"/>
        <charset val="1"/>
      </rPr>
      <t>(cm/sec</t>
    </r>
    <r>
      <rPr>
        <vertAlign val="superscript"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)</t>
    </r>
  </si>
  <si>
    <r>
      <t>PGA-</t>
    </r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Times New Roman"/>
        <family val="1"/>
        <charset val="1"/>
      </rPr>
      <t>(cm/sec</t>
    </r>
    <r>
      <rPr>
        <vertAlign val="superscript"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)</t>
    </r>
  </si>
  <si>
    <t>PGV
(cm/sec)</t>
  </si>
  <si>
    <r>
      <t>PGV+</t>
    </r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Times New Roman"/>
        <family val="1"/>
        <charset val="1"/>
      </rPr>
      <t>(cm/sec)</t>
    </r>
  </si>
  <si>
    <r>
      <t>PGV-</t>
    </r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Times New Roman"/>
        <family val="1"/>
        <charset val="1"/>
      </rPr>
      <t>(cm/sec)</t>
    </r>
  </si>
  <si>
    <t>Deep Earthquake</t>
  </si>
  <si>
    <t>Acceleration Response Spectra for Shallow Earthquake</t>
  </si>
  <si>
    <t>m/s</t>
  </si>
  <si>
    <t>km</t>
  </si>
  <si>
    <t>period</t>
  </si>
  <si>
    <t>a</t>
  </si>
  <si>
    <t>b</t>
  </si>
  <si>
    <t>c</t>
  </si>
  <si>
    <t>d</t>
  </si>
  <si>
    <t>e</t>
  </si>
  <si>
    <t>p</t>
  </si>
  <si>
    <t>q</t>
  </si>
  <si>
    <t>period
(sec)</t>
  </si>
  <si>
    <r>
      <t>Acc. Resp.
(cm/sec</t>
    </r>
    <r>
      <rPr>
        <vertAlign val="superscript"/>
        <sz val="11"/>
        <rFont val="Times New Roman"/>
        <family val="1"/>
        <charset val="1"/>
      </rPr>
      <t>2</t>
    </r>
    <r>
      <rPr>
        <sz val="11"/>
        <rFont val="Times New Roman"/>
        <family val="1"/>
        <charset val="1"/>
      </rPr>
      <t>)</t>
    </r>
  </si>
  <si>
    <r>
      <t>Acc. Resp.+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  <charset val="1"/>
      </rPr>
      <t>(cm/sec</t>
    </r>
    <r>
      <rPr>
        <vertAlign val="superscript"/>
        <sz val="11"/>
        <rFont val="Times New Roman"/>
        <family val="1"/>
        <charset val="1"/>
      </rPr>
      <t>2</t>
    </r>
    <r>
      <rPr>
        <sz val="11"/>
        <rFont val="Times New Roman"/>
        <family val="1"/>
        <charset val="1"/>
      </rPr>
      <t>)</t>
    </r>
  </si>
  <si>
    <r>
      <t>Acc. Resp.-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  <charset val="1"/>
      </rPr>
      <t>(cm/sec</t>
    </r>
    <r>
      <rPr>
        <vertAlign val="superscript"/>
        <sz val="11"/>
        <rFont val="Times New Roman"/>
        <family val="1"/>
        <charset val="1"/>
      </rPr>
      <t>2</t>
    </r>
    <r>
      <rPr>
        <sz val="11"/>
        <rFont val="Times New Roman"/>
        <family val="1"/>
        <charset val="1"/>
      </rPr>
      <t>)</t>
    </r>
  </si>
  <si>
    <t>Acceleration Response Spectra for Deep Earthquake</t>
  </si>
  <si>
    <t>for Shallow Erathquake</t>
  </si>
  <si>
    <t>for Deep Erathquake</t>
  </si>
  <si>
    <t>for Site effets</t>
  </si>
  <si>
    <t>for Anomalous Seismic Intensity in Northeast Japan</t>
  </si>
  <si>
    <t>Period</t>
  </si>
  <si>
    <r>
      <t>a</t>
    </r>
    <r>
      <rPr>
        <vertAlign val="subscript"/>
        <sz val="11"/>
        <color rgb="FF000000"/>
        <rFont val="Times New Roman"/>
        <family val="1"/>
        <charset val="1"/>
      </rPr>
      <t>1</t>
    </r>
  </si>
  <si>
    <r>
      <t>b</t>
    </r>
    <r>
      <rPr>
        <vertAlign val="subscript"/>
        <sz val="11"/>
        <color rgb="FF000000"/>
        <rFont val="Times New Roman"/>
        <family val="1"/>
        <charset val="1"/>
      </rPr>
      <t>1</t>
    </r>
  </si>
  <si>
    <r>
      <t>c</t>
    </r>
    <r>
      <rPr>
        <vertAlign val="subscript"/>
        <sz val="11"/>
        <color rgb="FF000000"/>
        <rFont val="Times New Roman"/>
        <family val="1"/>
        <charset val="1"/>
      </rPr>
      <t>1</t>
    </r>
  </si>
  <si>
    <r>
      <t>d</t>
    </r>
    <r>
      <rPr>
        <vertAlign val="subscript"/>
        <sz val="11"/>
        <color rgb="FF000000"/>
        <rFont val="Times New Roman"/>
        <family val="1"/>
        <charset val="1"/>
      </rPr>
      <t>1</t>
    </r>
  </si>
  <si>
    <r>
      <t>e</t>
    </r>
    <r>
      <rPr>
        <vertAlign val="subscript"/>
        <sz val="11"/>
        <color rgb="FF000000"/>
        <rFont val="Times New Roman"/>
        <family val="1"/>
        <charset val="1"/>
      </rPr>
      <t>1</t>
    </r>
  </si>
  <si>
    <r>
      <t>a</t>
    </r>
    <r>
      <rPr>
        <vertAlign val="subscript"/>
        <sz val="11"/>
        <color rgb="FF000000"/>
        <rFont val="Times New Roman"/>
        <family val="1"/>
        <charset val="1"/>
      </rPr>
      <t>2</t>
    </r>
  </si>
  <si>
    <r>
      <t>b</t>
    </r>
    <r>
      <rPr>
        <vertAlign val="subscript"/>
        <sz val="11"/>
        <color rgb="FF000000"/>
        <rFont val="Times New Roman"/>
        <family val="1"/>
        <charset val="1"/>
      </rPr>
      <t>2</t>
    </r>
  </si>
  <si>
    <r>
      <t>c</t>
    </r>
    <r>
      <rPr>
        <vertAlign val="subscript"/>
        <sz val="11"/>
        <color rgb="FF000000"/>
        <rFont val="Times New Roman"/>
        <family val="1"/>
        <charset val="1"/>
      </rPr>
      <t>2</t>
    </r>
  </si>
  <si>
    <r>
      <t>e</t>
    </r>
    <r>
      <rPr>
        <vertAlign val="subscript"/>
        <sz val="11"/>
        <color rgb="FF000000"/>
        <rFont val="Times New Roman"/>
        <family val="1"/>
        <charset val="1"/>
      </rPr>
      <t>2</t>
    </r>
  </si>
  <si>
    <t>PGA</t>
  </si>
  <si>
    <t>5% Damped Acceleration Response Spectra</t>
  </si>
  <si>
    <t>PGV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</si>
</sst>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E+00"/>
    <numFmt numFmtId="166" formatCode="0.00E+00"/>
    <numFmt numFmtId="167" formatCode="0.00_ "/>
    <numFmt numFmtId="168" formatCode="#,##0;[RED]\-#,##0"/>
    <numFmt numFmtId="169" formatCode="0.000_ "/>
    <numFmt numFmtId="170" formatCode="0.000000_ "/>
    <numFmt numFmtId="171" formatCode="0.00000_ "/>
    <numFmt numFmtId="172" formatCode="0.0000_ "/>
    <numFmt numFmtId="173" formatCode="0.000000E+00"/>
  </numFmts>
  <fonts count="15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Symbol"/>
      <family val="1"/>
      <charset val="2"/>
    </font>
    <font>
      <sz val="10"/>
      <name val="Arial"/>
      <family val="2"/>
    </font>
    <font>
      <b val="true"/>
      <sz val="10"/>
      <color rgb="FF000000"/>
      <name val="Times New Roman"/>
      <family val="2"/>
    </font>
    <font>
      <sz val="11"/>
      <name val="ＭＳ Ｐゴシック"/>
      <family val="3"/>
      <charset val="128"/>
    </font>
    <font>
      <sz val="11"/>
      <name val="Times New Roman"/>
      <family val="1"/>
      <charset val="1"/>
    </font>
    <font>
      <i val="true"/>
      <sz val="11"/>
      <name val="Symbol"/>
      <family val="1"/>
      <charset val="2"/>
    </font>
    <font>
      <vertAlign val="superscript"/>
      <sz val="11"/>
      <name val="Times New Roman"/>
      <family val="1"/>
      <charset val="1"/>
    </font>
    <font>
      <sz val="11"/>
      <name val="Symbol"/>
      <family val="1"/>
      <charset val="2"/>
    </font>
    <font>
      <vertAlign val="subscript"/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CCFFFF"/>
        <bgColor rgb="FFDBEEF4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4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0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1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0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2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3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標準 2" xfId="20" builtinId="54" customBuiltin="true"/>
    <cellStyle name="Excel Built-in Excel Built-in 桁区切り 2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Shallow!$B$7</c:f>
              <c:strCache>
                <c:ptCount val="1"/>
                <c:pt idx="0">
                  <c:v>PGA
(cm/sec2)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Shallow!$A$8:$A$42</c:f>
              <c:numCache>
                <c:formatCode>General</c:formatCode>
                <c:ptCount val="35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1.8</c:v>
                </c:pt>
                <c:pt idx="4">
                  <c:v>2.2</c:v>
                </c:pt>
                <c:pt idx="5">
                  <c:v>2.7</c:v>
                </c:pt>
                <c:pt idx="6">
                  <c:v>3.3</c:v>
                </c:pt>
                <c:pt idx="7">
                  <c:v>3.9</c:v>
                </c:pt>
                <c:pt idx="8">
                  <c:v>4.7</c:v>
                </c:pt>
                <c:pt idx="9">
                  <c:v>5.6</c:v>
                </c:pt>
                <c:pt idx="10">
                  <c:v>6.8</c:v>
                </c:pt>
                <c:pt idx="11">
                  <c:v>8.2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33</c:v>
                </c:pt>
                <c:pt idx="19">
                  <c:v>39</c:v>
                </c:pt>
                <c:pt idx="20">
                  <c:v>47</c:v>
                </c:pt>
                <c:pt idx="21">
                  <c:v>56</c:v>
                </c:pt>
                <c:pt idx="22">
                  <c:v>68</c:v>
                </c:pt>
                <c:pt idx="23">
                  <c:v>82</c:v>
                </c:pt>
                <c:pt idx="24">
                  <c:v>100</c:v>
                </c:pt>
                <c:pt idx="25">
                  <c:v>120</c:v>
                </c:pt>
                <c:pt idx="26">
                  <c:v>150</c:v>
                </c:pt>
                <c:pt idx="27">
                  <c:v>180</c:v>
                </c:pt>
                <c:pt idx="28">
                  <c:v>220</c:v>
                </c:pt>
                <c:pt idx="29">
                  <c:v>270</c:v>
                </c:pt>
                <c:pt idx="30">
                  <c:v>330</c:v>
                </c:pt>
                <c:pt idx="31">
                  <c:v>390</c:v>
                </c:pt>
                <c:pt idx="32">
                  <c:v>470</c:v>
                </c:pt>
                <c:pt idx="33">
                  <c:v>560</c:v>
                </c:pt>
                <c:pt idx="34">
                  <c:v>1</c:v>
                </c:pt>
              </c:numCache>
            </c:numRef>
          </c:xVal>
          <c:yVal>
            <c:numRef>
              <c:f>Shallow!$B$8:$B$42</c:f>
              <c:numCache>
                <c:formatCode>General</c:formatCode>
                <c:ptCount val="35"/>
                <c:pt idx="0">
                  <c:v>867.341536432519</c:v>
                </c:pt>
                <c:pt idx="1">
                  <c:v>863.017360835338</c:v>
                </c:pt>
                <c:pt idx="2">
                  <c:v>856.592020751094</c:v>
                </c:pt>
                <c:pt idx="3">
                  <c:v>850.238746253855</c:v>
                </c:pt>
                <c:pt idx="4">
                  <c:v>841.877831527178</c:v>
                </c:pt>
                <c:pt idx="5">
                  <c:v>831.599936983287</c:v>
                </c:pt>
                <c:pt idx="6">
                  <c:v>819.513942321356</c:v>
                </c:pt>
                <c:pt idx="7">
                  <c:v>807.690033865641</c:v>
                </c:pt>
                <c:pt idx="8">
                  <c:v>792.318680056195</c:v>
                </c:pt>
                <c:pt idx="9">
                  <c:v>775.54326022437</c:v>
                </c:pt>
                <c:pt idx="10">
                  <c:v>753.987636119272</c:v>
                </c:pt>
                <c:pt idx="11">
                  <c:v>729.945935565126</c:v>
                </c:pt>
                <c:pt idx="12">
                  <c:v>700.666025372664</c:v>
                </c:pt>
                <c:pt idx="13">
                  <c:v>670.11525743998</c:v>
                </c:pt>
                <c:pt idx="14">
                  <c:v>627.816263784526</c:v>
                </c:pt>
                <c:pt idx="15">
                  <c:v>589.278952197714</c:v>
                </c:pt>
                <c:pt idx="16">
                  <c:v>542.975177799972</c:v>
                </c:pt>
                <c:pt idx="17">
                  <c:v>492.043255909673</c:v>
                </c:pt>
                <c:pt idx="18">
                  <c:v>439.345059219081</c:v>
                </c:pt>
                <c:pt idx="19">
                  <c:v>394.135677414073</c:v>
                </c:pt>
                <c:pt idx="20">
                  <c:v>343.166106428725</c:v>
                </c:pt>
                <c:pt idx="21">
                  <c:v>295.83375039471</c:v>
                </c:pt>
                <c:pt idx="22">
                  <c:v>245.194530035246</c:v>
                </c:pt>
                <c:pt idx="23">
                  <c:v>199.345678637202</c:v>
                </c:pt>
                <c:pt idx="24">
                  <c:v>155.10472442677</c:v>
                </c:pt>
                <c:pt idx="25">
                  <c:v>119.240128440466</c:v>
                </c:pt>
                <c:pt idx="26">
                  <c:v>82.3185093506489</c:v>
                </c:pt>
                <c:pt idx="27">
                  <c:v>58.07674270971</c:v>
                </c:pt>
                <c:pt idx="28">
                  <c:v>37.3987150342822</c:v>
                </c:pt>
                <c:pt idx="29">
                  <c:v>22.2194370515321</c:v>
                </c:pt>
                <c:pt idx="30">
                  <c:v>12.2713729078899</c:v>
                </c:pt>
                <c:pt idx="31">
                  <c:v>6.94621482703751</c:v>
                </c:pt>
                <c:pt idx="32">
                  <c:v>3.34429266220117</c:v>
                </c:pt>
                <c:pt idx="33">
                  <c:v>1.51095707655776</c:v>
                </c:pt>
                <c:pt idx="3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Shallow!$C$7</c:f>
              <c:strCache>
                <c:ptCount val="1"/>
                <c:pt idx="0">
                  <c:v>PGA+s(cm/sec2)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Shallow!$A$8:$A$42</c:f>
              <c:numCache>
                <c:formatCode>General</c:formatCode>
                <c:ptCount val="35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1.8</c:v>
                </c:pt>
                <c:pt idx="4">
                  <c:v>2.2</c:v>
                </c:pt>
                <c:pt idx="5">
                  <c:v>2.7</c:v>
                </c:pt>
                <c:pt idx="6">
                  <c:v>3.3</c:v>
                </c:pt>
                <c:pt idx="7">
                  <c:v>3.9</c:v>
                </c:pt>
                <c:pt idx="8">
                  <c:v>4.7</c:v>
                </c:pt>
                <c:pt idx="9">
                  <c:v>5.6</c:v>
                </c:pt>
                <c:pt idx="10">
                  <c:v>6.8</c:v>
                </c:pt>
                <c:pt idx="11">
                  <c:v>8.2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33</c:v>
                </c:pt>
                <c:pt idx="19">
                  <c:v>39</c:v>
                </c:pt>
                <c:pt idx="20">
                  <c:v>47</c:v>
                </c:pt>
                <c:pt idx="21">
                  <c:v>56</c:v>
                </c:pt>
                <c:pt idx="22">
                  <c:v>68</c:v>
                </c:pt>
                <c:pt idx="23">
                  <c:v>82</c:v>
                </c:pt>
                <c:pt idx="24">
                  <c:v>100</c:v>
                </c:pt>
                <c:pt idx="25">
                  <c:v>120</c:v>
                </c:pt>
                <c:pt idx="26">
                  <c:v>150</c:v>
                </c:pt>
                <c:pt idx="27">
                  <c:v>180</c:v>
                </c:pt>
                <c:pt idx="28">
                  <c:v>220</c:v>
                </c:pt>
                <c:pt idx="29">
                  <c:v>270</c:v>
                </c:pt>
                <c:pt idx="30">
                  <c:v>330</c:v>
                </c:pt>
                <c:pt idx="31">
                  <c:v>390</c:v>
                </c:pt>
                <c:pt idx="32">
                  <c:v>470</c:v>
                </c:pt>
                <c:pt idx="33">
                  <c:v>560</c:v>
                </c:pt>
                <c:pt idx="34">
                  <c:v>1</c:v>
                </c:pt>
              </c:numCache>
            </c:numRef>
          </c:xVal>
          <c:yVal>
            <c:numRef>
              <c:f>Shallow!$C$8:$C$42</c:f>
              <c:numCache>
                <c:formatCode>General</c:formatCode>
                <c:ptCount val="35"/>
                <c:pt idx="0">
                  <c:v>2014.60610168072</c:v>
                </c:pt>
                <c:pt idx="1">
                  <c:v>2004.56217990724</c:v>
                </c:pt>
                <c:pt idx="2">
                  <c:v>1989.63780606445</c:v>
                </c:pt>
                <c:pt idx="3">
                  <c:v>1974.88082161236</c:v>
                </c:pt>
                <c:pt idx="4">
                  <c:v>1955.4606173255</c:v>
                </c:pt>
                <c:pt idx="5">
                  <c:v>1931.58777347933</c:v>
                </c:pt>
                <c:pt idx="6">
                  <c:v>1903.51518895749</c:v>
                </c:pt>
                <c:pt idx="7">
                  <c:v>1876.05136171064</c:v>
                </c:pt>
                <c:pt idx="8">
                  <c:v>1840.34775260762</c:v>
                </c:pt>
                <c:pt idx="9">
                  <c:v>1801.3828676899</c:v>
                </c:pt>
                <c:pt idx="10">
                  <c:v>1751.31482641255</c:v>
                </c:pt>
                <c:pt idx="11">
                  <c:v>1695.47228388843</c:v>
                </c:pt>
                <c:pt idx="12">
                  <c:v>1627.46275909037</c:v>
                </c:pt>
                <c:pt idx="13">
                  <c:v>1556.50136625616</c:v>
                </c:pt>
                <c:pt idx="14">
                  <c:v>1458.25193724376</c:v>
                </c:pt>
                <c:pt idx="15">
                  <c:v>1368.73990558839</c:v>
                </c:pt>
                <c:pt idx="16">
                  <c:v>1261.18842498454</c:v>
                </c:pt>
                <c:pt idx="17">
                  <c:v>1142.88697590075</c:v>
                </c:pt>
                <c:pt idx="18">
                  <c:v>1020.48293534585</c:v>
                </c:pt>
                <c:pt idx="19">
                  <c:v>915.473440686801</c:v>
                </c:pt>
                <c:pt idx="20">
                  <c:v>797.084542664598</c:v>
                </c:pt>
                <c:pt idx="21">
                  <c:v>687.143937646116</c:v>
                </c:pt>
                <c:pt idx="22">
                  <c:v>569.522357178352</c:v>
                </c:pt>
                <c:pt idx="23">
                  <c:v>463.027542965407</c:v>
                </c:pt>
                <c:pt idx="24">
                  <c:v>360.267450714886</c:v>
                </c:pt>
                <c:pt idx="25">
                  <c:v>276.963433931017</c:v>
                </c:pt>
                <c:pt idx="26">
                  <c:v>191.204230690019</c:v>
                </c:pt>
                <c:pt idx="27">
                  <c:v>134.896987304408</c:v>
                </c:pt>
                <c:pt idx="28">
                  <c:v>86.8673715466009</c:v>
                </c:pt>
                <c:pt idx="29">
                  <c:v>51.6099040339341</c:v>
                </c:pt>
                <c:pt idx="30">
                  <c:v>28.5031693949756</c:v>
                </c:pt>
                <c:pt idx="31">
                  <c:v>16.1342287741613</c:v>
                </c:pt>
                <c:pt idx="32">
                  <c:v>7.76791162428174</c:v>
                </c:pt>
                <c:pt idx="33">
                  <c:v>3.50955559943686</c:v>
                </c:pt>
                <c:pt idx="34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Shallow!$D$7</c:f>
              <c:strCache>
                <c:ptCount val="1"/>
                <c:pt idx="0">
                  <c:v>PGA-s(cm/sec2)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Shallow!$A$8:$A$42</c:f>
              <c:numCache>
                <c:formatCode>General</c:formatCode>
                <c:ptCount val="35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1.8</c:v>
                </c:pt>
                <c:pt idx="4">
                  <c:v>2.2</c:v>
                </c:pt>
                <c:pt idx="5">
                  <c:v>2.7</c:v>
                </c:pt>
                <c:pt idx="6">
                  <c:v>3.3</c:v>
                </c:pt>
                <c:pt idx="7">
                  <c:v>3.9</c:v>
                </c:pt>
                <c:pt idx="8">
                  <c:v>4.7</c:v>
                </c:pt>
                <c:pt idx="9">
                  <c:v>5.6</c:v>
                </c:pt>
                <c:pt idx="10">
                  <c:v>6.8</c:v>
                </c:pt>
                <c:pt idx="11">
                  <c:v>8.2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33</c:v>
                </c:pt>
                <c:pt idx="19">
                  <c:v>39</c:v>
                </c:pt>
                <c:pt idx="20">
                  <c:v>47</c:v>
                </c:pt>
                <c:pt idx="21">
                  <c:v>56</c:v>
                </c:pt>
                <c:pt idx="22">
                  <c:v>68</c:v>
                </c:pt>
                <c:pt idx="23">
                  <c:v>82</c:v>
                </c:pt>
                <c:pt idx="24">
                  <c:v>100</c:v>
                </c:pt>
                <c:pt idx="25">
                  <c:v>120</c:v>
                </c:pt>
                <c:pt idx="26">
                  <c:v>150</c:v>
                </c:pt>
                <c:pt idx="27">
                  <c:v>180</c:v>
                </c:pt>
                <c:pt idx="28">
                  <c:v>220</c:v>
                </c:pt>
                <c:pt idx="29">
                  <c:v>270</c:v>
                </c:pt>
                <c:pt idx="30">
                  <c:v>330</c:v>
                </c:pt>
                <c:pt idx="31">
                  <c:v>390</c:v>
                </c:pt>
                <c:pt idx="32">
                  <c:v>470</c:v>
                </c:pt>
                <c:pt idx="33">
                  <c:v>560</c:v>
                </c:pt>
                <c:pt idx="34">
                  <c:v>1</c:v>
                </c:pt>
              </c:numCache>
            </c:numRef>
          </c:xVal>
          <c:yVal>
            <c:numRef>
              <c:f>Shallow!$D$8:$D$42</c:f>
              <c:numCache>
                <c:formatCode>General</c:formatCode>
                <c:ptCount val="35"/>
                <c:pt idx="0">
                  <c:v>373.413611818964</c:v>
                </c:pt>
                <c:pt idx="1">
                  <c:v>371.551939155939</c:v>
                </c:pt>
                <c:pt idx="2">
                  <c:v>368.785659268213</c:v>
                </c:pt>
                <c:pt idx="3">
                  <c:v>366.050405533394</c:v>
                </c:pt>
                <c:pt idx="4">
                  <c:v>362.450809255507</c:v>
                </c:pt>
                <c:pt idx="5">
                  <c:v>358.025902154534</c:v>
                </c:pt>
                <c:pt idx="6">
                  <c:v>352.822559838312</c:v>
                </c:pt>
                <c:pt idx="7">
                  <c:v>347.732052608109</c:v>
                </c:pt>
                <c:pt idx="8">
                  <c:v>341.114275753859</c:v>
                </c:pt>
                <c:pt idx="9">
                  <c:v>333.892011114088</c:v>
                </c:pt>
                <c:pt idx="10">
                  <c:v>324.611741331087</c:v>
                </c:pt>
                <c:pt idx="11">
                  <c:v>314.261149481054</c:v>
                </c:pt>
                <c:pt idx="12">
                  <c:v>301.655368990392</c:v>
                </c:pt>
                <c:pt idx="13">
                  <c:v>288.502450424414</c:v>
                </c:pt>
                <c:pt idx="14">
                  <c:v>270.291608058721</c:v>
                </c:pt>
                <c:pt idx="15">
                  <c:v>253.700269923788</c:v>
                </c:pt>
                <c:pt idx="16">
                  <c:v>233.765262879356</c:v>
                </c:pt>
                <c:pt idx="17">
                  <c:v>211.837715182096</c:v>
                </c:pt>
                <c:pt idx="18">
                  <c:v>189.149739181871</c:v>
                </c:pt>
                <c:pt idx="19">
                  <c:v>169.685897270935</c:v>
                </c:pt>
                <c:pt idx="20">
                  <c:v>147.742140636396</c:v>
                </c:pt>
                <c:pt idx="21">
                  <c:v>127.364301826485</c:v>
                </c:pt>
                <c:pt idx="22">
                  <c:v>105.562769927182</c:v>
                </c:pt>
                <c:pt idx="23">
                  <c:v>85.8236193398442</c:v>
                </c:pt>
                <c:pt idx="24">
                  <c:v>66.7767112787079</c:v>
                </c:pt>
                <c:pt idx="25">
                  <c:v>51.3360483320699</c:v>
                </c:pt>
                <c:pt idx="26">
                  <c:v>35.4403088114651</c:v>
                </c:pt>
                <c:pt idx="27">
                  <c:v>25.0035831872106</c:v>
                </c:pt>
                <c:pt idx="28">
                  <c:v>16.1011420204549</c:v>
                </c:pt>
                <c:pt idx="29">
                  <c:v>9.56605892083005</c:v>
                </c:pt>
                <c:pt idx="30">
                  <c:v>5.28315258411366</c:v>
                </c:pt>
                <c:pt idx="31">
                  <c:v>2.99053032523172</c:v>
                </c:pt>
                <c:pt idx="32">
                  <c:v>1.43980698434977</c:v>
                </c:pt>
                <c:pt idx="33">
                  <c:v>0.650507228768875</c:v>
                </c:pt>
                <c:pt idx="34">
                  <c:v/>
                </c:pt>
              </c:numCache>
            </c:numRef>
          </c:yVal>
          <c:smooth val="0"/>
        </c:ser>
        <c:axId val="5311570"/>
        <c:axId val="87613865"/>
      </c:scatterChart>
      <c:valAx>
        <c:axId val="5311570"/>
        <c:scaling>
          <c:logBase val="10"/>
          <c:orientation val="minMax"/>
          <c:max val="500"/>
          <c:min val="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Times New Roman"/>
                  </a:rPr>
                  <a:t>Fault Distance(km)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crossAx val="87613865"/>
        <c:crossesAt val="0.1"/>
      </c:valAx>
      <c:valAx>
        <c:axId val="87613865"/>
        <c:scaling>
          <c:logBase val="10"/>
          <c:orientation val="minMax"/>
          <c:max val="1000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Times New Roman"/>
                  </a:rPr>
                  <a:t>PGA(cm/sec2)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11570"/>
        <c:crosses val="autoZero"/>
      </c:valAx>
      <c:spPr>
        <a:noFill/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Shallow!$E$7</c:f>
              <c:strCache>
                <c:ptCount val="1"/>
                <c:pt idx="0">
                  <c:v>PGV
(cm/sec)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Shallow!$A$8:$A$42</c:f>
              <c:numCache>
                <c:formatCode>General</c:formatCode>
                <c:ptCount val="35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1.8</c:v>
                </c:pt>
                <c:pt idx="4">
                  <c:v>2.2</c:v>
                </c:pt>
                <c:pt idx="5">
                  <c:v>2.7</c:v>
                </c:pt>
                <c:pt idx="6">
                  <c:v>3.3</c:v>
                </c:pt>
                <c:pt idx="7">
                  <c:v>3.9</c:v>
                </c:pt>
                <c:pt idx="8">
                  <c:v>4.7</c:v>
                </c:pt>
                <c:pt idx="9">
                  <c:v>5.6</c:v>
                </c:pt>
                <c:pt idx="10">
                  <c:v>6.8</c:v>
                </c:pt>
                <c:pt idx="11">
                  <c:v>8.2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33</c:v>
                </c:pt>
                <c:pt idx="19">
                  <c:v>39</c:v>
                </c:pt>
                <c:pt idx="20">
                  <c:v>47</c:v>
                </c:pt>
                <c:pt idx="21">
                  <c:v>56</c:v>
                </c:pt>
                <c:pt idx="22">
                  <c:v>68</c:v>
                </c:pt>
                <c:pt idx="23">
                  <c:v>82</c:v>
                </c:pt>
                <c:pt idx="24">
                  <c:v>100</c:v>
                </c:pt>
                <c:pt idx="25">
                  <c:v>120</c:v>
                </c:pt>
                <c:pt idx="26">
                  <c:v>150</c:v>
                </c:pt>
                <c:pt idx="27">
                  <c:v>180</c:v>
                </c:pt>
                <c:pt idx="28">
                  <c:v>220</c:v>
                </c:pt>
                <c:pt idx="29">
                  <c:v>270</c:v>
                </c:pt>
                <c:pt idx="30">
                  <c:v>330</c:v>
                </c:pt>
                <c:pt idx="31">
                  <c:v>390</c:v>
                </c:pt>
                <c:pt idx="32">
                  <c:v>470</c:v>
                </c:pt>
                <c:pt idx="33">
                  <c:v>560</c:v>
                </c:pt>
                <c:pt idx="34">
                  <c:v>1</c:v>
                </c:pt>
              </c:numCache>
            </c:numRef>
          </c:xVal>
          <c:yVal>
            <c:numRef>
              <c:f>Shallow!$E$8:$E$42</c:f>
              <c:numCache>
                <c:formatCode>General</c:formatCode>
                <c:ptCount val="35"/>
                <c:pt idx="0">
                  <c:v>221.791385218205</c:v>
                </c:pt>
                <c:pt idx="1">
                  <c:v>219.760709330436</c:v>
                </c:pt>
                <c:pt idx="2">
                  <c:v>216.780416146303</c:v>
                </c:pt>
                <c:pt idx="3">
                  <c:v>213.876302931187</c:v>
                </c:pt>
                <c:pt idx="4">
                  <c:v>210.117695806918</c:v>
                </c:pt>
                <c:pt idx="5">
                  <c:v>205.592943393666</c:v>
                </c:pt>
                <c:pt idx="6">
                  <c:v>200.402447794815</c:v>
                </c:pt>
                <c:pt idx="7">
                  <c:v>195.45557628724</c:v>
                </c:pt>
                <c:pt idx="8">
                  <c:v>189.210007825335</c:v>
                </c:pt>
                <c:pt idx="9">
                  <c:v>182.621911198581</c:v>
                </c:pt>
                <c:pt idx="10">
                  <c:v>174.486033647629</c:v>
                </c:pt>
                <c:pt idx="11">
                  <c:v>165.820928350941</c:v>
                </c:pt>
                <c:pt idx="12">
                  <c:v>155.80674988762</c:v>
                </c:pt>
                <c:pt idx="13">
                  <c:v>145.937072373381</c:v>
                </c:pt>
                <c:pt idx="14">
                  <c:v>133.154076324472</c:v>
                </c:pt>
                <c:pt idx="15">
                  <c:v>122.308044835836</c:v>
                </c:pt>
                <c:pt idx="16">
                  <c:v>110.170188770917</c:v>
                </c:pt>
                <c:pt idx="17">
                  <c:v>97.8118716569753</c:v>
                </c:pt>
                <c:pt idx="18">
                  <c:v>85.9771815432059</c:v>
                </c:pt>
                <c:pt idx="19">
                  <c:v>76.4947869641013</c:v>
                </c:pt>
                <c:pt idx="20">
                  <c:v>66.4452276154431</c:v>
                </c:pt>
                <c:pt idx="21">
                  <c:v>57.633435939998</c:v>
                </c:pt>
                <c:pt idx="22">
                  <c:v>48.663471566001</c:v>
                </c:pt>
                <c:pt idx="23">
                  <c:v>40.857028181193</c:v>
                </c:pt>
                <c:pt idx="24">
                  <c:v>33.504639723513</c:v>
                </c:pt>
                <c:pt idx="25">
                  <c:v>27.5756450526195</c:v>
                </c:pt>
                <c:pt idx="26">
                  <c:v>21.3488868467383</c:v>
                </c:pt>
                <c:pt idx="27">
                  <c:v>17.0486357625574</c:v>
                </c:pt>
                <c:pt idx="28">
                  <c:v>13.0652847735838</c:v>
                </c:pt>
                <c:pt idx="29">
                  <c:v>9.73215688865124</c:v>
                </c:pt>
                <c:pt idx="30">
                  <c:v>7.10351271598175</c:v>
                </c:pt>
                <c:pt idx="31">
                  <c:v>5.34028780972628</c:v>
                </c:pt>
                <c:pt idx="32">
                  <c:v>3.77090266296883</c:v>
                </c:pt>
                <c:pt idx="33">
                  <c:v>2.63145814539469</c:v>
                </c:pt>
                <c:pt idx="3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Shallow!$F$7</c:f>
              <c:strCache>
                <c:ptCount val="1"/>
                <c:pt idx="0">
                  <c:v>PGV+s(cm/sec)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Shallow!$A$8:$A$42</c:f>
              <c:numCache>
                <c:formatCode>General</c:formatCode>
                <c:ptCount val="35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1.8</c:v>
                </c:pt>
                <c:pt idx="4">
                  <c:v>2.2</c:v>
                </c:pt>
                <c:pt idx="5">
                  <c:v>2.7</c:v>
                </c:pt>
                <c:pt idx="6">
                  <c:v>3.3</c:v>
                </c:pt>
                <c:pt idx="7">
                  <c:v>3.9</c:v>
                </c:pt>
                <c:pt idx="8">
                  <c:v>4.7</c:v>
                </c:pt>
                <c:pt idx="9">
                  <c:v>5.6</c:v>
                </c:pt>
                <c:pt idx="10">
                  <c:v>6.8</c:v>
                </c:pt>
                <c:pt idx="11">
                  <c:v>8.2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33</c:v>
                </c:pt>
                <c:pt idx="19">
                  <c:v>39</c:v>
                </c:pt>
                <c:pt idx="20">
                  <c:v>47</c:v>
                </c:pt>
                <c:pt idx="21">
                  <c:v>56</c:v>
                </c:pt>
                <c:pt idx="22">
                  <c:v>68</c:v>
                </c:pt>
                <c:pt idx="23">
                  <c:v>82</c:v>
                </c:pt>
                <c:pt idx="24">
                  <c:v>100</c:v>
                </c:pt>
                <c:pt idx="25">
                  <c:v>120</c:v>
                </c:pt>
                <c:pt idx="26">
                  <c:v>150</c:v>
                </c:pt>
                <c:pt idx="27">
                  <c:v>180</c:v>
                </c:pt>
                <c:pt idx="28">
                  <c:v>220</c:v>
                </c:pt>
                <c:pt idx="29">
                  <c:v>270</c:v>
                </c:pt>
                <c:pt idx="30">
                  <c:v>330</c:v>
                </c:pt>
                <c:pt idx="31">
                  <c:v>390</c:v>
                </c:pt>
                <c:pt idx="32">
                  <c:v>470</c:v>
                </c:pt>
                <c:pt idx="33">
                  <c:v>560</c:v>
                </c:pt>
                <c:pt idx="34">
                  <c:v>1</c:v>
                </c:pt>
              </c:numCache>
            </c:numRef>
          </c:xVal>
          <c:yVal>
            <c:numRef>
              <c:f>Shallow!$F$8:$F$42</c:f>
              <c:numCache>
                <c:formatCode>General</c:formatCode>
                <c:ptCount val="35"/>
                <c:pt idx="0">
                  <c:v>464.456102385868</c:v>
                </c:pt>
                <c:pt idx="1">
                  <c:v>460.203638715494</c:v>
                </c:pt>
                <c:pt idx="2">
                  <c:v>453.962569636514</c:v>
                </c:pt>
                <c:pt idx="3">
                  <c:v>447.881029979538</c:v>
                </c:pt>
                <c:pt idx="4">
                  <c:v>440.010083983956</c:v>
                </c:pt>
                <c:pt idx="5">
                  <c:v>430.534743595725</c:v>
                </c:pt>
                <c:pt idx="6">
                  <c:v>419.665262110131</c:v>
                </c:pt>
                <c:pt idx="7">
                  <c:v>409.305956868624</c:v>
                </c:pt>
                <c:pt idx="8">
                  <c:v>396.227034158678</c:v>
                </c:pt>
                <c:pt idx="9">
                  <c:v>382.430818952245</c:v>
                </c:pt>
                <c:pt idx="10">
                  <c:v>365.393376433518</c:v>
                </c:pt>
                <c:pt idx="11">
                  <c:v>347.247671500465</c:v>
                </c:pt>
                <c:pt idx="12">
                  <c:v>326.276855645311</c:v>
                </c:pt>
                <c:pt idx="13">
                  <c:v>305.608641027512</c:v>
                </c:pt>
                <c:pt idx="14">
                  <c:v>278.839609778398</c:v>
                </c:pt>
                <c:pt idx="15">
                  <c:v>256.126800141495</c:v>
                </c:pt>
                <c:pt idx="16">
                  <c:v>230.708764568621</c:v>
                </c:pt>
                <c:pt idx="17">
                  <c:v>204.829058766961</c:v>
                </c:pt>
                <c:pt idx="18">
                  <c:v>180.045886788581</c:v>
                </c:pt>
                <c:pt idx="19">
                  <c:v>160.188686189185</c:v>
                </c:pt>
                <c:pt idx="20">
                  <c:v>139.143778781347</c:v>
                </c:pt>
                <c:pt idx="21">
                  <c:v>120.690896075434</c:v>
                </c:pt>
                <c:pt idx="22">
                  <c:v>101.906781951309</c:v>
                </c:pt>
                <c:pt idx="23">
                  <c:v>85.5592116232873</c:v>
                </c:pt>
                <c:pt idx="24">
                  <c:v>70.1624833738051</c:v>
                </c:pt>
                <c:pt idx="25">
                  <c:v>57.7465017828136</c:v>
                </c:pt>
                <c:pt idx="26">
                  <c:v>44.706969864306</c:v>
                </c:pt>
                <c:pt idx="27">
                  <c:v>35.7017605056364</c:v>
                </c:pt>
                <c:pt idx="28">
                  <c:v>27.3601755836008</c:v>
                </c:pt>
                <c:pt idx="29">
                  <c:v>20.3802309628196</c:v>
                </c:pt>
                <c:pt idx="30">
                  <c:v>14.8755544588326</c:v>
                </c:pt>
                <c:pt idx="31">
                  <c:v>11.1831632201765</c:v>
                </c:pt>
                <c:pt idx="32">
                  <c:v>7.89669423632433</c:v>
                </c:pt>
                <c:pt idx="33">
                  <c:v>5.51056927932131</c:v>
                </c:pt>
                <c:pt idx="34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Shallow!$G$7</c:f>
              <c:strCache>
                <c:ptCount val="1"/>
                <c:pt idx="0">
                  <c:v>PGV-s(cm/sec)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Shallow!$A$8:$A$42</c:f>
              <c:numCache>
                <c:formatCode>General</c:formatCode>
                <c:ptCount val="35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1.8</c:v>
                </c:pt>
                <c:pt idx="4">
                  <c:v>2.2</c:v>
                </c:pt>
                <c:pt idx="5">
                  <c:v>2.7</c:v>
                </c:pt>
                <c:pt idx="6">
                  <c:v>3.3</c:v>
                </c:pt>
                <c:pt idx="7">
                  <c:v>3.9</c:v>
                </c:pt>
                <c:pt idx="8">
                  <c:v>4.7</c:v>
                </c:pt>
                <c:pt idx="9">
                  <c:v>5.6</c:v>
                </c:pt>
                <c:pt idx="10">
                  <c:v>6.8</c:v>
                </c:pt>
                <c:pt idx="11">
                  <c:v>8.2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33</c:v>
                </c:pt>
                <c:pt idx="19">
                  <c:v>39</c:v>
                </c:pt>
                <c:pt idx="20">
                  <c:v>47</c:v>
                </c:pt>
                <c:pt idx="21">
                  <c:v>56</c:v>
                </c:pt>
                <c:pt idx="22">
                  <c:v>68</c:v>
                </c:pt>
                <c:pt idx="23">
                  <c:v>82</c:v>
                </c:pt>
                <c:pt idx="24">
                  <c:v>100</c:v>
                </c:pt>
                <c:pt idx="25">
                  <c:v>120</c:v>
                </c:pt>
                <c:pt idx="26">
                  <c:v>150</c:v>
                </c:pt>
                <c:pt idx="27">
                  <c:v>180</c:v>
                </c:pt>
                <c:pt idx="28">
                  <c:v>220</c:v>
                </c:pt>
                <c:pt idx="29">
                  <c:v>270</c:v>
                </c:pt>
                <c:pt idx="30">
                  <c:v>330</c:v>
                </c:pt>
                <c:pt idx="31">
                  <c:v>390</c:v>
                </c:pt>
                <c:pt idx="32">
                  <c:v>470</c:v>
                </c:pt>
                <c:pt idx="33">
                  <c:v>560</c:v>
                </c:pt>
                <c:pt idx="34">
                  <c:v>1</c:v>
                </c:pt>
              </c:numCache>
            </c:numRef>
          </c:xVal>
          <c:yVal>
            <c:numRef>
              <c:f>Shallow!$G$8:$G$42</c:f>
              <c:numCache>
                <c:formatCode>General</c:formatCode>
                <c:ptCount val="35"/>
                <c:pt idx="0">
                  <c:v>105.911879086783</c:v>
                </c:pt>
                <c:pt idx="1">
                  <c:v>104.942171905062</c:v>
                </c:pt>
                <c:pt idx="2">
                  <c:v>103.518994665556</c:v>
                </c:pt>
                <c:pt idx="3">
                  <c:v>102.132195591322</c:v>
                </c:pt>
                <c:pt idx="4">
                  <c:v>100.337350661305</c:v>
                </c:pt>
                <c:pt idx="5">
                  <c:v>98.1766489279243</c:v>
                </c:pt>
                <c:pt idx="6">
                  <c:v>95.6980353346814</c:v>
                </c:pt>
                <c:pt idx="7">
                  <c:v>93.3357593767912</c:v>
                </c:pt>
                <c:pt idx="8">
                  <c:v>90.3533176055981</c:v>
                </c:pt>
                <c:pt idx="9">
                  <c:v>87.2073086086379</c:v>
                </c:pt>
                <c:pt idx="10">
                  <c:v>83.3221889111637</c:v>
                </c:pt>
                <c:pt idx="11">
                  <c:v>79.1843474726691</c:v>
                </c:pt>
                <c:pt idx="12">
                  <c:v>74.4022841048009</c:v>
                </c:pt>
                <c:pt idx="13">
                  <c:v>69.6892241701907</c:v>
                </c:pt>
                <c:pt idx="14">
                  <c:v>63.5849693517861</c:v>
                </c:pt>
                <c:pt idx="15">
                  <c:v>58.4056718129492</c:v>
                </c:pt>
                <c:pt idx="16">
                  <c:v>52.6094902225067</c:v>
                </c:pt>
                <c:pt idx="17">
                  <c:v>46.7080320274547</c:v>
                </c:pt>
                <c:pt idx="18">
                  <c:v>41.0566210534626</c:v>
                </c:pt>
                <c:pt idx="19">
                  <c:v>36.5285000575671</c:v>
                </c:pt>
                <c:pt idx="20">
                  <c:v>31.7295412812225</c:v>
                </c:pt>
                <c:pt idx="21">
                  <c:v>27.5216528028243</c:v>
                </c:pt>
                <c:pt idx="22">
                  <c:v>23.2382322305742</c:v>
                </c:pt>
                <c:pt idx="23">
                  <c:v>19.5104269911769</c:v>
                </c:pt>
                <c:pt idx="24">
                  <c:v>15.9994462713318</c:v>
                </c:pt>
                <c:pt idx="25">
                  <c:v>13.1681777526197</c:v>
                </c:pt>
                <c:pt idx="26">
                  <c:v>10.1947184293232</c:v>
                </c:pt>
                <c:pt idx="27">
                  <c:v>8.14122265254857</c:v>
                </c:pt>
                <c:pt idx="28">
                  <c:v>6.23905594806035</c:v>
                </c:pt>
                <c:pt idx="29">
                  <c:v>4.64738981016032</c:v>
                </c:pt>
                <c:pt idx="30">
                  <c:v>3.39213526768094</c:v>
                </c:pt>
                <c:pt idx="31">
                  <c:v>2.55014375890161</c:v>
                </c:pt>
                <c:pt idx="32">
                  <c:v>1.80071640968136</c:v>
                </c:pt>
                <c:pt idx="33">
                  <c:v>1.25659829683094</c:v>
                </c:pt>
                <c:pt idx="34">
                  <c:v/>
                </c:pt>
              </c:numCache>
            </c:numRef>
          </c:yVal>
          <c:smooth val="0"/>
        </c:ser>
        <c:axId val="20419817"/>
        <c:axId val="59097666"/>
      </c:scatterChart>
      <c:valAx>
        <c:axId val="20419817"/>
        <c:scaling>
          <c:logBase val="10"/>
          <c:orientation val="minMax"/>
          <c:max val="500"/>
          <c:min val="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Times New Roman"/>
                  </a:rPr>
                  <a:t>Fault Distance(km)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097666"/>
        <c:crossesAt val="0.1"/>
      </c:valAx>
      <c:valAx>
        <c:axId val="59097666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Times New Roman"/>
                  </a:rPr>
                  <a:t>PGV(cm/sec)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419817"/>
        <c:crossesAt val="1"/>
      </c:valAx>
      <c:spPr>
        <a:noFill/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Deep!$B$7</c:f>
              <c:strCache>
                <c:ptCount val="1"/>
                <c:pt idx="0">
                  <c:v>PGA
(cm/sec2)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Deep!$A$8:$A$24</c:f>
              <c:numCache>
                <c:formatCode>General</c:formatCode>
                <c:ptCount val="17"/>
                <c:pt idx="0">
                  <c:v>33</c:v>
                </c:pt>
                <c:pt idx="1">
                  <c:v>39</c:v>
                </c:pt>
                <c:pt idx="2">
                  <c:v>47</c:v>
                </c:pt>
                <c:pt idx="3">
                  <c:v>56</c:v>
                </c:pt>
                <c:pt idx="4">
                  <c:v>68</c:v>
                </c:pt>
                <c:pt idx="5">
                  <c:v>82</c:v>
                </c:pt>
                <c:pt idx="6">
                  <c:v>100</c:v>
                </c:pt>
                <c:pt idx="7">
                  <c:v>120</c:v>
                </c:pt>
                <c:pt idx="8">
                  <c:v>150</c:v>
                </c:pt>
                <c:pt idx="9">
                  <c:v>180</c:v>
                </c:pt>
                <c:pt idx="10">
                  <c:v>220</c:v>
                </c:pt>
                <c:pt idx="11">
                  <c:v>270</c:v>
                </c:pt>
                <c:pt idx="12">
                  <c:v>330</c:v>
                </c:pt>
                <c:pt idx="13">
                  <c:v>390</c:v>
                </c:pt>
                <c:pt idx="14">
                  <c:v>470</c:v>
                </c:pt>
                <c:pt idx="15">
                  <c:v>560</c:v>
                </c:pt>
                <c:pt idx="16">
                  <c:v>1</c:v>
                </c:pt>
              </c:numCache>
            </c:numRef>
          </c:xVal>
          <c:yVal>
            <c:numRef>
              <c:f>Deep!$B$8:$B$24</c:f>
              <c:numCache>
                <c:formatCode>General</c:formatCode>
                <c:ptCount val="17"/>
                <c:pt idx="0">
                  <c:v>1473.09718725928</c:v>
                </c:pt>
                <c:pt idx="1">
                  <c:v>1181.2470396436</c:v>
                </c:pt>
                <c:pt idx="2">
                  <c:v>912.404633724924</c:v>
                </c:pt>
                <c:pt idx="3">
                  <c:v>706.459570813461</c:v>
                </c:pt>
                <c:pt idx="4">
                  <c:v>522.50015960126</c:v>
                </c:pt>
                <c:pt idx="5">
                  <c:v>382.227110880313</c:v>
                </c:pt>
                <c:pt idx="6">
                  <c:v>266.756702424997</c:v>
                </c:pt>
                <c:pt idx="7">
                  <c:v>185.837816507481</c:v>
                </c:pt>
                <c:pt idx="8">
                  <c:v>113.638130685842</c:v>
                </c:pt>
                <c:pt idx="9">
                  <c:v>72.3840426901031</c:v>
                </c:pt>
                <c:pt idx="10">
                  <c:v>41.3897362874957</c:v>
                </c:pt>
                <c:pt idx="11">
                  <c:v>21.5502134441309</c:v>
                </c:pt>
                <c:pt idx="12">
                  <c:v>10.3015221403517</c:v>
                </c:pt>
                <c:pt idx="13">
                  <c:v>5.09273095238813</c:v>
                </c:pt>
                <c:pt idx="14">
                  <c:v>2.06403701905193</c:v>
                </c:pt>
                <c:pt idx="15">
                  <c:v>0.773619330808544</c:v>
                </c:pt>
                <c:pt idx="16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Deep!$C$7</c:f>
              <c:strCache>
                <c:ptCount val="1"/>
                <c:pt idx="0">
                  <c:v>PGA+s(cm/sec2)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Deep!$A$8:$A$24</c:f>
              <c:numCache>
                <c:formatCode>General</c:formatCode>
                <c:ptCount val="17"/>
                <c:pt idx="0">
                  <c:v>33</c:v>
                </c:pt>
                <c:pt idx="1">
                  <c:v>39</c:v>
                </c:pt>
                <c:pt idx="2">
                  <c:v>47</c:v>
                </c:pt>
                <c:pt idx="3">
                  <c:v>56</c:v>
                </c:pt>
                <c:pt idx="4">
                  <c:v>68</c:v>
                </c:pt>
                <c:pt idx="5">
                  <c:v>82</c:v>
                </c:pt>
                <c:pt idx="6">
                  <c:v>100</c:v>
                </c:pt>
                <c:pt idx="7">
                  <c:v>120</c:v>
                </c:pt>
                <c:pt idx="8">
                  <c:v>150</c:v>
                </c:pt>
                <c:pt idx="9">
                  <c:v>180</c:v>
                </c:pt>
                <c:pt idx="10">
                  <c:v>220</c:v>
                </c:pt>
                <c:pt idx="11">
                  <c:v>270</c:v>
                </c:pt>
                <c:pt idx="12">
                  <c:v>330</c:v>
                </c:pt>
                <c:pt idx="13">
                  <c:v>390</c:v>
                </c:pt>
                <c:pt idx="14">
                  <c:v>470</c:v>
                </c:pt>
                <c:pt idx="15">
                  <c:v>560</c:v>
                </c:pt>
                <c:pt idx="16">
                  <c:v>1</c:v>
                </c:pt>
              </c:numCache>
            </c:numRef>
          </c:xVal>
          <c:yVal>
            <c:numRef>
              <c:f>Deep!$C$8:$C$24</c:f>
              <c:numCache>
                <c:formatCode>General</c:formatCode>
                <c:ptCount val="17"/>
                <c:pt idx="0">
                  <c:v>3674.78047561151</c:v>
                </c:pt>
                <c:pt idx="1">
                  <c:v>2946.73263631191</c:v>
                </c:pt>
                <c:pt idx="2">
                  <c:v>2276.07978812851</c:v>
                </c:pt>
                <c:pt idx="3">
                  <c:v>1762.33032014964</c:v>
                </c:pt>
                <c:pt idx="4">
                  <c:v>1303.42614296816</c:v>
                </c:pt>
                <c:pt idx="5">
                  <c:v>953.501735296669</c:v>
                </c:pt>
                <c:pt idx="6">
                  <c:v>665.44986324609</c:v>
                </c:pt>
                <c:pt idx="7">
                  <c:v>463.590037126155</c:v>
                </c:pt>
                <c:pt idx="8">
                  <c:v>283.481081588556</c:v>
                </c:pt>
                <c:pt idx="9">
                  <c:v>180.568851209545</c:v>
                </c:pt>
                <c:pt idx="10">
                  <c:v>103.250617892346</c:v>
                </c:pt>
                <c:pt idx="11">
                  <c:v>53.759048822224</c:v>
                </c:pt>
                <c:pt idx="12">
                  <c:v>25.6981228108076</c:v>
                </c:pt>
                <c:pt idx="13">
                  <c:v>12.7042997795666</c:v>
                </c:pt>
                <c:pt idx="14">
                  <c:v>5.14893586394199</c:v>
                </c:pt>
                <c:pt idx="15">
                  <c:v>1.92986670329613</c:v>
                </c:pt>
                <c:pt idx="16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Deep!$D$7</c:f>
              <c:strCache>
                <c:ptCount val="1"/>
                <c:pt idx="0">
                  <c:v>PGA-s(cm/sec2)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Deep!$A$8:$A$24</c:f>
              <c:numCache>
                <c:formatCode>General</c:formatCode>
                <c:ptCount val="17"/>
                <c:pt idx="0">
                  <c:v>33</c:v>
                </c:pt>
                <c:pt idx="1">
                  <c:v>39</c:v>
                </c:pt>
                <c:pt idx="2">
                  <c:v>47</c:v>
                </c:pt>
                <c:pt idx="3">
                  <c:v>56</c:v>
                </c:pt>
                <c:pt idx="4">
                  <c:v>68</c:v>
                </c:pt>
                <c:pt idx="5">
                  <c:v>82</c:v>
                </c:pt>
                <c:pt idx="6">
                  <c:v>100</c:v>
                </c:pt>
                <c:pt idx="7">
                  <c:v>120</c:v>
                </c:pt>
                <c:pt idx="8">
                  <c:v>150</c:v>
                </c:pt>
                <c:pt idx="9">
                  <c:v>180</c:v>
                </c:pt>
                <c:pt idx="10">
                  <c:v>220</c:v>
                </c:pt>
                <c:pt idx="11">
                  <c:v>270</c:v>
                </c:pt>
                <c:pt idx="12">
                  <c:v>330</c:v>
                </c:pt>
                <c:pt idx="13">
                  <c:v>390</c:v>
                </c:pt>
                <c:pt idx="14">
                  <c:v>470</c:v>
                </c:pt>
                <c:pt idx="15">
                  <c:v>560</c:v>
                </c:pt>
                <c:pt idx="16">
                  <c:v>1</c:v>
                </c:pt>
              </c:numCache>
            </c:numRef>
          </c:xVal>
          <c:yVal>
            <c:numRef>
              <c:f>Deep!$D$8:$D$24</c:f>
              <c:numCache>
                <c:formatCode>General</c:formatCode>
                <c:ptCount val="17"/>
                <c:pt idx="0">
                  <c:v>590.515634202641</c:v>
                </c:pt>
                <c:pt idx="1">
                  <c:v>473.5226234889</c:v>
                </c:pt>
                <c:pt idx="2">
                  <c:v>365.752650669251</c:v>
                </c:pt>
                <c:pt idx="3">
                  <c:v>283.196129288386</c:v>
                </c:pt>
                <c:pt idx="4">
                  <c:v>209.452923939099</c:v>
                </c:pt>
                <c:pt idx="5">
                  <c:v>153.222127326758</c:v>
                </c:pt>
                <c:pt idx="6">
                  <c:v>106.933883706192</c:v>
                </c:pt>
                <c:pt idx="7">
                  <c:v>74.4961955143789</c:v>
                </c:pt>
                <c:pt idx="8">
                  <c:v>45.553744445336</c:v>
                </c:pt>
                <c:pt idx="9">
                  <c:v>29.0163536017762</c:v>
                </c:pt>
                <c:pt idx="10">
                  <c:v>16.5917677290281</c:v>
                </c:pt>
                <c:pt idx="11">
                  <c:v>8.63876332751651</c:v>
                </c:pt>
                <c:pt idx="12">
                  <c:v>4.12953736696779</c:v>
                </c:pt>
                <c:pt idx="13">
                  <c:v>2.0415063406428</c:v>
                </c:pt>
                <c:pt idx="14">
                  <c:v>0.827403744888589</c:v>
                </c:pt>
                <c:pt idx="15">
                  <c:v>0.310118241834252</c:v>
                </c:pt>
                <c:pt idx="16">
                  <c:v/>
                </c:pt>
              </c:numCache>
            </c:numRef>
          </c:yVal>
          <c:smooth val="0"/>
        </c:ser>
        <c:axId val="97194802"/>
        <c:axId val="78279165"/>
      </c:scatterChart>
      <c:valAx>
        <c:axId val="97194802"/>
        <c:scaling>
          <c:logBase val="10"/>
          <c:orientation val="minMax"/>
          <c:max val="500"/>
          <c:min val="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Times New Roman"/>
                  </a:rPr>
                  <a:t>Fault DIstance(km)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crossAx val="78279165"/>
        <c:crossesAt val="0.1"/>
      </c:valAx>
      <c:valAx>
        <c:axId val="78279165"/>
        <c:scaling>
          <c:logBase val="10"/>
          <c:orientation val="minMax"/>
          <c:max val="1000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Times New Roman"/>
                  </a:rPr>
                  <a:t>PGA(cm/sec2)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7194802"/>
        <c:crosses val="autoZero"/>
      </c:valAx>
      <c:spPr>
        <a:noFill/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Deep!$E$7</c:f>
              <c:strCache>
                <c:ptCount val="1"/>
                <c:pt idx="0">
                  <c:v>PGV
(cm/sec)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Deep!$A$8:$A$24</c:f>
              <c:numCache>
                <c:formatCode>General</c:formatCode>
                <c:ptCount val="17"/>
                <c:pt idx="0">
                  <c:v>33</c:v>
                </c:pt>
                <c:pt idx="1">
                  <c:v>39</c:v>
                </c:pt>
                <c:pt idx="2">
                  <c:v>47</c:v>
                </c:pt>
                <c:pt idx="3">
                  <c:v>56</c:v>
                </c:pt>
                <c:pt idx="4">
                  <c:v>68</c:v>
                </c:pt>
                <c:pt idx="5">
                  <c:v>82</c:v>
                </c:pt>
                <c:pt idx="6">
                  <c:v>100</c:v>
                </c:pt>
                <c:pt idx="7">
                  <c:v>120</c:v>
                </c:pt>
                <c:pt idx="8">
                  <c:v>150</c:v>
                </c:pt>
                <c:pt idx="9">
                  <c:v>180</c:v>
                </c:pt>
                <c:pt idx="10">
                  <c:v>220</c:v>
                </c:pt>
                <c:pt idx="11">
                  <c:v>270</c:v>
                </c:pt>
                <c:pt idx="12">
                  <c:v>330</c:v>
                </c:pt>
                <c:pt idx="13">
                  <c:v>390</c:v>
                </c:pt>
                <c:pt idx="14">
                  <c:v>470</c:v>
                </c:pt>
                <c:pt idx="15">
                  <c:v>560</c:v>
                </c:pt>
                <c:pt idx="16">
                  <c:v>1</c:v>
                </c:pt>
              </c:numCache>
            </c:numRef>
          </c:xVal>
          <c:yVal>
            <c:numRef>
              <c:f>Deep!$E$8:$E$24</c:f>
              <c:numCache>
                <c:formatCode>General</c:formatCode>
                <c:ptCount val="17"/>
                <c:pt idx="0">
                  <c:v>172.369963898143</c:v>
                </c:pt>
                <c:pt idx="1">
                  <c:v>139.46682799744</c:v>
                </c:pt>
                <c:pt idx="2">
                  <c:v>109.022885582207</c:v>
                </c:pt>
                <c:pt idx="3">
                  <c:v>85.5593553171995</c:v>
                </c:pt>
                <c:pt idx="4">
                  <c:v>64.4268084305397</c:v>
                </c:pt>
                <c:pt idx="5">
                  <c:v>48.128428159827</c:v>
                </c:pt>
                <c:pt idx="6">
                  <c:v>34.5060725059426</c:v>
                </c:pt>
                <c:pt idx="7">
                  <c:v>24.7693314392853</c:v>
                </c:pt>
                <c:pt idx="8">
                  <c:v>15.841790712693</c:v>
                </c:pt>
                <c:pt idx="9">
                  <c:v>10.5541442448668</c:v>
                </c:pt>
                <c:pt idx="10">
                  <c:v>6.40726740836491</c:v>
                </c:pt>
                <c:pt idx="11">
                  <c:v>3.5952721151619</c:v>
                </c:pt>
                <c:pt idx="12">
                  <c:v>1.88010277601737</c:v>
                </c:pt>
                <c:pt idx="13">
                  <c:v>1.01678919737859</c:v>
                </c:pt>
                <c:pt idx="14">
                  <c:v>0.4645127858843</c:v>
                </c:pt>
                <c:pt idx="15">
                  <c:v>0.199208334046121</c:v>
                </c:pt>
                <c:pt idx="16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Deep!$F$7</c:f>
              <c:strCache>
                <c:ptCount val="1"/>
                <c:pt idx="0">
                  <c:v>PGV+s(cm/sec)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Deep!$A$8:$A$24</c:f>
              <c:numCache>
                <c:formatCode>General</c:formatCode>
                <c:ptCount val="17"/>
                <c:pt idx="0">
                  <c:v>33</c:v>
                </c:pt>
                <c:pt idx="1">
                  <c:v>39</c:v>
                </c:pt>
                <c:pt idx="2">
                  <c:v>47</c:v>
                </c:pt>
                <c:pt idx="3">
                  <c:v>56</c:v>
                </c:pt>
                <c:pt idx="4">
                  <c:v>68</c:v>
                </c:pt>
                <c:pt idx="5">
                  <c:v>82</c:v>
                </c:pt>
                <c:pt idx="6">
                  <c:v>100</c:v>
                </c:pt>
                <c:pt idx="7">
                  <c:v>120</c:v>
                </c:pt>
                <c:pt idx="8">
                  <c:v>150</c:v>
                </c:pt>
                <c:pt idx="9">
                  <c:v>180</c:v>
                </c:pt>
                <c:pt idx="10">
                  <c:v>220</c:v>
                </c:pt>
                <c:pt idx="11">
                  <c:v>270</c:v>
                </c:pt>
                <c:pt idx="12">
                  <c:v>330</c:v>
                </c:pt>
                <c:pt idx="13">
                  <c:v>390</c:v>
                </c:pt>
                <c:pt idx="14">
                  <c:v>470</c:v>
                </c:pt>
                <c:pt idx="15">
                  <c:v>560</c:v>
                </c:pt>
                <c:pt idx="16">
                  <c:v>1</c:v>
                </c:pt>
              </c:numCache>
            </c:numRef>
          </c:xVal>
          <c:yVal>
            <c:numRef>
              <c:f>Deep!$F$8:$F$24</c:f>
              <c:numCache>
                <c:formatCode>General</c:formatCode>
                <c:ptCount val="17"/>
                <c:pt idx="0">
                  <c:v>391.256522572879</c:v>
                </c:pt>
                <c:pt idx="1">
                  <c:v>316.570850875116</c:v>
                </c:pt>
                <c:pt idx="2">
                  <c:v>247.467216034002</c:v>
                </c:pt>
                <c:pt idx="3">
                  <c:v>194.20817338435</c:v>
                </c:pt>
                <c:pt idx="4">
                  <c:v>146.240147975534</c:v>
                </c:pt>
                <c:pt idx="5">
                  <c:v>109.245027456407</c:v>
                </c:pt>
                <c:pt idx="6">
                  <c:v>78.3241211577939</c:v>
                </c:pt>
                <c:pt idx="7">
                  <c:v>56.2230348386947</c:v>
                </c:pt>
                <c:pt idx="8">
                  <c:v>35.9587239296414</c:v>
                </c:pt>
                <c:pt idx="9">
                  <c:v>23.956481063135</c:v>
                </c:pt>
                <c:pt idx="10">
                  <c:v>14.5436310868683</c:v>
                </c:pt>
                <c:pt idx="11">
                  <c:v>8.160781807164</c:v>
                </c:pt>
                <c:pt idx="12">
                  <c:v>4.26757920921102</c:v>
                </c:pt>
                <c:pt idx="13">
                  <c:v>2.30797406090483</c:v>
                </c:pt>
                <c:pt idx="14">
                  <c:v>1.05438124592941</c:v>
                </c:pt>
                <c:pt idx="15">
                  <c:v>0.452175995653622</c:v>
                </c:pt>
                <c:pt idx="16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Deep!$G$7</c:f>
              <c:strCache>
                <c:ptCount val="1"/>
                <c:pt idx="0">
                  <c:v>PGV-s(cm/sec)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Deep!$A$8:$A$24</c:f>
              <c:numCache>
                <c:formatCode>General</c:formatCode>
                <c:ptCount val="17"/>
                <c:pt idx="0">
                  <c:v>33</c:v>
                </c:pt>
                <c:pt idx="1">
                  <c:v>39</c:v>
                </c:pt>
                <c:pt idx="2">
                  <c:v>47</c:v>
                </c:pt>
                <c:pt idx="3">
                  <c:v>56</c:v>
                </c:pt>
                <c:pt idx="4">
                  <c:v>68</c:v>
                </c:pt>
                <c:pt idx="5">
                  <c:v>82</c:v>
                </c:pt>
                <c:pt idx="6">
                  <c:v>100</c:v>
                </c:pt>
                <c:pt idx="7">
                  <c:v>120</c:v>
                </c:pt>
                <c:pt idx="8">
                  <c:v>150</c:v>
                </c:pt>
                <c:pt idx="9">
                  <c:v>180</c:v>
                </c:pt>
                <c:pt idx="10">
                  <c:v>220</c:v>
                </c:pt>
                <c:pt idx="11">
                  <c:v>270</c:v>
                </c:pt>
                <c:pt idx="12">
                  <c:v>330</c:v>
                </c:pt>
                <c:pt idx="13">
                  <c:v>390</c:v>
                </c:pt>
                <c:pt idx="14">
                  <c:v>470</c:v>
                </c:pt>
                <c:pt idx="15">
                  <c:v>560</c:v>
                </c:pt>
                <c:pt idx="16">
                  <c:v>1</c:v>
                </c:pt>
              </c:numCache>
            </c:numRef>
          </c:xVal>
          <c:yVal>
            <c:numRef>
              <c:f>Deep!$G$8:$G$24</c:f>
              <c:numCache>
                <c:formatCode>General</c:formatCode>
                <c:ptCount val="17"/>
                <c:pt idx="0">
                  <c:v>75.9384259177762</c:v>
                </c:pt>
                <c:pt idx="1">
                  <c:v>61.4427893721042</c:v>
                </c:pt>
                <c:pt idx="2">
                  <c:v>48.0305624767596</c:v>
                </c:pt>
                <c:pt idx="3">
                  <c:v>37.6935901034775</c:v>
                </c:pt>
                <c:pt idx="4">
                  <c:v>28.3835437942793</c:v>
                </c:pt>
                <c:pt idx="5">
                  <c:v>21.2032130987376</c:v>
                </c:pt>
                <c:pt idx="6">
                  <c:v>15.2018180630028</c:v>
                </c:pt>
                <c:pt idx="7">
                  <c:v>10.9122494313829</c:v>
                </c:pt>
                <c:pt idx="8">
                  <c:v>6.97917794512984</c:v>
                </c:pt>
                <c:pt idx="9">
                  <c:v>4.64967957722576</c:v>
                </c:pt>
                <c:pt idx="10">
                  <c:v>2.82275281854219</c:v>
                </c:pt>
                <c:pt idx="11">
                  <c:v>1.58391461596407</c:v>
                </c:pt>
                <c:pt idx="12">
                  <c:v>0.828288421866623</c:v>
                </c:pt>
                <c:pt idx="13">
                  <c:v>0.447951426066064</c:v>
                </c:pt>
                <c:pt idx="14">
                  <c:v>0.204643366982307</c:v>
                </c:pt>
                <c:pt idx="15">
                  <c:v>0.0877622004150569</c:v>
                </c:pt>
                <c:pt idx="16">
                  <c:v/>
                </c:pt>
              </c:numCache>
            </c:numRef>
          </c:yVal>
          <c:smooth val="0"/>
        </c:ser>
        <c:axId val="76428888"/>
        <c:axId val="39019002"/>
      </c:scatterChart>
      <c:valAx>
        <c:axId val="76428888"/>
        <c:scaling>
          <c:logBase val="10"/>
          <c:orientation val="minMax"/>
          <c:max val="500"/>
          <c:min val="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Times New Roman"/>
                  </a:rPr>
                  <a:t>Fault Distance(km)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019002"/>
        <c:crossesAt val="0.1"/>
      </c:valAx>
      <c:valAx>
        <c:axId val="3901900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Times New Roman"/>
                  </a:rPr>
                  <a:t>PGV(cm/sec)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428888"/>
        <c:crossesAt val="1"/>
      </c:valAx>
      <c:spPr>
        <a:noFill/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'res(s)'!$K$7</c:f>
              <c:strCache>
                <c:ptCount val="1"/>
                <c:pt idx="0">
                  <c:v>Acc. Resp.
(cm/sec2)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'res(s)'!$J$8:$J$44</c:f>
              <c:numCache>
                <c:formatCode>General</c:formatCode>
                <c:ptCount val="37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0.2</c:v>
                </c:pt>
                <c:pt idx="12">
                  <c:v>0.22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</c:v>
                </c:pt>
                <c:pt idx="25">
                  <c:v>1.2</c:v>
                </c:pt>
                <c:pt idx="26">
                  <c:v>1.3</c:v>
                </c:pt>
                <c:pt idx="27">
                  <c:v>1.5</c:v>
                </c:pt>
                <c:pt idx="28">
                  <c:v>1.7</c:v>
                </c:pt>
                <c:pt idx="29">
                  <c:v>2</c:v>
                </c:pt>
                <c:pt idx="30">
                  <c:v>2.2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</c:numCache>
            </c:numRef>
          </c:xVal>
          <c:yVal>
            <c:numRef>
              <c:f>'res(s)'!$K$8:$K$44</c:f>
              <c:numCache>
                <c:formatCode>General</c:formatCode>
                <c:ptCount val="37"/>
                <c:pt idx="0">
                  <c:v>93.6221311645866</c:v>
                </c:pt>
                <c:pt idx="1">
                  <c:v>103.693353297554</c:v>
                </c:pt>
                <c:pt idx="2">
                  <c:v>112.49192666616</c:v>
                </c:pt>
                <c:pt idx="3">
                  <c:v>121.243379206224</c:v>
                </c:pt>
                <c:pt idx="4">
                  <c:v>129.220083444883</c:v>
                </c:pt>
                <c:pt idx="5">
                  <c:v>135.365700794807</c:v>
                </c:pt>
                <c:pt idx="6">
                  <c:v>135.087463390787</c:v>
                </c:pt>
                <c:pt idx="7">
                  <c:v>143.24338717721</c:v>
                </c:pt>
                <c:pt idx="8">
                  <c:v>147.220982794143</c:v>
                </c:pt>
                <c:pt idx="9">
                  <c:v>151.467248631251</c:v>
                </c:pt>
                <c:pt idx="10">
                  <c:v>155.318852077788</c:v>
                </c:pt>
                <c:pt idx="11">
                  <c:v>160.211078161337</c:v>
                </c:pt>
                <c:pt idx="12">
                  <c:v>159.370072732271</c:v>
                </c:pt>
                <c:pt idx="13">
                  <c:v>159.170166267941</c:v>
                </c:pt>
                <c:pt idx="14">
                  <c:v>156.873042821768</c:v>
                </c:pt>
                <c:pt idx="15">
                  <c:v>149.50899189179</c:v>
                </c:pt>
                <c:pt idx="16">
                  <c:v>143.569591404963</c:v>
                </c:pt>
                <c:pt idx="17">
                  <c:v>135.831812293593</c:v>
                </c:pt>
                <c:pt idx="18">
                  <c:v>130.416797149181</c:v>
                </c:pt>
                <c:pt idx="19">
                  <c:v>123.713865595257</c:v>
                </c:pt>
                <c:pt idx="20">
                  <c:v>114.445763938911</c:v>
                </c:pt>
                <c:pt idx="21">
                  <c:v>107.478242923398</c:v>
                </c:pt>
                <c:pt idx="22">
                  <c:v>98.7385758614191</c:v>
                </c:pt>
                <c:pt idx="23">
                  <c:v>89.0327197541066</c:v>
                </c:pt>
                <c:pt idx="24">
                  <c:v>78.6564411347398</c:v>
                </c:pt>
                <c:pt idx="25">
                  <c:v>70.1948380836152</c:v>
                </c:pt>
                <c:pt idx="26">
                  <c:v>62.9706482894571</c:v>
                </c:pt>
                <c:pt idx="27">
                  <c:v>55.7796204202688</c:v>
                </c:pt>
                <c:pt idx="28">
                  <c:v>47.7723810348764</c:v>
                </c:pt>
                <c:pt idx="29">
                  <c:v>38.36423983445</c:v>
                </c:pt>
                <c:pt idx="30">
                  <c:v>34.6042902385795</c:v>
                </c:pt>
                <c:pt idx="31">
                  <c:v>30.5047247852636</c:v>
                </c:pt>
                <c:pt idx="32">
                  <c:v>23.1421619532173</c:v>
                </c:pt>
                <c:pt idx="33">
                  <c:v>19.8098265851807</c:v>
                </c:pt>
                <c:pt idx="34">
                  <c:v>16.9073939284494</c:v>
                </c:pt>
                <c:pt idx="35">
                  <c:v>14.6190604075664</c:v>
                </c:pt>
                <c:pt idx="36">
                  <c:v>12.1657790978357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'res(s)'!$L$7</c:f>
              <c:strCache>
                <c:ptCount val="1"/>
                <c:pt idx="0">
                  <c:v>Acc. Resp.+s(cm/sec2)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'res(s)'!$J$8:$J$44</c:f>
              <c:numCache>
                <c:formatCode>General</c:formatCode>
                <c:ptCount val="37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0.2</c:v>
                </c:pt>
                <c:pt idx="12">
                  <c:v>0.22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</c:v>
                </c:pt>
                <c:pt idx="25">
                  <c:v>1.2</c:v>
                </c:pt>
                <c:pt idx="26">
                  <c:v>1.3</c:v>
                </c:pt>
                <c:pt idx="27">
                  <c:v>1.5</c:v>
                </c:pt>
                <c:pt idx="28">
                  <c:v>1.7</c:v>
                </c:pt>
                <c:pt idx="29">
                  <c:v>2</c:v>
                </c:pt>
                <c:pt idx="30">
                  <c:v>2.2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</c:numCache>
            </c:numRef>
          </c:xVal>
          <c:yVal>
            <c:numRef>
              <c:f>'res(s)'!$L$8:$L$44</c:f>
              <c:numCache>
                <c:formatCode>General</c:formatCode>
                <c:ptCount val="37"/>
                <c:pt idx="0">
                  <c:v>221.502444242891</c:v>
                </c:pt>
                <c:pt idx="1">
                  <c:v>248.170936281547</c:v>
                </c:pt>
                <c:pt idx="2">
                  <c:v>272.346221982089</c:v>
                </c:pt>
                <c:pt idx="3">
                  <c:v>299.68018780737</c:v>
                </c:pt>
                <c:pt idx="4">
                  <c:v>323.839646798803</c:v>
                </c:pt>
                <c:pt idx="5">
                  <c:v>343.169463672328</c:v>
                </c:pt>
                <c:pt idx="6">
                  <c:v>342.464096063323</c:v>
                </c:pt>
                <c:pt idx="7">
                  <c:v>363.140411962442</c:v>
                </c:pt>
                <c:pt idx="8">
                  <c:v>372.365736816059</c:v>
                </c:pt>
                <c:pt idx="9">
                  <c:v>384.874144556659</c:v>
                </c:pt>
                <c:pt idx="10">
                  <c:v>395.570751268491</c:v>
                </c:pt>
                <c:pt idx="11">
                  <c:v>403.359735058168</c:v>
                </c:pt>
                <c:pt idx="12">
                  <c:v>399.398813930746</c:v>
                </c:pt>
                <c:pt idx="13">
                  <c:v>398.897826490747</c:v>
                </c:pt>
                <c:pt idx="14">
                  <c:v>386.855094550128</c:v>
                </c:pt>
                <c:pt idx="15">
                  <c:v>373.824114408547</c:v>
                </c:pt>
                <c:pt idx="16">
                  <c:v>363.967381639608</c:v>
                </c:pt>
                <c:pt idx="17">
                  <c:v>345.144927583317</c:v>
                </c:pt>
                <c:pt idx="18">
                  <c:v>331.385521901229</c:v>
                </c:pt>
                <c:pt idx="19">
                  <c:v>317.262233414936</c:v>
                </c:pt>
                <c:pt idx="20">
                  <c:v>296.210004311251</c:v>
                </c:pt>
                <c:pt idx="21">
                  <c:v>274.992315493223</c:v>
                </c:pt>
                <c:pt idx="22">
                  <c:v>252.050091224361</c:v>
                </c:pt>
                <c:pt idx="23">
                  <c:v>226.751224139685</c:v>
                </c:pt>
                <c:pt idx="24">
                  <c:v>199.86387003902</c:v>
                </c:pt>
                <c:pt idx="25">
                  <c:v>178.363167640919</c:v>
                </c:pt>
                <c:pt idx="26">
                  <c:v>160.006698554256</c:v>
                </c:pt>
                <c:pt idx="27">
                  <c:v>139.468315195007</c:v>
                </c:pt>
                <c:pt idx="28">
                  <c:v>117.537618671206</c:v>
                </c:pt>
                <c:pt idx="29">
                  <c:v>93.5247589069157</c:v>
                </c:pt>
                <c:pt idx="30">
                  <c:v>83.7779918092901</c:v>
                </c:pt>
                <c:pt idx="31">
                  <c:v>73.5135018605973</c:v>
                </c:pt>
                <c:pt idx="32">
                  <c:v>55.2591154228964</c:v>
                </c:pt>
                <c:pt idx="33">
                  <c:v>46.8684589216561</c:v>
                </c:pt>
                <c:pt idx="34">
                  <c:v>40.0937493931885</c:v>
                </c:pt>
                <c:pt idx="35">
                  <c:v>34.8272722326763</c:v>
                </c:pt>
                <c:pt idx="36">
                  <c:v>28.982772404691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'res(s)'!$M$7</c:f>
              <c:strCache>
                <c:ptCount val="1"/>
                <c:pt idx="0">
                  <c:v>Acc. Resp.-s(cm/sec2)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'res(s)'!$J$8:$J$44</c:f>
              <c:numCache>
                <c:formatCode>General</c:formatCode>
                <c:ptCount val="37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0.2</c:v>
                </c:pt>
                <c:pt idx="12">
                  <c:v>0.22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</c:v>
                </c:pt>
                <c:pt idx="25">
                  <c:v>1.2</c:v>
                </c:pt>
                <c:pt idx="26">
                  <c:v>1.3</c:v>
                </c:pt>
                <c:pt idx="27">
                  <c:v>1.5</c:v>
                </c:pt>
                <c:pt idx="28">
                  <c:v>1.7</c:v>
                </c:pt>
                <c:pt idx="29">
                  <c:v>2</c:v>
                </c:pt>
                <c:pt idx="30">
                  <c:v>2.2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</c:numCache>
            </c:numRef>
          </c:xVal>
          <c:yVal>
            <c:numRef>
              <c:f>'res(s)'!$M$8:$M$44</c:f>
              <c:numCache>
                <c:formatCode>General</c:formatCode>
                <c:ptCount val="37"/>
                <c:pt idx="0">
                  <c:v>39.5711364439283</c:v>
                </c:pt>
                <c:pt idx="1">
                  <c:v>43.3262318271348</c:v>
                </c:pt>
                <c:pt idx="2">
                  <c:v>46.4645093035178</c:v>
                </c:pt>
                <c:pt idx="3">
                  <c:v>49.0521482547691</c:v>
                </c:pt>
                <c:pt idx="4">
                  <c:v>51.5620311798223</c:v>
                </c:pt>
                <c:pt idx="5">
                  <c:v>53.3959891290488</c:v>
                </c:pt>
                <c:pt idx="6">
                  <c:v>53.286236353323</c:v>
                </c:pt>
                <c:pt idx="7">
                  <c:v>56.5034000460469</c:v>
                </c:pt>
                <c:pt idx="8">
                  <c:v>58.2062623704285</c:v>
                </c:pt>
                <c:pt idx="9">
                  <c:v>59.6099471279077</c:v>
                </c:pt>
                <c:pt idx="10">
                  <c:v>60.9851606404229</c:v>
                </c:pt>
                <c:pt idx="11">
                  <c:v>63.6344863770709</c:v>
                </c:pt>
                <c:pt idx="12">
                  <c:v>63.5926277114421</c:v>
                </c:pt>
                <c:pt idx="13">
                  <c:v>63.5128600540311</c:v>
                </c:pt>
                <c:pt idx="14">
                  <c:v>63.6133578459869</c:v>
                </c:pt>
                <c:pt idx="15">
                  <c:v>59.7953363491959</c:v>
                </c:pt>
                <c:pt idx="16">
                  <c:v>56.6320736856518</c:v>
                </c:pt>
                <c:pt idx="17">
                  <c:v>53.4566199774386</c:v>
                </c:pt>
                <c:pt idx="18">
                  <c:v>51.325540358761</c:v>
                </c:pt>
                <c:pt idx="19">
                  <c:v>48.2412305296496</c:v>
                </c:pt>
                <c:pt idx="20">
                  <c:v>44.2180638497205</c:v>
                </c:pt>
                <c:pt idx="21">
                  <c:v>42.0068927423743</c:v>
                </c:pt>
                <c:pt idx="22">
                  <c:v>38.6800350509016</c:v>
                </c:pt>
                <c:pt idx="23">
                  <c:v>34.9582464963019</c:v>
                </c:pt>
                <c:pt idx="24">
                  <c:v>30.9552483436598</c:v>
                </c:pt>
                <c:pt idx="25">
                  <c:v>27.6251838244129</c:v>
                </c:pt>
                <c:pt idx="26">
                  <c:v>24.7821033858151</c:v>
                </c:pt>
                <c:pt idx="27">
                  <c:v>22.3087663307534</c:v>
                </c:pt>
                <c:pt idx="28">
                  <c:v>19.4167655899642</c:v>
                </c:pt>
                <c:pt idx="29">
                  <c:v>15.7371685880536</c:v>
                </c:pt>
                <c:pt idx="30">
                  <c:v>14.2932156411878</c:v>
                </c:pt>
                <c:pt idx="31">
                  <c:v>12.6580588690938</c:v>
                </c:pt>
                <c:pt idx="32">
                  <c:v>9.69178850892412</c:v>
                </c:pt>
                <c:pt idx="33">
                  <c:v>8.37299195160023</c:v>
                </c:pt>
                <c:pt idx="34">
                  <c:v>7.12978890171676</c:v>
                </c:pt>
                <c:pt idx="35">
                  <c:v>6.13648194358326</c:v>
                </c:pt>
                <c:pt idx="36">
                  <c:v>5.10669507356655</c:v>
                </c:pt>
              </c:numCache>
            </c:numRef>
          </c:yVal>
          <c:smooth val="0"/>
        </c:ser>
        <c:axId val="58534605"/>
        <c:axId val="45286110"/>
      </c:scatterChart>
      <c:valAx>
        <c:axId val="58534605"/>
        <c:scaling>
          <c:logBase val="10"/>
          <c:orientation val="minMax"/>
          <c:max val="10"/>
          <c:min val="0.0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Times New Roman"/>
                  </a:rPr>
                  <a:t>Period (sec)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286110"/>
        <c:crosses val="autoZero"/>
      </c:valAx>
      <c:valAx>
        <c:axId val="45286110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Times New Roman"/>
                  </a:rPr>
                  <a:t>Acc. Response(cm/sec2)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534605"/>
        <c:crossesAt val="0.01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'res (d)'!$J$7</c:f>
              <c:strCache>
                <c:ptCount val="1"/>
                <c:pt idx="0">
                  <c:v>Acc. Resp.
(cm/sec2)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'res (d)'!$I$8:$I$44</c:f>
              <c:numCache>
                <c:formatCode>General</c:formatCode>
                <c:ptCount val="37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0.2</c:v>
                </c:pt>
                <c:pt idx="12">
                  <c:v>0.22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</c:v>
                </c:pt>
                <c:pt idx="25">
                  <c:v>1.2</c:v>
                </c:pt>
                <c:pt idx="26">
                  <c:v>1.3</c:v>
                </c:pt>
                <c:pt idx="27">
                  <c:v>1.5</c:v>
                </c:pt>
                <c:pt idx="28">
                  <c:v>1.7</c:v>
                </c:pt>
                <c:pt idx="29">
                  <c:v>2</c:v>
                </c:pt>
                <c:pt idx="30">
                  <c:v>2.2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</c:numCache>
            </c:numRef>
          </c:xVal>
          <c:yVal>
            <c:numRef>
              <c:f>'res (d)'!$J$8:$J$44</c:f>
              <c:numCache>
                <c:formatCode>General</c:formatCode>
                <c:ptCount val="37"/>
                <c:pt idx="0">
                  <c:v>25.2111043110119</c:v>
                </c:pt>
                <c:pt idx="1">
                  <c:v>28.3433061836652</c:v>
                </c:pt>
                <c:pt idx="2">
                  <c:v>31.2897494039409</c:v>
                </c:pt>
                <c:pt idx="3">
                  <c:v>34.0137945455196</c:v>
                </c:pt>
                <c:pt idx="4">
                  <c:v>35.6304402744836</c:v>
                </c:pt>
                <c:pt idx="5">
                  <c:v>38.118773193619</c:v>
                </c:pt>
                <c:pt idx="6">
                  <c:v>38.6611656520756</c:v>
                </c:pt>
                <c:pt idx="7">
                  <c:v>40.3452782477666</c:v>
                </c:pt>
                <c:pt idx="8">
                  <c:v>40.4644721907388</c:v>
                </c:pt>
                <c:pt idx="9">
                  <c:v>42.0837122409954</c:v>
                </c:pt>
                <c:pt idx="10">
                  <c:v>42.8258292723144</c:v>
                </c:pt>
                <c:pt idx="11">
                  <c:v>43.3359653405394</c:v>
                </c:pt>
                <c:pt idx="12">
                  <c:v>43.7931409485329</c:v>
                </c:pt>
                <c:pt idx="13">
                  <c:v>43.3887137177652</c:v>
                </c:pt>
                <c:pt idx="14">
                  <c:v>43.4636259931289</c:v>
                </c:pt>
                <c:pt idx="15">
                  <c:v>41.6829185333503</c:v>
                </c:pt>
                <c:pt idx="16">
                  <c:v>40.7211096246083</c:v>
                </c:pt>
                <c:pt idx="17">
                  <c:v>38.6785319302188</c:v>
                </c:pt>
                <c:pt idx="18">
                  <c:v>37.5211322479595</c:v>
                </c:pt>
                <c:pt idx="19">
                  <c:v>33.7757801593573</c:v>
                </c:pt>
                <c:pt idx="20">
                  <c:v>31.6580334068813</c:v>
                </c:pt>
                <c:pt idx="21">
                  <c:v>29.6857053073099</c:v>
                </c:pt>
                <c:pt idx="22">
                  <c:v>26.8459062443342</c:v>
                </c:pt>
                <c:pt idx="23">
                  <c:v>23.8542009771088</c:v>
                </c:pt>
                <c:pt idx="24">
                  <c:v>21.6452965894519</c:v>
                </c:pt>
                <c:pt idx="25">
                  <c:v>19.1956456064278</c:v>
                </c:pt>
                <c:pt idx="26">
                  <c:v>17.5756136403086</c:v>
                </c:pt>
                <c:pt idx="27">
                  <c:v>14.6129487763229</c:v>
                </c:pt>
                <c:pt idx="28">
                  <c:v>12.4006838551188</c:v>
                </c:pt>
                <c:pt idx="29">
                  <c:v>9.92463992625431</c:v>
                </c:pt>
                <c:pt idx="30">
                  <c:v>8.70026239494439</c:v>
                </c:pt>
                <c:pt idx="31">
                  <c:v>7.30370741986034</c:v>
                </c:pt>
                <c:pt idx="32">
                  <c:v>5.58959710714488</c:v>
                </c:pt>
                <c:pt idx="33">
                  <c:v>4.3232774993</c:v>
                </c:pt>
                <c:pt idx="34">
                  <c:v>3.48027566376757</c:v>
                </c:pt>
                <c:pt idx="35">
                  <c:v>2.91090027488897</c:v>
                </c:pt>
                <c:pt idx="36">
                  <c:v>2.48387214367311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 (d)'!$K$7</c:f>
              <c:strCache>
                <c:ptCount val="1"/>
                <c:pt idx="0">
                  <c:v>Acc. Resp.+s(cm/sec2)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'res (d)'!$I$8:$I$44</c:f>
              <c:numCache>
                <c:formatCode>General</c:formatCode>
                <c:ptCount val="37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0.2</c:v>
                </c:pt>
                <c:pt idx="12">
                  <c:v>0.22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</c:v>
                </c:pt>
                <c:pt idx="25">
                  <c:v>1.2</c:v>
                </c:pt>
                <c:pt idx="26">
                  <c:v>1.3</c:v>
                </c:pt>
                <c:pt idx="27">
                  <c:v>1.5</c:v>
                </c:pt>
                <c:pt idx="28">
                  <c:v>1.7</c:v>
                </c:pt>
                <c:pt idx="29">
                  <c:v>2</c:v>
                </c:pt>
                <c:pt idx="30">
                  <c:v>2.2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</c:numCache>
            </c:numRef>
          </c:xVal>
          <c:yVal>
            <c:numRef>
              <c:f>'res (d)'!$K$8:$K$44</c:f>
              <c:numCache>
                <c:formatCode>General</c:formatCode>
                <c:ptCount val="37"/>
                <c:pt idx="0">
                  <c:v>66.0072849255278</c:v>
                </c:pt>
                <c:pt idx="1">
                  <c:v>76.4628547375335</c:v>
                </c:pt>
                <c:pt idx="2">
                  <c:v>87.1770331754405</c:v>
                </c:pt>
                <c:pt idx="3">
                  <c:v>96.5283947702316</c:v>
                </c:pt>
                <c:pt idx="4">
                  <c:v>102.287176068978</c:v>
                </c:pt>
                <c:pt idx="5">
                  <c:v>110.189170811247</c:v>
                </c:pt>
                <c:pt idx="6">
                  <c:v>112.0146803951</c:v>
                </c:pt>
                <c:pt idx="7">
                  <c:v>116.625284179256</c:v>
                </c:pt>
                <c:pt idx="8">
                  <c:v>116.432408134748</c:v>
                </c:pt>
                <c:pt idx="9">
                  <c:v>119.981432363456</c:v>
                </c:pt>
                <c:pt idx="10">
                  <c:v>119.868696131058</c:v>
                </c:pt>
                <c:pt idx="11">
                  <c:v>118.808763293185</c:v>
                </c:pt>
                <c:pt idx="12">
                  <c:v>118.68780413293</c:v>
                </c:pt>
                <c:pt idx="13">
                  <c:v>115.179920762144</c:v>
                </c:pt>
                <c:pt idx="14">
                  <c:v>113.012362775873</c:v>
                </c:pt>
                <c:pt idx="15">
                  <c:v>107.388584903085</c:v>
                </c:pt>
                <c:pt idx="16">
                  <c:v>103.948829584549</c:v>
                </c:pt>
                <c:pt idx="17">
                  <c:v>98.5076552454577</c:v>
                </c:pt>
                <c:pt idx="18">
                  <c:v>95.1208966105005</c:v>
                </c:pt>
                <c:pt idx="19">
                  <c:v>84.8409238959402</c:v>
                </c:pt>
                <c:pt idx="20">
                  <c:v>79.704700286724</c:v>
                </c:pt>
                <c:pt idx="21">
                  <c:v>74.9113065605211</c:v>
                </c:pt>
                <c:pt idx="22">
                  <c:v>68.0578255316741</c:v>
                </c:pt>
                <c:pt idx="23">
                  <c:v>60.6128735955209</c:v>
                </c:pt>
                <c:pt idx="24">
                  <c:v>55.2539768003828</c:v>
                </c:pt>
                <c:pt idx="25">
                  <c:v>49.0007495449518</c:v>
                </c:pt>
                <c:pt idx="26">
                  <c:v>44.6591545433043</c:v>
                </c:pt>
                <c:pt idx="27">
                  <c:v>37.1311039882267</c:v>
                </c:pt>
                <c:pt idx="28">
                  <c:v>31.3650248293141</c:v>
                </c:pt>
                <c:pt idx="29">
                  <c:v>24.8722319521979</c:v>
                </c:pt>
                <c:pt idx="30">
                  <c:v>21.6537117326344</c:v>
                </c:pt>
                <c:pt idx="31">
                  <c:v>18.0527499778023</c:v>
                </c:pt>
                <c:pt idx="32">
                  <c:v>13.6263802981205</c:v>
                </c:pt>
                <c:pt idx="33">
                  <c:v>10.2994281580227</c:v>
                </c:pt>
                <c:pt idx="34">
                  <c:v>8.1210773065788</c:v>
                </c:pt>
                <c:pt idx="35">
                  <c:v>6.65315018503144</c:v>
                </c:pt>
                <c:pt idx="36">
                  <c:v>5.5097162963372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 (d)'!$L$7</c:f>
              <c:strCache>
                <c:ptCount val="1"/>
                <c:pt idx="0">
                  <c:v>Acc. Resp.-s(cm/sec2)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'res (d)'!$I$8:$I$44</c:f>
              <c:numCache>
                <c:formatCode>General</c:formatCode>
                <c:ptCount val="37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0.2</c:v>
                </c:pt>
                <c:pt idx="12">
                  <c:v>0.22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</c:v>
                </c:pt>
                <c:pt idx="25">
                  <c:v>1.2</c:v>
                </c:pt>
                <c:pt idx="26">
                  <c:v>1.3</c:v>
                </c:pt>
                <c:pt idx="27">
                  <c:v>1.5</c:v>
                </c:pt>
                <c:pt idx="28">
                  <c:v>1.7</c:v>
                </c:pt>
                <c:pt idx="29">
                  <c:v>2</c:v>
                </c:pt>
                <c:pt idx="30">
                  <c:v>2.2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</c:numCache>
            </c:numRef>
          </c:xVal>
          <c:yVal>
            <c:numRef>
              <c:f>'res (d)'!$L$8:$L$44</c:f>
              <c:numCache>
                <c:formatCode>General</c:formatCode>
                <c:ptCount val="37"/>
                <c:pt idx="0">
                  <c:v>9.62923685314179</c:v>
                </c:pt>
                <c:pt idx="1">
                  <c:v>10.5063171938655</c:v>
                </c:pt>
                <c:pt idx="2">
                  <c:v>11.2305773906199</c:v>
                </c:pt>
                <c:pt idx="3">
                  <c:v>11.9854704114649</c:v>
                </c:pt>
                <c:pt idx="4">
                  <c:v>12.4114118987646</c:v>
                </c:pt>
                <c:pt idx="5">
                  <c:v>13.1867846820956</c:v>
                </c:pt>
                <c:pt idx="6">
                  <c:v>13.3436592802403</c:v>
                </c:pt>
                <c:pt idx="7">
                  <c:v>13.9570204552542</c:v>
                </c:pt>
                <c:pt idx="8">
                  <c:v>14.0628673399947</c:v>
                </c:pt>
                <c:pt idx="9">
                  <c:v>14.7609409314098</c:v>
                </c:pt>
                <c:pt idx="10">
                  <c:v>15.3005055703297</c:v>
                </c:pt>
                <c:pt idx="11">
                  <c:v>15.8069644017931</c:v>
                </c:pt>
                <c:pt idx="12">
                  <c:v>16.1586879810338</c:v>
                </c:pt>
                <c:pt idx="13">
                  <c:v>16.3446932905074</c:v>
                </c:pt>
                <c:pt idx="14">
                  <c:v>16.7157533748502</c:v>
                </c:pt>
                <c:pt idx="15">
                  <c:v>16.1792400842783</c:v>
                </c:pt>
                <c:pt idx="16">
                  <c:v>15.9521639222559</c:v>
                </c:pt>
                <c:pt idx="17">
                  <c:v>15.1869296710921</c:v>
                </c:pt>
                <c:pt idx="18">
                  <c:v>14.8004845973398</c:v>
                </c:pt>
                <c:pt idx="19">
                  <c:v>13.4463802724787</c:v>
                </c:pt>
                <c:pt idx="20">
                  <c:v>12.5743033420345</c:v>
                </c:pt>
                <c:pt idx="21">
                  <c:v>11.763792944667</c:v>
                </c:pt>
                <c:pt idx="22">
                  <c:v>10.5895637489059</c:v>
                </c:pt>
                <c:pt idx="23">
                  <c:v>9.38782259447843</c:v>
                </c:pt>
                <c:pt idx="24">
                  <c:v>8.47936911650657</c:v>
                </c:pt>
                <c:pt idx="25">
                  <c:v>7.51973824215779</c:v>
                </c:pt>
                <c:pt idx="26">
                  <c:v>6.91688407432506</c:v>
                </c:pt>
                <c:pt idx="27">
                  <c:v>5.7509270935533</c:v>
                </c:pt>
                <c:pt idx="28">
                  <c:v>4.90281646233174</c:v>
                </c:pt>
                <c:pt idx="29">
                  <c:v>3.96017847755304</c:v>
                </c:pt>
                <c:pt idx="30">
                  <c:v>3.49568548226325</c:v>
                </c:pt>
                <c:pt idx="31">
                  <c:v>2.95490394208722</c:v>
                </c:pt>
                <c:pt idx="32">
                  <c:v>2.2928756673929</c:v>
                </c:pt>
                <c:pt idx="33">
                  <c:v>1.81473457061735</c:v>
                </c:pt>
                <c:pt idx="34">
                  <c:v>1.49146698628281</c:v>
                </c:pt>
                <c:pt idx="35">
                  <c:v>1.27358321617516</c:v>
                </c:pt>
                <c:pt idx="36">
                  <c:v>1.11977105431305</c:v>
                </c:pt>
              </c:numCache>
            </c:numRef>
          </c:yVal>
          <c:smooth val="0"/>
        </c:ser>
        <c:axId val="29906622"/>
        <c:axId val="25110852"/>
      </c:scatterChart>
      <c:valAx>
        <c:axId val="29906622"/>
        <c:scaling>
          <c:logBase val="10"/>
          <c:orientation val="minMax"/>
          <c:max val="10"/>
          <c:min val="0.0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Times New Roman"/>
                  </a:rPr>
                  <a:t>Period (sec)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110852"/>
        <c:crosses val="autoZero"/>
      </c:valAx>
      <c:valAx>
        <c:axId val="25110852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Times New Roman"/>
                  </a:rPr>
                  <a:t>Acc. Response(cm/sec2)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906622"/>
        <c:crossesAt val="0.01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81360</xdr:colOff>
      <xdr:row>5</xdr:row>
      <xdr:rowOff>179280</xdr:rowOff>
    </xdr:from>
    <xdr:to>
      <xdr:col>13</xdr:col>
      <xdr:colOff>80280</xdr:colOff>
      <xdr:row>23</xdr:row>
      <xdr:rowOff>171720</xdr:rowOff>
    </xdr:to>
    <xdr:graphicFrame>
      <xdr:nvGraphicFramePr>
        <xdr:cNvPr id="0" name="グラフ 1"/>
        <xdr:cNvGraphicFramePr/>
      </xdr:nvGraphicFramePr>
      <xdr:xfrm>
        <a:off x="6082560" y="1116360"/>
        <a:ext cx="4723200" cy="34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81360</xdr:colOff>
      <xdr:row>5</xdr:row>
      <xdr:rowOff>179280</xdr:rowOff>
    </xdr:from>
    <xdr:to>
      <xdr:col>19</xdr:col>
      <xdr:colOff>79920</xdr:colOff>
      <xdr:row>23</xdr:row>
      <xdr:rowOff>171720</xdr:rowOff>
    </xdr:to>
    <xdr:graphicFrame>
      <xdr:nvGraphicFramePr>
        <xdr:cNvPr id="1" name="グラフ 2"/>
        <xdr:cNvGraphicFramePr/>
      </xdr:nvGraphicFramePr>
      <xdr:xfrm>
        <a:off x="10806840" y="1116360"/>
        <a:ext cx="4723200" cy="34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81360</xdr:colOff>
      <xdr:row>6</xdr:row>
      <xdr:rowOff>34560</xdr:rowOff>
    </xdr:from>
    <xdr:to>
      <xdr:col>13</xdr:col>
      <xdr:colOff>80280</xdr:colOff>
      <xdr:row>24</xdr:row>
      <xdr:rowOff>79920</xdr:rowOff>
    </xdr:to>
    <xdr:graphicFrame>
      <xdr:nvGraphicFramePr>
        <xdr:cNvPr id="2" name="グラフ 1"/>
        <xdr:cNvGraphicFramePr/>
      </xdr:nvGraphicFramePr>
      <xdr:xfrm>
        <a:off x="6082560" y="1116360"/>
        <a:ext cx="4723200" cy="342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81360</xdr:colOff>
      <xdr:row>6</xdr:row>
      <xdr:rowOff>34560</xdr:rowOff>
    </xdr:from>
    <xdr:to>
      <xdr:col>19</xdr:col>
      <xdr:colOff>79920</xdr:colOff>
      <xdr:row>24</xdr:row>
      <xdr:rowOff>79920</xdr:rowOff>
    </xdr:to>
    <xdr:graphicFrame>
      <xdr:nvGraphicFramePr>
        <xdr:cNvPr id="3" name="グラフ 2"/>
        <xdr:cNvGraphicFramePr/>
      </xdr:nvGraphicFramePr>
      <xdr:xfrm>
        <a:off x="10806840" y="1116360"/>
        <a:ext cx="4723200" cy="342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81000</xdr:colOff>
      <xdr:row>5</xdr:row>
      <xdr:rowOff>163440</xdr:rowOff>
    </xdr:from>
    <xdr:to>
      <xdr:col>20</xdr:col>
      <xdr:colOff>79920</xdr:colOff>
      <xdr:row>23</xdr:row>
      <xdr:rowOff>2520</xdr:rowOff>
    </xdr:to>
    <xdr:graphicFrame>
      <xdr:nvGraphicFramePr>
        <xdr:cNvPr id="4" name="グラフ 2"/>
        <xdr:cNvGraphicFramePr/>
      </xdr:nvGraphicFramePr>
      <xdr:xfrm>
        <a:off x="10778040" y="1496880"/>
        <a:ext cx="5510880" cy="365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81000</xdr:colOff>
      <xdr:row>6</xdr:row>
      <xdr:rowOff>14400</xdr:rowOff>
    </xdr:from>
    <xdr:to>
      <xdr:col>19</xdr:col>
      <xdr:colOff>79920</xdr:colOff>
      <xdr:row>23</xdr:row>
      <xdr:rowOff>13320</xdr:rowOff>
    </xdr:to>
    <xdr:graphicFrame>
      <xdr:nvGraphicFramePr>
        <xdr:cNvPr id="5" name="グラフ 2"/>
        <xdr:cNvGraphicFramePr/>
      </xdr:nvGraphicFramePr>
      <xdr:xfrm>
        <a:off x="9529560" y="1496880"/>
        <a:ext cx="5510880" cy="365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1" width="12.3744855967078"/>
    <col collapsed="false" hidden="false" max="7" min="2" style="1" width="9.37037037037037"/>
    <col collapsed="false" hidden="false" max="1025" min="8" style="1" width="9"/>
  </cols>
  <sheetData>
    <row r="1" customFormat="false" ht="15" hidden="false" customHeight="false" outlineLevel="0" collapsed="false">
      <c r="A1" s="2" t="s">
        <v>0</v>
      </c>
      <c r="B1" s="2"/>
      <c r="C1" s="0"/>
      <c r="D1" s="0"/>
      <c r="E1" s="0"/>
      <c r="F1" s="0"/>
      <c r="G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</row>
    <row r="3" customFormat="false" ht="15" hidden="false" customHeight="false" outlineLevel="0" collapsed="false">
      <c r="A3" s="1" t="s">
        <v>1</v>
      </c>
      <c r="B3" s="1" t="n">
        <v>8</v>
      </c>
      <c r="C3" s="0"/>
      <c r="D3" s="0"/>
      <c r="E3" s="0"/>
      <c r="F3" s="0"/>
      <c r="G3" s="0"/>
    </row>
    <row r="4" customFormat="false" ht="15" hidden="false" customHeight="false" outlineLevel="0" collapsed="false">
      <c r="A4" s="1" t="s">
        <v>2</v>
      </c>
      <c r="B4" s="1" t="n">
        <v>300</v>
      </c>
      <c r="C4" s="1" t="s">
        <v>3</v>
      </c>
      <c r="D4" s="0"/>
      <c r="E4" s="0"/>
      <c r="F4" s="0"/>
      <c r="G4" s="0"/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5" hidden="false" customHeight="false" outlineLevel="0" collapsed="false">
      <c r="A6" s="0"/>
      <c r="B6" s="0"/>
      <c r="C6" s="0"/>
      <c r="D6" s="0"/>
      <c r="E6" s="0"/>
      <c r="F6" s="0"/>
      <c r="G6" s="0"/>
    </row>
    <row r="7" customFormat="false" ht="33" hidden="false" customHeight="false" outlineLevel="0" collapsed="false">
      <c r="A7" s="3" t="s">
        <v>4</v>
      </c>
      <c r="B7" s="3" t="s">
        <v>5</v>
      </c>
      <c r="C7" s="3" t="s">
        <v>6</v>
      </c>
      <c r="D7" s="3" t="s">
        <v>7</v>
      </c>
      <c r="E7" s="4" t="s">
        <v>8</v>
      </c>
      <c r="F7" s="4" t="s">
        <v>9</v>
      </c>
      <c r="G7" s="4" t="s">
        <v>10</v>
      </c>
    </row>
    <row r="8" customFormat="false" ht="13.8" hidden="false" customHeight="false" outlineLevel="0" collapsed="false">
      <c r="A8" s="5" t="n">
        <v>1</v>
      </c>
      <c r="B8" s="6" t="n">
        <f aca="false">10^((0.556*$B$3-LOG10($A8+0.00547*10^(0.5*$B$3))-0.00307*$A8+0.256)+(-0.5514*LOG10($B$4)+1.349))</f>
        <v>867.341536432519</v>
      </c>
      <c r="C8" s="6" t="n">
        <f aca="false">10^((0.556*$B$3-LOG10($A8+0.00547*10^(0.5*$B$3))-0.00307*$A8+0.256+0.366)+(-0.5514*LOG10($B$4)+1.349))</f>
        <v>2014.60610168072</v>
      </c>
      <c r="D8" s="6" t="n">
        <f aca="false">10^((0.556*$B$3-LOG10($A8+0.00547*10^(0.5*$B$3))-0.00307*$A8+0.256-0.366)+(-0.5514*LOG10($B$4)+1.349))</f>
        <v>373.413611818964</v>
      </c>
      <c r="E8" s="7" t="n">
        <f aca="false">10^((0.702*$B$3-LOG10($A8+0.00217*10^(0.5*$B$3))-0.000925*$A8-1.93)+(-0.7057*LOG10($B$4)+1.765))</f>
        <v>221.791385218205</v>
      </c>
      <c r="F8" s="7" t="n">
        <f aca="false">10^((0.702*$B$3-LOG10($A8+0.00217*10^(0.5*$B$3))-0.000925*$A8-1.93+0.321)+(-0.7057*LOG10($B$4)+1.765))</f>
        <v>464.456102385868</v>
      </c>
      <c r="G8" s="7" t="n">
        <f aca="false">10^((0.702*$B$3-LOG10($A8+0.00217*10^(0.5*$B$3))-0.000925*$A8-1.93-0.321)+(-0.7057*LOG10($B$4)+1.765))</f>
        <v>105.911879086783</v>
      </c>
    </row>
    <row r="9" customFormat="false" ht="13.8" hidden="false" customHeight="false" outlineLevel="0" collapsed="false">
      <c r="A9" s="5" t="n">
        <v>1.2</v>
      </c>
      <c r="B9" s="6" t="n">
        <f aca="false">10^((0.556*$B$3-LOG10($A9+0.00547*10^(0.5*$B$3))-0.00307*$A9+0.256)+(-0.5514*LOG10($B$4)+1.349))</f>
        <v>863.017360835338</v>
      </c>
      <c r="C9" s="6" t="n">
        <f aca="false">10^((0.556*$B$3-LOG10($A9+0.00547*10^(0.5*$B$3))-0.00307*$A9+0.256+0.366)+(-0.5514*LOG10($B$4)+1.349))</f>
        <v>2004.56217990724</v>
      </c>
      <c r="D9" s="6" t="n">
        <f aca="false">10^((0.556*$B$3-LOG10($A9+0.00547*10^(0.5*$B$3))-0.00307*$A9+0.256-0.366)+(-0.5514*LOG10($B$4)+1.349))</f>
        <v>371.551939155939</v>
      </c>
      <c r="E9" s="7" t="n">
        <f aca="false">10^((0.702*$B$3-LOG10($A9+0.00217*10^(0.5*$B$3))-0.000925*$A9-1.93)+(-0.7057*LOG10($B$4)+1.765))</f>
        <v>219.760709330436</v>
      </c>
      <c r="F9" s="7" t="n">
        <f aca="false">10^((0.702*$B$3-LOG10($A9+0.00217*10^(0.5*$B$3))-0.000925*$A9-1.93+0.321)+(-0.7057*LOG10($B$4)+1.765))</f>
        <v>460.203638715494</v>
      </c>
      <c r="G9" s="7" t="n">
        <f aca="false">10^((0.702*$B$3-LOG10($A9+0.00217*10^(0.5*$B$3))-0.000925*$A9-1.93-0.321)+(-0.7057*LOG10($B$4)+1.765))</f>
        <v>104.942171905062</v>
      </c>
    </row>
    <row r="10" customFormat="false" ht="13.8" hidden="false" customHeight="false" outlineLevel="0" collapsed="false">
      <c r="A10" s="5" t="n">
        <v>1.5</v>
      </c>
      <c r="B10" s="6" t="n">
        <f aca="false">10^((0.556*$B$3-LOG10($A10+0.00547*10^(0.5*$B$3))-0.00307*$A10+0.256)+(-0.5514*LOG10($B$4)+1.349))</f>
        <v>856.592020751094</v>
      </c>
      <c r="C10" s="6" t="n">
        <f aca="false">10^((0.556*$B$3-LOG10($A10+0.00547*10^(0.5*$B$3))-0.00307*$A10+0.256+0.366)+(-0.5514*LOG10($B$4)+1.349))</f>
        <v>1989.63780606445</v>
      </c>
      <c r="D10" s="6" t="n">
        <f aca="false">10^((0.556*$B$3-LOG10($A10+0.00547*10^(0.5*$B$3))-0.00307*$A10+0.256-0.366)+(-0.5514*LOG10($B$4)+1.349))</f>
        <v>368.785659268213</v>
      </c>
      <c r="E10" s="7" t="n">
        <f aca="false">10^((0.702*$B$3-LOG10($A10+0.00217*10^(0.5*$B$3))-0.000925*$A10-1.93)+(-0.7057*LOG10($B$4)+1.765))</f>
        <v>216.780416146303</v>
      </c>
      <c r="F10" s="7" t="n">
        <f aca="false">10^((0.702*$B$3-LOG10($A10+0.00217*10^(0.5*$B$3))-0.000925*$A10-1.93+0.321)+(-0.7057*LOG10($B$4)+1.765))</f>
        <v>453.962569636514</v>
      </c>
      <c r="G10" s="7" t="n">
        <f aca="false">10^((0.702*$B$3-LOG10($A10+0.00217*10^(0.5*$B$3))-0.000925*$A10-1.93-0.321)+(-0.7057*LOG10($B$4)+1.765))</f>
        <v>103.518994665556</v>
      </c>
    </row>
    <row r="11" customFormat="false" ht="13.8" hidden="false" customHeight="false" outlineLevel="0" collapsed="false">
      <c r="A11" s="5" t="n">
        <v>1.8</v>
      </c>
      <c r="B11" s="6" t="n">
        <f aca="false">10^((0.556*$B$3-LOG10($A11+0.00547*10^(0.5*$B$3))-0.00307*$A11+0.256)+(-0.5514*LOG10($B$4)+1.349))</f>
        <v>850.238746253855</v>
      </c>
      <c r="C11" s="6" t="n">
        <f aca="false">10^((0.556*$B$3-LOG10($A11+0.00547*10^(0.5*$B$3))-0.00307*$A11+0.256+0.366)+(-0.5514*LOG10($B$4)+1.349))</f>
        <v>1974.88082161236</v>
      </c>
      <c r="D11" s="6" t="n">
        <f aca="false">10^((0.556*$B$3-LOG10($A11+0.00547*10^(0.5*$B$3))-0.00307*$A11+0.256-0.366)+(-0.5514*LOG10($B$4)+1.349))</f>
        <v>366.050405533394</v>
      </c>
      <c r="E11" s="7" t="n">
        <f aca="false">10^((0.702*$B$3-LOG10($A11+0.00217*10^(0.5*$B$3))-0.000925*$A11-1.93)+(-0.7057*LOG10($B$4)+1.765))</f>
        <v>213.876302931187</v>
      </c>
      <c r="F11" s="7" t="n">
        <f aca="false">10^((0.702*$B$3-LOG10($A11+0.00217*10^(0.5*$B$3))-0.000925*$A11-1.93+0.321)+(-0.7057*LOG10($B$4)+1.765))</f>
        <v>447.881029979538</v>
      </c>
      <c r="G11" s="7" t="n">
        <f aca="false">10^((0.702*$B$3-LOG10($A11+0.00217*10^(0.5*$B$3))-0.000925*$A11-1.93-0.321)+(-0.7057*LOG10($B$4)+1.765))</f>
        <v>102.132195591322</v>
      </c>
    </row>
    <row r="12" customFormat="false" ht="13.8" hidden="false" customHeight="false" outlineLevel="0" collapsed="false">
      <c r="A12" s="5" t="n">
        <v>2.2</v>
      </c>
      <c r="B12" s="6" t="n">
        <f aca="false">10^((0.556*$B$3-LOG10($A12+0.00547*10^(0.5*$B$3))-0.00307*$A12+0.256)+(-0.5514*LOG10($B$4)+1.349))</f>
        <v>841.877831527178</v>
      </c>
      <c r="C12" s="6" t="n">
        <f aca="false">10^((0.556*$B$3-LOG10($A12+0.00547*10^(0.5*$B$3))-0.00307*$A12+0.256+0.366)+(-0.5514*LOG10($B$4)+1.349))</f>
        <v>1955.4606173255</v>
      </c>
      <c r="D12" s="6" t="n">
        <f aca="false">10^((0.556*$B$3-LOG10($A12+0.00547*10^(0.5*$B$3))-0.00307*$A12+0.256-0.366)+(-0.5514*LOG10($B$4)+1.349))</f>
        <v>362.450809255507</v>
      </c>
      <c r="E12" s="7" t="n">
        <f aca="false">10^((0.702*$B$3-LOG10($A12+0.00217*10^(0.5*$B$3))-0.000925*$A12-1.93)+(-0.7057*LOG10($B$4)+1.765))</f>
        <v>210.117695806918</v>
      </c>
      <c r="F12" s="7" t="n">
        <f aca="false">10^((0.702*$B$3-LOG10($A12+0.00217*10^(0.5*$B$3))-0.000925*$A12-1.93+0.321)+(-0.7057*LOG10($B$4)+1.765))</f>
        <v>440.010083983956</v>
      </c>
      <c r="G12" s="7" t="n">
        <f aca="false">10^((0.702*$B$3-LOG10($A12+0.00217*10^(0.5*$B$3))-0.000925*$A12-1.93-0.321)+(-0.7057*LOG10($B$4)+1.765))</f>
        <v>100.337350661305</v>
      </c>
    </row>
    <row r="13" customFormat="false" ht="13.8" hidden="false" customHeight="false" outlineLevel="0" collapsed="false">
      <c r="A13" s="5" t="n">
        <v>2.7</v>
      </c>
      <c r="B13" s="6" t="n">
        <f aca="false">10^((0.556*$B$3-LOG10($A13+0.00547*10^(0.5*$B$3))-0.00307*$A13+0.256)+(-0.5514*LOG10($B$4)+1.349))</f>
        <v>831.599936983287</v>
      </c>
      <c r="C13" s="6" t="n">
        <f aca="false">10^((0.556*$B$3-LOG10($A13+0.00547*10^(0.5*$B$3))-0.00307*$A13+0.256+0.366)+(-0.5514*LOG10($B$4)+1.349))</f>
        <v>1931.58777347933</v>
      </c>
      <c r="D13" s="6" t="n">
        <f aca="false">10^((0.556*$B$3-LOG10($A13+0.00547*10^(0.5*$B$3))-0.00307*$A13+0.256-0.366)+(-0.5514*LOG10($B$4)+1.349))</f>
        <v>358.025902154534</v>
      </c>
      <c r="E13" s="7" t="n">
        <f aca="false">10^((0.702*$B$3-LOG10($A13+0.00217*10^(0.5*$B$3))-0.000925*$A13-1.93)+(-0.7057*LOG10($B$4)+1.765))</f>
        <v>205.592943393666</v>
      </c>
      <c r="F13" s="7" t="n">
        <f aca="false">10^((0.702*$B$3-LOG10($A13+0.00217*10^(0.5*$B$3))-0.000925*$A13-1.93+0.321)+(-0.7057*LOG10($B$4)+1.765))</f>
        <v>430.534743595725</v>
      </c>
      <c r="G13" s="7" t="n">
        <f aca="false">10^((0.702*$B$3-LOG10($A13+0.00217*10^(0.5*$B$3))-0.000925*$A13-1.93-0.321)+(-0.7057*LOG10($B$4)+1.765))</f>
        <v>98.1766489279243</v>
      </c>
    </row>
    <row r="14" customFormat="false" ht="13.8" hidden="false" customHeight="false" outlineLevel="0" collapsed="false">
      <c r="A14" s="5" t="n">
        <v>3.3</v>
      </c>
      <c r="B14" s="6" t="n">
        <f aca="false">10^((0.556*$B$3-LOG10($A14+0.00547*10^(0.5*$B$3))-0.00307*$A14+0.256)+(-0.5514*LOG10($B$4)+1.349))</f>
        <v>819.513942321356</v>
      </c>
      <c r="C14" s="6" t="n">
        <f aca="false">10^((0.556*$B$3-LOG10($A14+0.00547*10^(0.5*$B$3))-0.00307*$A14+0.256+0.366)+(-0.5514*LOG10($B$4)+1.349))</f>
        <v>1903.51518895749</v>
      </c>
      <c r="D14" s="6" t="n">
        <f aca="false">10^((0.556*$B$3-LOG10($A14+0.00547*10^(0.5*$B$3))-0.00307*$A14+0.256-0.366)+(-0.5514*LOG10($B$4)+1.349))</f>
        <v>352.822559838312</v>
      </c>
      <c r="E14" s="7" t="n">
        <f aca="false">10^((0.702*$B$3-LOG10($A14+0.00217*10^(0.5*$B$3))-0.000925*$A14-1.93)+(-0.7057*LOG10($B$4)+1.765))</f>
        <v>200.402447794815</v>
      </c>
      <c r="F14" s="7" t="n">
        <f aca="false">10^((0.702*$B$3-LOG10($A14+0.00217*10^(0.5*$B$3))-0.000925*$A14-1.93+0.321)+(-0.7057*LOG10($B$4)+1.765))</f>
        <v>419.665262110131</v>
      </c>
      <c r="G14" s="7" t="n">
        <f aca="false">10^((0.702*$B$3-LOG10($A14+0.00217*10^(0.5*$B$3))-0.000925*$A14-1.93-0.321)+(-0.7057*LOG10($B$4)+1.765))</f>
        <v>95.6980353346814</v>
      </c>
    </row>
    <row r="15" customFormat="false" ht="13.8" hidden="false" customHeight="false" outlineLevel="0" collapsed="false">
      <c r="A15" s="5" t="n">
        <v>3.9</v>
      </c>
      <c r="B15" s="6" t="n">
        <f aca="false">10^((0.556*$B$3-LOG10($A15+0.00547*10^(0.5*$B$3))-0.00307*$A15+0.256)+(-0.5514*LOG10($B$4)+1.349))</f>
        <v>807.690033865641</v>
      </c>
      <c r="C15" s="6" t="n">
        <f aca="false">10^((0.556*$B$3-LOG10($A15+0.00547*10^(0.5*$B$3))-0.00307*$A15+0.256+0.366)+(-0.5514*LOG10($B$4)+1.349))</f>
        <v>1876.05136171064</v>
      </c>
      <c r="D15" s="6" t="n">
        <f aca="false">10^((0.556*$B$3-LOG10($A15+0.00547*10^(0.5*$B$3))-0.00307*$A15+0.256-0.366)+(-0.5514*LOG10($B$4)+1.349))</f>
        <v>347.732052608109</v>
      </c>
      <c r="E15" s="7" t="n">
        <f aca="false">10^((0.702*$B$3-LOG10($A15+0.00217*10^(0.5*$B$3))-0.000925*$A15-1.93)+(-0.7057*LOG10($B$4)+1.765))</f>
        <v>195.45557628724</v>
      </c>
      <c r="F15" s="7" t="n">
        <f aca="false">10^((0.702*$B$3-LOG10($A15+0.00217*10^(0.5*$B$3))-0.000925*$A15-1.93+0.321)+(-0.7057*LOG10($B$4)+1.765))</f>
        <v>409.305956868624</v>
      </c>
      <c r="G15" s="7" t="n">
        <f aca="false">10^((0.702*$B$3-LOG10($A15+0.00217*10^(0.5*$B$3))-0.000925*$A15-1.93-0.321)+(-0.7057*LOG10($B$4)+1.765))</f>
        <v>93.3357593767912</v>
      </c>
    </row>
    <row r="16" customFormat="false" ht="13.8" hidden="false" customHeight="false" outlineLevel="0" collapsed="false">
      <c r="A16" s="5" t="n">
        <v>4.7</v>
      </c>
      <c r="B16" s="6" t="n">
        <f aca="false">10^((0.556*$B$3-LOG10($A16+0.00547*10^(0.5*$B$3))-0.00307*$A16+0.256)+(-0.5514*LOG10($B$4)+1.349))</f>
        <v>792.318680056195</v>
      </c>
      <c r="C16" s="6" t="n">
        <f aca="false">10^((0.556*$B$3-LOG10($A16+0.00547*10^(0.5*$B$3))-0.00307*$A16+0.256+0.366)+(-0.5514*LOG10($B$4)+1.349))</f>
        <v>1840.34775260762</v>
      </c>
      <c r="D16" s="6" t="n">
        <f aca="false">10^((0.556*$B$3-LOG10($A16+0.00547*10^(0.5*$B$3))-0.00307*$A16+0.256-0.366)+(-0.5514*LOG10($B$4)+1.349))</f>
        <v>341.114275753859</v>
      </c>
      <c r="E16" s="7" t="n">
        <f aca="false">10^((0.702*$B$3-LOG10($A16+0.00217*10^(0.5*$B$3))-0.000925*$A16-1.93)+(-0.7057*LOG10($B$4)+1.765))</f>
        <v>189.210007825335</v>
      </c>
      <c r="F16" s="7" t="n">
        <f aca="false">10^((0.702*$B$3-LOG10($A16+0.00217*10^(0.5*$B$3))-0.000925*$A16-1.93+0.321)+(-0.7057*LOG10($B$4)+1.765))</f>
        <v>396.227034158678</v>
      </c>
      <c r="G16" s="7" t="n">
        <f aca="false">10^((0.702*$B$3-LOG10($A16+0.00217*10^(0.5*$B$3))-0.000925*$A16-1.93-0.321)+(-0.7057*LOG10($B$4)+1.765))</f>
        <v>90.3533176055981</v>
      </c>
    </row>
    <row r="17" customFormat="false" ht="13.8" hidden="false" customHeight="false" outlineLevel="0" collapsed="false">
      <c r="A17" s="5" t="n">
        <v>5.6</v>
      </c>
      <c r="B17" s="6" t="n">
        <f aca="false">10^((0.556*$B$3-LOG10($A17+0.00547*10^(0.5*$B$3))-0.00307*$A17+0.256)+(-0.5514*LOG10($B$4)+1.349))</f>
        <v>775.54326022437</v>
      </c>
      <c r="C17" s="6" t="n">
        <f aca="false">10^((0.556*$B$3-LOG10($A17+0.00547*10^(0.5*$B$3))-0.00307*$A17+0.256+0.366)+(-0.5514*LOG10($B$4)+1.349))</f>
        <v>1801.3828676899</v>
      </c>
      <c r="D17" s="6" t="n">
        <f aca="false">10^((0.556*$B$3-LOG10($A17+0.00547*10^(0.5*$B$3))-0.00307*$A17+0.256-0.366)+(-0.5514*LOG10($B$4)+1.349))</f>
        <v>333.892011114088</v>
      </c>
      <c r="E17" s="7" t="n">
        <f aca="false">10^((0.702*$B$3-LOG10($A17+0.00217*10^(0.5*$B$3))-0.000925*$A17-1.93)+(-0.7057*LOG10($B$4)+1.765))</f>
        <v>182.621911198581</v>
      </c>
      <c r="F17" s="7" t="n">
        <f aca="false">10^((0.702*$B$3-LOG10($A17+0.00217*10^(0.5*$B$3))-0.000925*$A17-1.93+0.321)+(-0.7057*LOG10($B$4)+1.765))</f>
        <v>382.430818952245</v>
      </c>
      <c r="G17" s="7" t="n">
        <f aca="false">10^((0.702*$B$3-LOG10($A17+0.00217*10^(0.5*$B$3))-0.000925*$A17-1.93-0.321)+(-0.7057*LOG10($B$4)+1.765))</f>
        <v>87.2073086086379</v>
      </c>
    </row>
    <row r="18" customFormat="false" ht="13.8" hidden="false" customHeight="false" outlineLevel="0" collapsed="false">
      <c r="A18" s="5" t="n">
        <v>6.8</v>
      </c>
      <c r="B18" s="6" t="n">
        <f aca="false">10^((0.556*$B$3-LOG10($A18+0.00547*10^(0.5*$B$3))-0.00307*$A18+0.256)+(-0.5514*LOG10($B$4)+1.349))</f>
        <v>753.987636119272</v>
      </c>
      <c r="C18" s="6" t="n">
        <f aca="false">10^((0.556*$B$3-LOG10($A18+0.00547*10^(0.5*$B$3))-0.00307*$A18+0.256+0.366)+(-0.5514*LOG10($B$4)+1.349))</f>
        <v>1751.31482641255</v>
      </c>
      <c r="D18" s="6" t="n">
        <f aca="false">10^((0.556*$B$3-LOG10($A18+0.00547*10^(0.5*$B$3))-0.00307*$A18+0.256-0.366)+(-0.5514*LOG10($B$4)+1.349))</f>
        <v>324.611741331087</v>
      </c>
      <c r="E18" s="7" t="n">
        <f aca="false">10^((0.702*$B$3-LOG10($A18+0.00217*10^(0.5*$B$3))-0.000925*$A18-1.93)+(-0.7057*LOG10($B$4)+1.765))</f>
        <v>174.486033647629</v>
      </c>
      <c r="F18" s="7" t="n">
        <f aca="false">10^((0.702*$B$3-LOG10($A18+0.00217*10^(0.5*$B$3))-0.000925*$A18-1.93+0.321)+(-0.7057*LOG10($B$4)+1.765))</f>
        <v>365.393376433518</v>
      </c>
      <c r="G18" s="7" t="n">
        <f aca="false">10^((0.702*$B$3-LOG10($A18+0.00217*10^(0.5*$B$3))-0.000925*$A18-1.93-0.321)+(-0.7057*LOG10($B$4)+1.765))</f>
        <v>83.3221889111637</v>
      </c>
    </row>
    <row r="19" customFormat="false" ht="13.8" hidden="false" customHeight="false" outlineLevel="0" collapsed="false">
      <c r="A19" s="5" t="n">
        <v>8.2</v>
      </c>
      <c r="B19" s="6" t="n">
        <f aca="false">10^((0.556*$B$3-LOG10($A19+0.00547*10^(0.5*$B$3))-0.00307*$A19+0.256)+(-0.5514*LOG10($B$4)+1.349))</f>
        <v>729.945935565126</v>
      </c>
      <c r="C19" s="6" t="n">
        <f aca="false">10^((0.556*$B$3-LOG10($A19+0.00547*10^(0.5*$B$3))-0.00307*$A19+0.256+0.366)+(-0.5514*LOG10($B$4)+1.349))</f>
        <v>1695.47228388843</v>
      </c>
      <c r="D19" s="6" t="n">
        <f aca="false">10^((0.556*$B$3-LOG10($A19+0.00547*10^(0.5*$B$3))-0.00307*$A19+0.256-0.366)+(-0.5514*LOG10($B$4)+1.349))</f>
        <v>314.261149481054</v>
      </c>
      <c r="E19" s="7" t="n">
        <f aca="false">10^((0.702*$B$3-LOG10($A19+0.00217*10^(0.5*$B$3))-0.000925*$A19-1.93)+(-0.7057*LOG10($B$4)+1.765))</f>
        <v>165.820928350941</v>
      </c>
      <c r="F19" s="7" t="n">
        <f aca="false">10^((0.702*$B$3-LOG10($A19+0.00217*10^(0.5*$B$3))-0.000925*$A19-1.93+0.321)+(-0.7057*LOG10($B$4)+1.765))</f>
        <v>347.247671500465</v>
      </c>
      <c r="G19" s="7" t="n">
        <f aca="false">10^((0.702*$B$3-LOG10($A19+0.00217*10^(0.5*$B$3))-0.000925*$A19-1.93-0.321)+(-0.7057*LOG10($B$4)+1.765))</f>
        <v>79.1843474726691</v>
      </c>
    </row>
    <row r="20" customFormat="false" ht="13.8" hidden="false" customHeight="false" outlineLevel="0" collapsed="false">
      <c r="A20" s="5" t="n">
        <v>10</v>
      </c>
      <c r="B20" s="6" t="n">
        <f aca="false">10^((0.556*$B$3-LOG10($A20+0.00547*10^(0.5*$B$3))-0.00307*$A20+0.256)+(-0.5514*LOG10($B$4)+1.349))</f>
        <v>700.666025372664</v>
      </c>
      <c r="C20" s="6" t="n">
        <f aca="false">10^((0.556*$B$3-LOG10($A20+0.00547*10^(0.5*$B$3))-0.00307*$A20+0.256+0.366)+(-0.5514*LOG10($B$4)+1.349))</f>
        <v>1627.46275909037</v>
      </c>
      <c r="D20" s="6" t="n">
        <f aca="false">10^((0.556*$B$3-LOG10($A20+0.00547*10^(0.5*$B$3))-0.00307*$A20+0.256-0.366)+(-0.5514*LOG10($B$4)+1.349))</f>
        <v>301.655368990392</v>
      </c>
      <c r="E20" s="7" t="n">
        <f aca="false">10^((0.702*$B$3-LOG10($A20+0.00217*10^(0.5*$B$3))-0.000925*$A20-1.93)+(-0.7057*LOG10($B$4)+1.765))</f>
        <v>155.80674988762</v>
      </c>
      <c r="F20" s="7" t="n">
        <f aca="false">10^((0.702*$B$3-LOG10($A20+0.00217*10^(0.5*$B$3))-0.000925*$A20-1.93+0.321)+(-0.7057*LOG10($B$4)+1.765))</f>
        <v>326.276855645311</v>
      </c>
      <c r="G20" s="7" t="n">
        <f aca="false">10^((0.702*$B$3-LOG10($A20+0.00217*10^(0.5*$B$3))-0.000925*$A20-1.93-0.321)+(-0.7057*LOG10($B$4)+1.765))</f>
        <v>74.4022841048009</v>
      </c>
    </row>
    <row r="21" customFormat="false" ht="13.8" hidden="false" customHeight="false" outlineLevel="0" collapsed="false">
      <c r="A21" s="5" t="n">
        <v>12</v>
      </c>
      <c r="B21" s="6" t="n">
        <f aca="false">10^((0.556*$B$3-LOG10($A21+0.00547*10^(0.5*$B$3))-0.00307*$A21+0.256)+(-0.5514*LOG10($B$4)+1.349))</f>
        <v>670.11525743998</v>
      </c>
      <c r="C21" s="6" t="n">
        <f aca="false">10^((0.556*$B$3-LOG10($A21+0.00547*10^(0.5*$B$3))-0.00307*$A21+0.256+0.366)+(-0.5514*LOG10($B$4)+1.349))</f>
        <v>1556.50136625616</v>
      </c>
      <c r="D21" s="6" t="n">
        <f aca="false">10^((0.556*$B$3-LOG10($A21+0.00547*10^(0.5*$B$3))-0.00307*$A21+0.256-0.366)+(-0.5514*LOG10($B$4)+1.349))</f>
        <v>288.502450424414</v>
      </c>
      <c r="E21" s="7" t="n">
        <f aca="false">10^((0.702*$B$3-LOG10($A21+0.00217*10^(0.5*$B$3))-0.000925*$A21-1.93)+(-0.7057*LOG10($B$4)+1.765))</f>
        <v>145.937072373381</v>
      </c>
      <c r="F21" s="7" t="n">
        <f aca="false">10^((0.702*$B$3-LOG10($A21+0.00217*10^(0.5*$B$3))-0.000925*$A21-1.93+0.321)+(-0.7057*LOG10($B$4)+1.765))</f>
        <v>305.608641027512</v>
      </c>
      <c r="G21" s="7" t="n">
        <f aca="false">10^((0.702*$B$3-LOG10($A21+0.00217*10^(0.5*$B$3))-0.000925*$A21-1.93-0.321)+(-0.7057*LOG10($B$4)+1.765))</f>
        <v>69.6892241701907</v>
      </c>
    </row>
    <row r="22" customFormat="false" ht="13.8" hidden="false" customHeight="false" outlineLevel="0" collapsed="false">
      <c r="A22" s="5" t="n">
        <v>15</v>
      </c>
      <c r="B22" s="6" t="n">
        <f aca="false">10^((0.556*$B$3-LOG10($A22+0.00547*10^(0.5*$B$3))-0.00307*$A22+0.256)+(-0.5514*LOG10($B$4)+1.349))</f>
        <v>627.816263784526</v>
      </c>
      <c r="C22" s="6" t="n">
        <f aca="false">10^((0.556*$B$3-LOG10($A22+0.00547*10^(0.5*$B$3))-0.00307*$A22+0.256+0.366)+(-0.5514*LOG10($B$4)+1.349))</f>
        <v>1458.25193724376</v>
      </c>
      <c r="D22" s="6" t="n">
        <f aca="false">10^((0.556*$B$3-LOG10($A22+0.00547*10^(0.5*$B$3))-0.00307*$A22+0.256-0.366)+(-0.5514*LOG10($B$4)+1.349))</f>
        <v>270.291608058721</v>
      </c>
      <c r="E22" s="7" t="n">
        <f aca="false">10^((0.702*$B$3-LOG10($A22+0.00217*10^(0.5*$B$3))-0.000925*$A22-1.93)+(-0.7057*LOG10($B$4)+1.765))</f>
        <v>133.154076324472</v>
      </c>
      <c r="F22" s="7" t="n">
        <f aca="false">10^((0.702*$B$3-LOG10($A22+0.00217*10^(0.5*$B$3))-0.000925*$A22-1.93+0.321)+(-0.7057*LOG10($B$4)+1.765))</f>
        <v>278.839609778398</v>
      </c>
      <c r="G22" s="7" t="n">
        <f aca="false">10^((0.702*$B$3-LOG10($A22+0.00217*10^(0.5*$B$3))-0.000925*$A22-1.93-0.321)+(-0.7057*LOG10($B$4)+1.765))</f>
        <v>63.5849693517861</v>
      </c>
    </row>
    <row r="23" customFormat="false" ht="13.8" hidden="false" customHeight="false" outlineLevel="0" collapsed="false">
      <c r="A23" s="5" t="n">
        <v>18</v>
      </c>
      <c r="B23" s="6" t="n">
        <f aca="false">10^((0.556*$B$3-LOG10($A23+0.00547*10^(0.5*$B$3))-0.00307*$A23+0.256)+(-0.5514*LOG10($B$4)+1.349))</f>
        <v>589.278952197714</v>
      </c>
      <c r="C23" s="6" t="n">
        <f aca="false">10^((0.556*$B$3-LOG10($A23+0.00547*10^(0.5*$B$3))-0.00307*$A23+0.256+0.366)+(-0.5514*LOG10($B$4)+1.349))</f>
        <v>1368.73990558839</v>
      </c>
      <c r="D23" s="6" t="n">
        <f aca="false">10^((0.556*$B$3-LOG10($A23+0.00547*10^(0.5*$B$3))-0.00307*$A23+0.256-0.366)+(-0.5514*LOG10($B$4)+1.349))</f>
        <v>253.700269923788</v>
      </c>
      <c r="E23" s="7" t="n">
        <f aca="false">10^((0.702*$B$3-LOG10($A23+0.00217*10^(0.5*$B$3))-0.000925*$A23-1.93)+(-0.7057*LOG10($B$4)+1.765))</f>
        <v>122.308044835836</v>
      </c>
      <c r="F23" s="7" t="n">
        <f aca="false">10^((0.702*$B$3-LOG10($A23+0.00217*10^(0.5*$B$3))-0.000925*$A23-1.93+0.321)+(-0.7057*LOG10($B$4)+1.765))</f>
        <v>256.126800141495</v>
      </c>
      <c r="G23" s="7" t="n">
        <f aca="false">10^((0.702*$B$3-LOG10($A23+0.00217*10^(0.5*$B$3))-0.000925*$A23-1.93-0.321)+(-0.7057*LOG10($B$4)+1.765))</f>
        <v>58.4056718129492</v>
      </c>
    </row>
    <row r="24" customFormat="false" ht="13.8" hidden="false" customHeight="false" outlineLevel="0" collapsed="false">
      <c r="A24" s="5" t="n">
        <v>22</v>
      </c>
      <c r="B24" s="6" t="n">
        <f aca="false">10^((0.556*$B$3-LOG10($A24+0.00547*10^(0.5*$B$3))-0.00307*$A24+0.256)+(-0.5514*LOG10($B$4)+1.349))</f>
        <v>542.975177799972</v>
      </c>
      <c r="C24" s="6" t="n">
        <f aca="false">10^((0.556*$B$3-LOG10($A24+0.00547*10^(0.5*$B$3))-0.00307*$A24+0.256+0.366)+(-0.5514*LOG10($B$4)+1.349))</f>
        <v>1261.18842498454</v>
      </c>
      <c r="D24" s="6" t="n">
        <f aca="false">10^((0.556*$B$3-LOG10($A24+0.00547*10^(0.5*$B$3))-0.00307*$A24+0.256-0.366)+(-0.5514*LOG10($B$4)+1.349))</f>
        <v>233.765262879356</v>
      </c>
      <c r="E24" s="7" t="n">
        <f aca="false">10^((0.702*$B$3-LOG10($A24+0.00217*10^(0.5*$B$3))-0.000925*$A24-1.93)+(-0.7057*LOG10($B$4)+1.765))</f>
        <v>110.170188770917</v>
      </c>
      <c r="F24" s="7" t="n">
        <f aca="false">10^((0.702*$B$3-LOG10($A24+0.00217*10^(0.5*$B$3))-0.000925*$A24-1.93+0.321)+(-0.7057*LOG10($B$4)+1.765))</f>
        <v>230.708764568621</v>
      </c>
      <c r="G24" s="7" t="n">
        <f aca="false">10^((0.702*$B$3-LOG10($A24+0.00217*10^(0.5*$B$3))-0.000925*$A24-1.93-0.321)+(-0.7057*LOG10($B$4)+1.765))</f>
        <v>52.6094902225067</v>
      </c>
    </row>
    <row r="25" customFormat="false" ht="13.8" hidden="false" customHeight="false" outlineLevel="0" collapsed="false">
      <c r="A25" s="5" t="n">
        <v>27</v>
      </c>
      <c r="B25" s="6" t="n">
        <f aca="false">10^((0.556*$B$3-LOG10($A25+0.00547*10^(0.5*$B$3))-0.00307*$A25+0.256)+(-0.5514*LOG10($B$4)+1.349))</f>
        <v>492.043255909673</v>
      </c>
      <c r="C25" s="6" t="n">
        <f aca="false">10^((0.556*$B$3-LOG10($A25+0.00547*10^(0.5*$B$3))-0.00307*$A25+0.256+0.366)+(-0.5514*LOG10($B$4)+1.349))</f>
        <v>1142.88697590075</v>
      </c>
      <c r="D25" s="6" t="n">
        <f aca="false">10^((0.556*$B$3-LOG10($A25+0.00547*10^(0.5*$B$3))-0.00307*$A25+0.256-0.366)+(-0.5514*LOG10($B$4)+1.349))</f>
        <v>211.837715182096</v>
      </c>
      <c r="E25" s="7" t="n">
        <f aca="false">10^((0.702*$B$3-LOG10($A25+0.00217*10^(0.5*$B$3))-0.000925*$A25-1.93)+(-0.7057*LOG10($B$4)+1.765))</f>
        <v>97.8118716569753</v>
      </c>
      <c r="F25" s="7" t="n">
        <f aca="false">10^((0.702*$B$3-LOG10($A25+0.00217*10^(0.5*$B$3))-0.000925*$A25-1.93+0.321)+(-0.7057*LOG10($B$4)+1.765))</f>
        <v>204.829058766961</v>
      </c>
      <c r="G25" s="7" t="n">
        <f aca="false">10^((0.702*$B$3-LOG10($A25+0.00217*10^(0.5*$B$3))-0.000925*$A25-1.93-0.321)+(-0.7057*LOG10($B$4)+1.765))</f>
        <v>46.7080320274547</v>
      </c>
    </row>
    <row r="26" customFormat="false" ht="13.8" hidden="false" customHeight="false" outlineLevel="0" collapsed="false">
      <c r="A26" s="5" t="n">
        <v>33</v>
      </c>
      <c r="B26" s="6" t="n">
        <f aca="false">10^((0.556*$B$3-LOG10($A26+0.00547*10^(0.5*$B$3))-0.00307*$A26+0.256)+(-0.5514*LOG10($B$4)+1.349))</f>
        <v>439.345059219081</v>
      </c>
      <c r="C26" s="6" t="n">
        <f aca="false">10^((0.556*$B$3-LOG10($A26+0.00547*10^(0.5*$B$3))-0.00307*$A26+0.256+0.366)+(-0.5514*LOG10($B$4)+1.349))</f>
        <v>1020.48293534585</v>
      </c>
      <c r="D26" s="6" t="n">
        <f aca="false">10^((0.556*$B$3-LOG10($A26+0.00547*10^(0.5*$B$3))-0.00307*$A26+0.256-0.366)+(-0.5514*LOG10($B$4)+1.349))</f>
        <v>189.149739181871</v>
      </c>
      <c r="E26" s="7" t="n">
        <f aca="false">10^((0.702*$B$3-LOG10($A26+0.00217*10^(0.5*$B$3))-0.000925*$A26-1.93)+(-0.7057*LOG10($B$4)+1.765))</f>
        <v>85.9771815432059</v>
      </c>
      <c r="F26" s="7" t="n">
        <f aca="false">10^((0.702*$B$3-LOG10($A26+0.00217*10^(0.5*$B$3))-0.000925*$A26-1.93+0.321)+(-0.7057*LOG10($B$4)+1.765))</f>
        <v>180.045886788581</v>
      </c>
      <c r="G26" s="7" t="n">
        <f aca="false">10^((0.702*$B$3-LOG10($A26+0.00217*10^(0.5*$B$3))-0.000925*$A26-1.93-0.321)+(-0.7057*LOG10($B$4)+1.765))</f>
        <v>41.0566210534626</v>
      </c>
    </row>
    <row r="27" customFormat="false" ht="13.8" hidden="false" customHeight="false" outlineLevel="0" collapsed="false">
      <c r="A27" s="5" t="n">
        <v>39</v>
      </c>
      <c r="B27" s="6" t="n">
        <f aca="false">10^((0.556*$B$3-LOG10($A27+0.00547*10^(0.5*$B$3))-0.00307*$A27+0.256)+(-0.5514*LOG10($B$4)+1.349))</f>
        <v>394.135677414073</v>
      </c>
      <c r="C27" s="6" t="n">
        <f aca="false">10^((0.556*$B$3-LOG10($A27+0.00547*10^(0.5*$B$3))-0.00307*$A27+0.256+0.366)+(-0.5514*LOG10($B$4)+1.349))</f>
        <v>915.473440686801</v>
      </c>
      <c r="D27" s="6" t="n">
        <f aca="false">10^((0.556*$B$3-LOG10($A27+0.00547*10^(0.5*$B$3))-0.00307*$A27+0.256-0.366)+(-0.5514*LOG10($B$4)+1.349))</f>
        <v>169.685897270935</v>
      </c>
      <c r="E27" s="7" t="n">
        <f aca="false">10^((0.702*$B$3-LOG10($A27+0.00217*10^(0.5*$B$3))-0.000925*$A27-1.93)+(-0.7057*LOG10($B$4)+1.765))</f>
        <v>76.4947869641013</v>
      </c>
      <c r="F27" s="7" t="n">
        <f aca="false">10^((0.702*$B$3-LOG10($A27+0.00217*10^(0.5*$B$3))-0.000925*$A27-1.93+0.321)+(-0.7057*LOG10($B$4)+1.765))</f>
        <v>160.188686189185</v>
      </c>
      <c r="G27" s="7" t="n">
        <f aca="false">10^((0.702*$B$3-LOG10($A27+0.00217*10^(0.5*$B$3))-0.000925*$A27-1.93-0.321)+(-0.7057*LOG10($B$4)+1.765))</f>
        <v>36.5285000575671</v>
      </c>
    </row>
    <row r="28" customFormat="false" ht="13.8" hidden="false" customHeight="false" outlineLevel="0" collapsed="false">
      <c r="A28" s="5" t="n">
        <v>47</v>
      </c>
      <c r="B28" s="6" t="n">
        <f aca="false">10^((0.556*$B$3-LOG10($A28+0.00547*10^(0.5*$B$3))-0.00307*$A28+0.256)+(-0.5514*LOG10($B$4)+1.349))</f>
        <v>343.166106428725</v>
      </c>
      <c r="C28" s="6" t="n">
        <f aca="false">10^((0.556*$B$3-LOG10($A28+0.00547*10^(0.5*$B$3))-0.00307*$A28+0.256+0.366)+(-0.5514*LOG10($B$4)+1.349))</f>
        <v>797.084542664598</v>
      </c>
      <c r="D28" s="6" t="n">
        <f aca="false">10^((0.556*$B$3-LOG10($A28+0.00547*10^(0.5*$B$3))-0.00307*$A28+0.256-0.366)+(-0.5514*LOG10($B$4)+1.349))</f>
        <v>147.742140636396</v>
      </c>
      <c r="E28" s="7" t="n">
        <f aca="false">10^((0.702*$B$3-LOG10($A28+0.00217*10^(0.5*$B$3))-0.000925*$A28-1.93)+(-0.7057*LOG10($B$4)+1.765))</f>
        <v>66.4452276154431</v>
      </c>
      <c r="F28" s="7" t="n">
        <f aca="false">10^((0.702*$B$3-LOG10($A28+0.00217*10^(0.5*$B$3))-0.000925*$A28-1.93+0.321)+(-0.7057*LOG10($B$4)+1.765))</f>
        <v>139.143778781347</v>
      </c>
      <c r="G28" s="7" t="n">
        <f aca="false">10^((0.702*$B$3-LOG10($A28+0.00217*10^(0.5*$B$3))-0.000925*$A28-1.93-0.321)+(-0.7057*LOG10($B$4)+1.765))</f>
        <v>31.7295412812225</v>
      </c>
    </row>
    <row r="29" customFormat="false" ht="13.8" hidden="false" customHeight="false" outlineLevel="0" collapsed="false">
      <c r="A29" s="5" t="n">
        <v>56</v>
      </c>
      <c r="B29" s="6" t="n">
        <f aca="false">10^((0.556*$B$3-LOG10($A29+0.00547*10^(0.5*$B$3))-0.00307*$A29+0.256)+(-0.5514*LOG10($B$4)+1.349))</f>
        <v>295.83375039471</v>
      </c>
      <c r="C29" s="6" t="n">
        <f aca="false">10^((0.556*$B$3-LOG10($A29+0.00547*10^(0.5*$B$3))-0.00307*$A29+0.256+0.366)+(-0.5514*LOG10($B$4)+1.349))</f>
        <v>687.143937646116</v>
      </c>
      <c r="D29" s="6" t="n">
        <f aca="false">10^((0.556*$B$3-LOG10($A29+0.00547*10^(0.5*$B$3))-0.00307*$A29+0.256-0.366)+(-0.5514*LOG10($B$4)+1.349))</f>
        <v>127.364301826485</v>
      </c>
      <c r="E29" s="7" t="n">
        <f aca="false">10^((0.702*$B$3-LOG10($A29+0.00217*10^(0.5*$B$3))-0.000925*$A29-1.93)+(-0.7057*LOG10($B$4)+1.765))</f>
        <v>57.633435939998</v>
      </c>
      <c r="F29" s="7" t="n">
        <f aca="false">10^((0.702*$B$3-LOG10($A29+0.00217*10^(0.5*$B$3))-0.000925*$A29-1.93+0.321)+(-0.7057*LOG10($B$4)+1.765))</f>
        <v>120.690896075434</v>
      </c>
      <c r="G29" s="7" t="n">
        <f aca="false">10^((0.702*$B$3-LOG10($A29+0.00217*10^(0.5*$B$3))-0.000925*$A29-1.93-0.321)+(-0.7057*LOG10($B$4)+1.765))</f>
        <v>27.5216528028243</v>
      </c>
    </row>
    <row r="30" customFormat="false" ht="13.8" hidden="false" customHeight="false" outlineLevel="0" collapsed="false">
      <c r="A30" s="5" t="n">
        <v>68</v>
      </c>
      <c r="B30" s="6" t="n">
        <f aca="false">10^((0.556*$B$3-LOG10($A30+0.00547*10^(0.5*$B$3))-0.00307*$A30+0.256)+(-0.5514*LOG10($B$4)+1.349))</f>
        <v>245.194530035246</v>
      </c>
      <c r="C30" s="6" t="n">
        <f aca="false">10^((0.556*$B$3-LOG10($A30+0.00547*10^(0.5*$B$3))-0.00307*$A30+0.256+0.366)+(-0.5514*LOG10($B$4)+1.349))</f>
        <v>569.522357178352</v>
      </c>
      <c r="D30" s="6" t="n">
        <f aca="false">10^((0.556*$B$3-LOG10($A30+0.00547*10^(0.5*$B$3))-0.00307*$A30+0.256-0.366)+(-0.5514*LOG10($B$4)+1.349))</f>
        <v>105.562769927182</v>
      </c>
      <c r="E30" s="7" t="n">
        <f aca="false">10^((0.702*$B$3-LOG10($A30+0.00217*10^(0.5*$B$3))-0.000925*$A30-1.93)+(-0.7057*LOG10($B$4)+1.765))</f>
        <v>48.663471566001</v>
      </c>
      <c r="F30" s="7" t="n">
        <f aca="false">10^((0.702*$B$3-LOG10($A30+0.00217*10^(0.5*$B$3))-0.000925*$A30-1.93+0.321)+(-0.7057*LOG10($B$4)+1.765))</f>
        <v>101.906781951309</v>
      </c>
      <c r="G30" s="7" t="n">
        <f aca="false">10^((0.702*$B$3-LOG10($A30+0.00217*10^(0.5*$B$3))-0.000925*$A30-1.93-0.321)+(-0.7057*LOG10($B$4)+1.765))</f>
        <v>23.2382322305742</v>
      </c>
    </row>
    <row r="31" customFormat="false" ht="13.8" hidden="false" customHeight="false" outlineLevel="0" collapsed="false">
      <c r="A31" s="5" t="n">
        <v>82</v>
      </c>
      <c r="B31" s="6" t="n">
        <f aca="false">10^((0.556*$B$3-LOG10($A31+0.00547*10^(0.5*$B$3))-0.00307*$A31+0.256)+(-0.5514*LOG10($B$4)+1.349))</f>
        <v>199.345678637202</v>
      </c>
      <c r="C31" s="6" t="n">
        <f aca="false">10^((0.556*$B$3-LOG10($A31+0.00547*10^(0.5*$B$3))-0.00307*$A31+0.256+0.366)+(-0.5514*LOG10($B$4)+1.349))</f>
        <v>463.027542965407</v>
      </c>
      <c r="D31" s="6" t="n">
        <f aca="false">10^((0.556*$B$3-LOG10($A31+0.00547*10^(0.5*$B$3))-0.00307*$A31+0.256-0.366)+(-0.5514*LOG10($B$4)+1.349))</f>
        <v>85.8236193398442</v>
      </c>
      <c r="E31" s="7" t="n">
        <f aca="false">10^((0.702*$B$3-LOG10($A31+0.00217*10^(0.5*$B$3))-0.000925*$A31-1.93)+(-0.7057*LOG10($B$4)+1.765))</f>
        <v>40.857028181193</v>
      </c>
      <c r="F31" s="7" t="n">
        <f aca="false">10^((0.702*$B$3-LOG10($A31+0.00217*10^(0.5*$B$3))-0.000925*$A31-1.93+0.321)+(-0.7057*LOG10($B$4)+1.765))</f>
        <v>85.5592116232873</v>
      </c>
      <c r="G31" s="7" t="n">
        <f aca="false">10^((0.702*$B$3-LOG10($A31+0.00217*10^(0.5*$B$3))-0.000925*$A31-1.93-0.321)+(-0.7057*LOG10($B$4)+1.765))</f>
        <v>19.5104269911769</v>
      </c>
    </row>
    <row r="32" customFormat="false" ht="13.8" hidden="false" customHeight="false" outlineLevel="0" collapsed="false">
      <c r="A32" s="5" t="n">
        <v>100</v>
      </c>
      <c r="B32" s="6" t="n">
        <f aca="false">10^((0.556*$B$3-LOG10($A32+0.00547*10^(0.5*$B$3))-0.00307*$A32+0.256)+(-0.5514*LOG10($B$4)+1.349))</f>
        <v>155.10472442677</v>
      </c>
      <c r="C32" s="6" t="n">
        <f aca="false">10^((0.556*$B$3-LOG10($A32+0.00547*10^(0.5*$B$3))-0.00307*$A32+0.256+0.366)+(-0.5514*LOG10($B$4)+1.349))</f>
        <v>360.267450714886</v>
      </c>
      <c r="D32" s="6" t="n">
        <f aca="false">10^((0.556*$B$3-LOG10($A32+0.00547*10^(0.5*$B$3))-0.00307*$A32+0.256-0.366)+(-0.5514*LOG10($B$4)+1.349))</f>
        <v>66.7767112787079</v>
      </c>
      <c r="E32" s="7" t="n">
        <f aca="false">10^((0.702*$B$3-LOG10($A32+0.00217*10^(0.5*$B$3))-0.000925*$A32-1.93)+(-0.7057*LOG10($B$4)+1.765))</f>
        <v>33.504639723513</v>
      </c>
      <c r="F32" s="7" t="n">
        <f aca="false">10^((0.702*$B$3-LOG10($A32+0.00217*10^(0.5*$B$3))-0.000925*$A32-1.93+0.321)+(-0.7057*LOG10($B$4)+1.765))</f>
        <v>70.1624833738051</v>
      </c>
      <c r="G32" s="7" t="n">
        <f aca="false">10^((0.702*$B$3-LOG10($A32+0.00217*10^(0.5*$B$3))-0.000925*$A32-1.93-0.321)+(-0.7057*LOG10($B$4)+1.765))</f>
        <v>15.9994462713318</v>
      </c>
    </row>
    <row r="33" customFormat="false" ht="13.8" hidden="false" customHeight="false" outlineLevel="0" collapsed="false">
      <c r="A33" s="5" t="n">
        <v>120</v>
      </c>
      <c r="B33" s="6" t="n">
        <f aca="false">10^((0.556*$B$3-LOG10($A33+0.00547*10^(0.5*$B$3))-0.00307*$A33+0.256)+(-0.5514*LOG10($B$4)+1.349))</f>
        <v>119.240128440466</v>
      </c>
      <c r="C33" s="6" t="n">
        <f aca="false">10^((0.556*$B$3-LOG10($A33+0.00547*10^(0.5*$B$3))-0.00307*$A33+0.256+0.366)+(-0.5514*LOG10($B$4)+1.349))</f>
        <v>276.963433931017</v>
      </c>
      <c r="D33" s="6" t="n">
        <f aca="false">10^((0.556*$B$3-LOG10($A33+0.00547*10^(0.5*$B$3))-0.00307*$A33+0.256-0.366)+(-0.5514*LOG10($B$4)+1.349))</f>
        <v>51.3360483320699</v>
      </c>
      <c r="E33" s="7" t="n">
        <f aca="false">10^((0.702*$B$3-LOG10($A33+0.00217*10^(0.5*$B$3))-0.000925*$A33-1.93)+(-0.7057*LOG10($B$4)+1.765))</f>
        <v>27.5756450526195</v>
      </c>
      <c r="F33" s="7" t="n">
        <f aca="false">10^((0.702*$B$3-LOG10($A33+0.00217*10^(0.5*$B$3))-0.000925*$A33-1.93+0.321)+(-0.7057*LOG10($B$4)+1.765))</f>
        <v>57.7465017828136</v>
      </c>
      <c r="G33" s="7" t="n">
        <f aca="false">10^((0.702*$B$3-LOG10($A33+0.00217*10^(0.5*$B$3))-0.000925*$A33-1.93-0.321)+(-0.7057*LOG10($B$4)+1.765))</f>
        <v>13.1681777526197</v>
      </c>
    </row>
    <row r="34" customFormat="false" ht="13.8" hidden="false" customHeight="false" outlineLevel="0" collapsed="false">
      <c r="A34" s="5" t="n">
        <v>150</v>
      </c>
      <c r="B34" s="6" t="n">
        <f aca="false">10^((0.556*$B$3-LOG10($A34+0.00547*10^(0.5*$B$3))-0.00307*$A34+0.256)+(-0.5514*LOG10($B$4)+1.349))</f>
        <v>82.3185093506489</v>
      </c>
      <c r="C34" s="6" t="n">
        <f aca="false">10^((0.556*$B$3-LOG10($A34+0.00547*10^(0.5*$B$3))-0.00307*$A34+0.256+0.366)+(-0.5514*LOG10($B$4)+1.349))</f>
        <v>191.204230690019</v>
      </c>
      <c r="D34" s="6" t="n">
        <f aca="false">10^((0.556*$B$3-LOG10($A34+0.00547*10^(0.5*$B$3))-0.00307*$A34+0.256-0.366)+(-0.5514*LOG10($B$4)+1.349))</f>
        <v>35.4403088114651</v>
      </c>
      <c r="E34" s="7" t="n">
        <f aca="false">10^((0.702*$B$3-LOG10($A34+0.00217*10^(0.5*$B$3))-0.000925*$A34-1.93)+(-0.7057*LOG10($B$4)+1.765))</f>
        <v>21.3488868467383</v>
      </c>
      <c r="F34" s="7" t="n">
        <f aca="false">10^((0.702*$B$3-LOG10($A34+0.00217*10^(0.5*$B$3))-0.000925*$A34-1.93+0.321)+(-0.7057*LOG10($B$4)+1.765))</f>
        <v>44.706969864306</v>
      </c>
      <c r="G34" s="7" t="n">
        <f aca="false">10^((0.702*$B$3-LOG10($A34+0.00217*10^(0.5*$B$3))-0.000925*$A34-1.93-0.321)+(-0.7057*LOG10($B$4)+1.765))</f>
        <v>10.1947184293232</v>
      </c>
    </row>
    <row r="35" customFormat="false" ht="13.8" hidden="false" customHeight="false" outlineLevel="0" collapsed="false">
      <c r="A35" s="5" t="n">
        <v>180</v>
      </c>
      <c r="B35" s="6" t="n">
        <f aca="false">10^((0.556*$B$3-LOG10($A35+0.00547*10^(0.5*$B$3))-0.00307*$A35+0.256)+(-0.5514*LOG10($B$4)+1.349))</f>
        <v>58.07674270971</v>
      </c>
      <c r="C35" s="6" t="n">
        <f aca="false">10^((0.556*$B$3-LOG10($A35+0.00547*10^(0.5*$B$3))-0.00307*$A35+0.256+0.366)+(-0.5514*LOG10($B$4)+1.349))</f>
        <v>134.896987304408</v>
      </c>
      <c r="D35" s="6" t="n">
        <f aca="false">10^((0.556*$B$3-LOG10($A35+0.00547*10^(0.5*$B$3))-0.00307*$A35+0.256-0.366)+(-0.5514*LOG10($B$4)+1.349))</f>
        <v>25.0035831872106</v>
      </c>
      <c r="E35" s="7" t="n">
        <f aca="false">10^((0.702*$B$3-LOG10($A35+0.00217*10^(0.5*$B$3))-0.000925*$A35-1.93)+(-0.7057*LOG10($B$4)+1.765))</f>
        <v>17.0486357625574</v>
      </c>
      <c r="F35" s="7" t="n">
        <f aca="false">10^((0.702*$B$3-LOG10($A35+0.00217*10^(0.5*$B$3))-0.000925*$A35-1.93+0.321)+(-0.7057*LOG10($B$4)+1.765))</f>
        <v>35.7017605056364</v>
      </c>
      <c r="G35" s="7" t="n">
        <f aca="false">10^((0.702*$B$3-LOG10($A35+0.00217*10^(0.5*$B$3))-0.000925*$A35-1.93-0.321)+(-0.7057*LOG10($B$4)+1.765))</f>
        <v>8.14122265254857</v>
      </c>
    </row>
    <row r="36" customFormat="false" ht="13.8" hidden="false" customHeight="false" outlineLevel="0" collapsed="false">
      <c r="A36" s="5" t="n">
        <v>220</v>
      </c>
      <c r="B36" s="6" t="n">
        <f aca="false">10^((0.556*$B$3-LOG10($A36+0.00547*10^(0.5*$B$3))-0.00307*$A36+0.256)+(-0.5514*LOG10($B$4)+1.349))</f>
        <v>37.3987150342822</v>
      </c>
      <c r="C36" s="6" t="n">
        <f aca="false">10^((0.556*$B$3-LOG10($A36+0.00547*10^(0.5*$B$3))-0.00307*$A36+0.256+0.366)+(-0.5514*LOG10($B$4)+1.349))</f>
        <v>86.8673715466009</v>
      </c>
      <c r="D36" s="6" t="n">
        <f aca="false">10^((0.556*$B$3-LOG10($A36+0.00547*10^(0.5*$B$3))-0.00307*$A36+0.256-0.366)+(-0.5514*LOG10($B$4)+1.349))</f>
        <v>16.1011420204549</v>
      </c>
      <c r="E36" s="7" t="n">
        <f aca="false">10^((0.702*$B$3-LOG10($A36+0.00217*10^(0.5*$B$3))-0.000925*$A36-1.93)+(-0.7057*LOG10($B$4)+1.765))</f>
        <v>13.0652847735838</v>
      </c>
      <c r="F36" s="7" t="n">
        <f aca="false">10^((0.702*$B$3-LOG10($A36+0.00217*10^(0.5*$B$3))-0.000925*$A36-1.93+0.321)+(-0.7057*LOG10($B$4)+1.765))</f>
        <v>27.3601755836008</v>
      </c>
      <c r="G36" s="7" t="n">
        <f aca="false">10^((0.702*$B$3-LOG10($A36+0.00217*10^(0.5*$B$3))-0.000925*$A36-1.93-0.321)+(-0.7057*LOG10($B$4)+1.765))</f>
        <v>6.23905594806035</v>
      </c>
    </row>
    <row r="37" customFormat="false" ht="13.8" hidden="false" customHeight="false" outlineLevel="0" collapsed="false">
      <c r="A37" s="5" t="n">
        <v>270</v>
      </c>
      <c r="B37" s="6" t="n">
        <f aca="false">10^((0.556*$B$3-LOG10($A37+0.00547*10^(0.5*$B$3))-0.00307*$A37+0.256)+(-0.5514*LOG10($B$4)+1.349))</f>
        <v>22.2194370515321</v>
      </c>
      <c r="C37" s="6" t="n">
        <f aca="false">10^((0.556*$B$3-LOG10($A37+0.00547*10^(0.5*$B$3))-0.00307*$A37+0.256+0.366)+(-0.5514*LOG10($B$4)+1.349))</f>
        <v>51.6099040339341</v>
      </c>
      <c r="D37" s="6" t="n">
        <f aca="false">10^((0.556*$B$3-LOG10($A37+0.00547*10^(0.5*$B$3))-0.00307*$A37+0.256-0.366)+(-0.5514*LOG10($B$4)+1.349))</f>
        <v>9.56605892083005</v>
      </c>
      <c r="E37" s="7" t="n">
        <f aca="false">10^((0.702*$B$3-LOG10($A37+0.00217*10^(0.5*$B$3))-0.000925*$A37-1.93)+(-0.7057*LOG10($B$4)+1.765))</f>
        <v>9.73215688865124</v>
      </c>
      <c r="F37" s="7" t="n">
        <f aca="false">10^((0.702*$B$3-LOG10($A37+0.00217*10^(0.5*$B$3))-0.000925*$A37-1.93+0.321)+(-0.7057*LOG10($B$4)+1.765))</f>
        <v>20.3802309628196</v>
      </c>
      <c r="G37" s="7" t="n">
        <f aca="false">10^((0.702*$B$3-LOG10($A37+0.00217*10^(0.5*$B$3))-0.000925*$A37-1.93-0.321)+(-0.7057*LOG10($B$4)+1.765))</f>
        <v>4.64738981016032</v>
      </c>
    </row>
    <row r="38" customFormat="false" ht="13.8" hidden="false" customHeight="false" outlineLevel="0" collapsed="false">
      <c r="A38" s="5" t="n">
        <v>330</v>
      </c>
      <c r="B38" s="6" t="n">
        <f aca="false">10^((0.556*$B$3-LOG10($A38+0.00547*10^(0.5*$B$3))-0.00307*$A38+0.256)+(-0.5514*LOG10($B$4)+1.349))</f>
        <v>12.2713729078899</v>
      </c>
      <c r="C38" s="6" t="n">
        <f aca="false">10^((0.556*$B$3-LOG10($A38+0.00547*10^(0.5*$B$3))-0.00307*$A38+0.256+0.366)+(-0.5514*LOG10($B$4)+1.349))</f>
        <v>28.5031693949756</v>
      </c>
      <c r="D38" s="6" t="n">
        <f aca="false">10^((0.556*$B$3-LOG10($A38+0.00547*10^(0.5*$B$3))-0.00307*$A38+0.256-0.366)+(-0.5514*LOG10($B$4)+1.349))</f>
        <v>5.28315258411366</v>
      </c>
      <c r="E38" s="7" t="n">
        <f aca="false">10^((0.702*$B$3-LOG10($A38+0.00217*10^(0.5*$B$3))-0.000925*$A38-1.93)+(-0.7057*LOG10($B$4)+1.765))</f>
        <v>7.10351271598175</v>
      </c>
      <c r="F38" s="7" t="n">
        <f aca="false">10^((0.702*$B$3-LOG10($A38+0.00217*10^(0.5*$B$3))-0.000925*$A38-1.93+0.321)+(-0.7057*LOG10($B$4)+1.765))</f>
        <v>14.8755544588326</v>
      </c>
      <c r="G38" s="7" t="n">
        <f aca="false">10^((0.702*$B$3-LOG10($A38+0.00217*10^(0.5*$B$3))-0.000925*$A38-1.93-0.321)+(-0.7057*LOG10($B$4)+1.765))</f>
        <v>3.39213526768094</v>
      </c>
    </row>
    <row r="39" customFormat="false" ht="13.8" hidden="false" customHeight="false" outlineLevel="0" collapsed="false">
      <c r="A39" s="5" t="n">
        <v>390</v>
      </c>
      <c r="B39" s="6" t="n">
        <f aca="false">10^((0.556*$B$3-LOG10($A39+0.00547*10^(0.5*$B$3))-0.00307*$A39+0.256)+(-0.5514*LOG10($B$4)+1.349))</f>
        <v>6.94621482703751</v>
      </c>
      <c r="C39" s="6" t="n">
        <f aca="false">10^((0.556*$B$3-LOG10($A39+0.00547*10^(0.5*$B$3))-0.00307*$A39+0.256+0.366)+(-0.5514*LOG10($B$4)+1.349))</f>
        <v>16.1342287741613</v>
      </c>
      <c r="D39" s="6" t="n">
        <f aca="false">10^((0.556*$B$3-LOG10($A39+0.00547*10^(0.5*$B$3))-0.00307*$A39+0.256-0.366)+(-0.5514*LOG10($B$4)+1.349))</f>
        <v>2.99053032523172</v>
      </c>
      <c r="E39" s="7" t="n">
        <f aca="false">10^((0.702*$B$3-LOG10($A39+0.00217*10^(0.5*$B$3))-0.000925*$A39-1.93)+(-0.7057*LOG10($B$4)+1.765))</f>
        <v>5.34028780972628</v>
      </c>
      <c r="F39" s="7" t="n">
        <f aca="false">10^((0.702*$B$3-LOG10($A39+0.00217*10^(0.5*$B$3))-0.000925*$A39-1.93+0.321)+(-0.7057*LOG10($B$4)+1.765))</f>
        <v>11.1831632201765</v>
      </c>
      <c r="G39" s="7" t="n">
        <f aca="false">10^((0.702*$B$3-LOG10($A39+0.00217*10^(0.5*$B$3))-0.000925*$A39-1.93-0.321)+(-0.7057*LOG10($B$4)+1.765))</f>
        <v>2.55014375890161</v>
      </c>
    </row>
    <row r="40" customFormat="false" ht="13.8" hidden="false" customHeight="false" outlineLevel="0" collapsed="false">
      <c r="A40" s="5" t="n">
        <v>470</v>
      </c>
      <c r="B40" s="6" t="n">
        <f aca="false">10^((0.556*$B$3-LOG10($A40+0.00547*10^(0.5*$B$3))-0.00307*$A40+0.256)+(-0.5514*LOG10($B$4)+1.349))</f>
        <v>3.34429266220117</v>
      </c>
      <c r="C40" s="6" t="n">
        <f aca="false">10^((0.556*$B$3-LOG10($A40+0.00547*10^(0.5*$B$3))-0.00307*$A40+0.256+0.366)+(-0.5514*LOG10($B$4)+1.349))</f>
        <v>7.76791162428174</v>
      </c>
      <c r="D40" s="6" t="n">
        <f aca="false">10^((0.556*$B$3-LOG10($A40+0.00547*10^(0.5*$B$3))-0.00307*$A40+0.256-0.366)+(-0.5514*LOG10($B$4)+1.349))</f>
        <v>1.43980698434977</v>
      </c>
      <c r="E40" s="7" t="n">
        <f aca="false">10^((0.702*$B$3-LOG10($A40+0.00217*10^(0.5*$B$3))-0.000925*$A40-1.93)+(-0.7057*LOG10($B$4)+1.765))</f>
        <v>3.77090266296883</v>
      </c>
      <c r="F40" s="7" t="n">
        <f aca="false">10^((0.702*$B$3-LOG10($A40+0.00217*10^(0.5*$B$3))-0.000925*$A40-1.93+0.321)+(-0.7057*LOG10($B$4)+1.765))</f>
        <v>7.89669423632433</v>
      </c>
      <c r="G40" s="7" t="n">
        <f aca="false">10^((0.702*$B$3-LOG10($A40+0.00217*10^(0.5*$B$3))-0.000925*$A40-1.93-0.321)+(-0.7057*LOG10($B$4)+1.765))</f>
        <v>1.80071640968136</v>
      </c>
    </row>
    <row r="41" customFormat="false" ht="13.8" hidden="false" customHeight="false" outlineLevel="0" collapsed="false">
      <c r="A41" s="5" t="n">
        <v>560</v>
      </c>
      <c r="B41" s="6" t="n">
        <f aca="false">10^((0.556*$B$3-LOG10($A41+0.00547*10^(0.5*$B$3))-0.00307*$A41+0.256)+(-0.5514*LOG10($B$4)+1.349))</f>
        <v>1.51095707655776</v>
      </c>
      <c r="C41" s="6" t="n">
        <f aca="false">10^((0.556*$B$3-LOG10($A41+0.00547*10^(0.5*$B$3))-0.00307*$A41+0.256+0.366)+(-0.5514*LOG10($B$4)+1.349))</f>
        <v>3.50955559943686</v>
      </c>
      <c r="D41" s="6" t="n">
        <f aca="false">10^((0.556*$B$3-LOG10($A41+0.00547*10^(0.5*$B$3))-0.00307*$A41+0.256-0.366)+(-0.5514*LOG10($B$4)+1.349))</f>
        <v>0.650507228768875</v>
      </c>
      <c r="E41" s="7" t="n">
        <f aca="false">10^((0.702*$B$3-LOG10($A41+0.00217*10^(0.5*$B$3))-0.000925*$A41-1.93)+(-0.7057*LOG10($B$4)+1.765))</f>
        <v>2.63145814539469</v>
      </c>
      <c r="F41" s="7" t="n">
        <f aca="false">10^((0.702*$B$3-LOG10($A41+0.00217*10^(0.5*$B$3))-0.000925*$A41-1.93+0.321)+(-0.7057*LOG10($B$4)+1.765))</f>
        <v>5.51056927932131</v>
      </c>
      <c r="G41" s="7" t="n">
        <f aca="false">10^((0.702*$B$3-LOG10($A41+0.00217*10^(0.5*$B$3))-0.000925*$A41-1.93-0.321)+(-0.7057*LOG10($B$4)+1.765))</f>
        <v>1.25659829683094</v>
      </c>
    </row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1" width="12.3744855967078"/>
    <col collapsed="false" hidden="false" max="7" min="2" style="1" width="9.37037037037037"/>
    <col collapsed="false" hidden="false" max="1025" min="8" style="1" width="9"/>
  </cols>
  <sheetData>
    <row r="1" customFormat="false" ht="15" hidden="false" customHeight="false" outlineLevel="0" collapsed="false">
      <c r="A1" s="2" t="s">
        <v>11</v>
      </c>
      <c r="B1" s="2"/>
      <c r="C1" s="0"/>
      <c r="D1" s="0"/>
      <c r="E1" s="0"/>
      <c r="F1" s="0"/>
      <c r="G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</row>
    <row r="3" customFormat="false" ht="13.8" hidden="false" customHeight="false" outlineLevel="0" collapsed="false">
      <c r="A3" s="1" t="s">
        <v>1</v>
      </c>
      <c r="B3" s="1" t="n">
        <v>8</v>
      </c>
      <c r="C3" s="0"/>
      <c r="D3" s="0"/>
      <c r="E3" s="0"/>
      <c r="F3" s="0"/>
      <c r="G3" s="0"/>
    </row>
    <row r="4" customFormat="false" ht="13.8" hidden="false" customHeight="false" outlineLevel="0" collapsed="false">
      <c r="A4" s="1" t="s">
        <v>2</v>
      </c>
      <c r="B4" s="1" t="n">
        <v>300</v>
      </c>
      <c r="C4" s="1" t="s">
        <v>3</v>
      </c>
      <c r="D4" s="0"/>
      <c r="E4" s="0"/>
      <c r="F4" s="0"/>
      <c r="G4" s="0"/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3.8" hidden="false" customHeight="false" outlineLevel="0" collapsed="false">
      <c r="A6" s="0"/>
      <c r="B6" s="0"/>
      <c r="C6" s="0"/>
      <c r="D6" s="0"/>
      <c r="E6" s="0"/>
      <c r="F6" s="0"/>
      <c r="G6" s="0"/>
    </row>
    <row r="7" customFormat="false" ht="30.55" hidden="false" customHeight="false" outlineLevel="0" collapsed="false">
      <c r="A7" s="3" t="s">
        <v>4</v>
      </c>
      <c r="B7" s="3" t="s">
        <v>5</v>
      </c>
      <c r="C7" s="3" t="s">
        <v>6</v>
      </c>
      <c r="D7" s="3" t="s">
        <v>7</v>
      </c>
      <c r="E7" s="4" t="s">
        <v>8</v>
      </c>
      <c r="F7" s="4" t="s">
        <v>9</v>
      </c>
      <c r="G7" s="4" t="s">
        <v>10</v>
      </c>
    </row>
    <row r="8" customFormat="false" ht="13.8" hidden="false" customHeight="false" outlineLevel="0" collapsed="false">
      <c r="A8" s="5" t="n">
        <v>33</v>
      </c>
      <c r="B8" s="6" t="n">
        <f aca="false">10^((0.409*$B$3-LOG10($A8)-0.00389*$A8+1.56)+(-0.5514*LOG10($B$4)+1.349))</f>
        <v>1473.09718725928</v>
      </c>
      <c r="C8" s="6" t="n">
        <f aca="false">10^((0.409*$B$3-LOG10($A8)-0.00389*$A8+1.56+0.397)+(-0.5514*LOG10($B$4)+1.349))</f>
        <v>3674.78047561151</v>
      </c>
      <c r="D8" s="6" t="n">
        <f aca="false">10^((0.409*$B$3-LOG10($A8)-0.00389*$A8+1.56-0.397)+(-0.5514*LOG10($B$4)+1.349))</f>
        <v>590.515634202641</v>
      </c>
      <c r="E8" s="7" t="n">
        <f aca="false">10^((0.552*$B$3-LOG10($A8)-0.00324*$A8-0.571)+(-0.7057*LOG10($B$4)+1.765))</f>
        <v>172.369963898143</v>
      </c>
      <c r="F8" s="7" t="n">
        <f aca="false">10^((0.552*$B$3-LOG10($A8)-0.00324*$A8-0.571+0.356)+(-0.7057*LOG10($B$4)+1.765))</f>
        <v>391.256522572879</v>
      </c>
      <c r="G8" s="7" t="n">
        <f aca="false">10^((0.552*$B$3-LOG10($A8)-0.00324*$A8-0.571-0.356)+(-0.7057*LOG10($B$4)+1.765))</f>
        <v>75.9384259177762</v>
      </c>
    </row>
    <row r="9" customFormat="false" ht="13.8" hidden="false" customHeight="false" outlineLevel="0" collapsed="false">
      <c r="A9" s="5" t="n">
        <v>39</v>
      </c>
      <c r="B9" s="6" t="n">
        <f aca="false">10^((0.409*$B$3-LOG10($A9)-0.00389*$A9+1.56)+(-0.5514*LOG10($B$4)+1.349))</f>
        <v>1181.2470396436</v>
      </c>
      <c r="C9" s="6" t="n">
        <f aca="false">10^((0.409*$B$3-LOG10($A9)-0.00389*$A9+1.56+0.397)+(-0.5514*LOG10($B$4)+1.349))</f>
        <v>2946.73263631191</v>
      </c>
      <c r="D9" s="6" t="n">
        <f aca="false">10^((0.409*$B$3-LOG10($A9)-0.00389*$A9+1.56-0.397)+(-0.5514*LOG10($B$4)+1.349))</f>
        <v>473.5226234889</v>
      </c>
      <c r="E9" s="7" t="n">
        <f aca="false">10^((0.552*$B$3-LOG10($A9)-0.00324*$A9-0.571)+(-0.7057*LOG10($B$4)+1.765))</f>
        <v>139.46682799744</v>
      </c>
      <c r="F9" s="7" t="n">
        <f aca="false">10^((0.552*$B$3-LOG10($A9)-0.00324*$A9-0.571+0.356)+(-0.7057*LOG10($B$4)+1.765))</f>
        <v>316.570850875116</v>
      </c>
      <c r="G9" s="7" t="n">
        <f aca="false">10^((0.552*$B$3-LOG10($A9)-0.00324*$A9-0.571-0.356)+(-0.7057*LOG10($B$4)+1.765))</f>
        <v>61.4427893721042</v>
      </c>
    </row>
    <row r="10" customFormat="false" ht="13.8" hidden="false" customHeight="false" outlineLevel="0" collapsed="false">
      <c r="A10" s="5" t="n">
        <v>47</v>
      </c>
      <c r="B10" s="6" t="n">
        <f aca="false">10^((0.409*$B$3-LOG10($A10)-0.00389*$A10+1.56)+(-0.5514*LOG10($B$4)+1.349))</f>
        <v>912.404633724924</v>
      </c>
      <c r="C10" s="6" t="n">
        <f aca="false">10^((0.409*$B$3-LOG10($A10)-0.00389*$A10+1.56+0.397)+(-0.5514*LOG10($B$4)+1.349))</f>
        <v>2276.07978812851</v>
      </c>
      <c r="D10" s="6" t="n">
        <f aca="false">10^((0.409*$B$3-LOG10($A10)-0.00389*$A10+1.56-0.397)+(-0.5514*LOG10($B$4)+1.349))</f>
        <v>365.752650669251</v>
      </c>
      <c r="E10" s="7" t="n">
        <f aca="false">10^((0.552*$B$3-LOG10($A10)-0.00324*$A10-0.571)+(-0.7057*LOG10($B$4)+1.765))</f>
        <v>109.022885582207</v>
      </c>
      <c r="F10" s="7" t="n">
        <f aca="false">10^((0.552*$B$3-LOG10($A10)-0.00324*$A10-0.571+0.356)+(-0.7057*LOG10($B$4)+1.765))</f>
        <v>247.467216034002</v>
      </c>
      <c r="G10" s="7" t="n">
        <f aca="false">10^((0.552*$B$3-LOG10($A10)-0.00324*$A10-0.571-0.356)+(-0.7057*LOG10($B$4)+1.765))</f>
        <v>48.0305624767596</v>
      </c>
    </row>
    <row r="11" customFormat="false" ht="13.8" hidden="false" customHeight="false" outlineLevel="0" collapsed="false">
      <c r="A11" s="5" t="n">
        <v>56</v>
      </c>
      <c r="B11" s="6" t="n">
        <f aca="false">10^((0.409*$B$3-LOG10($A11)-0.00389*$A11+1.56)+(-0.5514*LOG10($B$4)+1.349))</f>
        <v>706.459570813461</v>
      </c>
      <c r="C11" s="6" t="n">
        <f aca="false">10^((0.409*$B$3-LOG10($A11)-0.00389*$A11+1.56+0.397)+(-0.5514*LOG10($B$4)+1.349))</f>
        <v>1762.33032014964</v>
      </c>
      <c r="D11" s="6" t="n">
        <f aca="false">10^((0.409*$B$3-LOG10($A11)-0.00389*$A11+1.56-0.397)+(-0.5514*LOG10($B$4)+1.349))</f>
        <v>283.196129288386</v>
      </c>
      <c r="E11" s="7" t="n">
        <f aca="false">10^((0.552*$B$3-LOG10($A11)-0.00324*$A11-0.571)+(-0.7057*LOG10($B$4)+1.765))</f>
        <v>85.5593553171995</v>
      </c>
      <c r="F11" s="7" t="n">
        <f aca="false">10^((0.552*$B$3-LOG10($A11)-0.00324*$A11-0.571+0.356)+(-0.7057*LOG10($B$4)+1.765))</f>
        <v>194.20817338435</v>
      </c>
      <c r="G11" s="7" t="n">
        <f aca="false">10^((0.552*$B$3-LOG10($A11)-0.00324*$A11-0.571-0.356)+(-0.7057*LOG10($B$4)+1.765))</f>
        <v>37.6935901034775</v>
      </c>
    </row>
    <row r="12" customFormat="false" ht="13.8" hidden="false" customHeight="false" outlineLevel="0" collapsed="false">
      <c r="A12" s="5" t="n">
        <v>68</v>
      </c>
      <c r="B12" s="6" t="n">
        <f aca="false">10^((0.409*$B$3-LOG10($A12)-0.00389*$A12+1.56)+(-0.5514*LOG10($B$4)+1.349))</f>
        <v>522.50015960126</v>
      </c>
      <c r="C12" s="6" t="n">
        <f aca="false">10^((0.409*$B$3-LOG10($A12)-0.00389*$A12+1.56+0.397)+(-0.5514*LOG10($B$4)+1.349))</f>
        <v>1303.42614296816</v>
      </c>
      <c r="D12" s="6" t="n">
        <f aca="false">10^((0.409*$B$3-LOG10($A12)-0.00389*$A12+1.56-0.397)+(-0.5514*LOG10($B$4)+1.349))</f>
        <v>209.452923939099</v>
      </c>
      <c r="E12" s="7" t="n">
        <f aca="false">10^((0.552*$B$3-LOG10($A12)-0.00324*$A12-0.571)+(-0.7057*LOG10($B$4)+1.765))</f>
        <v>64.4268084305397</v>
      </c>
      <c r="F12" s="7" t="n">
        <f aca="false">10^((0.552*$B$3-LOG10($A12)-0.00324*$A12-0.571+0.356)+(-0.7057*LOG10($B$4)+1.765))</f>
        <v>146.240147975534</v>
      </c>
      <c r="G12" s="7" t="n">
        <f aca="false">10^((0.552*$B$3-LOG10($A12)-0.00324*$A12-0.571-0.356)+(-0.7057*LOG10($B$4)+1.765))</f>
        <v>28.3835437942793</v>
      </c>
    </row>
    <row r="13" customFormat="false" ht="13.8" hidden="false" customHeight="false" outlineLevel="0" collapsed="false">
      <c r="A13" s="5" t="n">
        <v>82</v>
      </c>
      <c r="B13" s="6" t="n">
        <f aca="false">10^((0.409*$B$3-LOG10($A13)-0.00389*$A13+1.56)+(-0.5514*LOG10($B$4)+1.349))</f>
        <v>382.227110880313</v>
      </c>
      <c r="C13" s="6" t="n">
        <f aca="false">10^((0.409*$B$3-LOG10($A13)-0.00389*$A13+1.56+0.397)+(-0.5514*LOG10($B$4)+1.349))</f>
        <v>953.501735296669</v>
      </c>
      <c r="D13" s="6" t="n">
        <f aca="false">10^((0.409*$B$3-LOG10($A13)-0.00389*$A13+1.56-0.397)+(-0.5514*LOG10($B$4)+1.349))</f>
        <v>153.222127326758</v>
      </c>
      <c r="E13" s="7" t="n">
        <f aca="false">10^((0.552*$B$3-LOG10($A13)-0.00324*$A13-0.571)+(-0.7057*LOG10($B$4)+1.765))</f>
        <v>48.128428159827</v>
      </c>
      <c r="F13" s="7" t="n">
        <f aca="false">10^((0.552*$B$3-LOG10($A13)-0.00324*$A13-0.571+0.356)+(-0.7057*LOG10($B$4)+1.765))</f>
        <v>109.245027456407</v>
      </c>
      <c r="G13" s="7" t="n">
        <f aca="false">10^((0.552*$B$3-LOG10($A13)-0.00324*$A13-0.571-0.356)+(-0.7057*LOG10($B$4)+1.765))</f>
        <v>21.2032130987376</v>
      </c>
    </row>
    <row r="14" customFormat="false" ht="13.8" hidden="false" customHeight="false" outlineLevel="0" collapsed="false">
      <c r="A14" s="5" t="n">
        <v>100</v>
      </c>
      <c r="B14" s="6" t="n">
        <f aca="false">10^((0.409*$B$3-LOG10($A14)-0.00389*$A14+1.56)+(-0.5514*LOG10($B$4)+1.349))</f>
        <v>266.756702424997</v>
      </c>
      <c r="C14" s="6" t="n">
        <f aca="false">10^((0.409*$B$3-LOG10($A14)-0.00389*$A14+1.56+0.397)+(-0.5514*LOG10($B$4)+1.349))</f>
        <v>665.44986324609</v>
      </c>
      <c r="D14" s="6" t="n">
        <f aca="false">10^((0.409*$B$3-LOG10($A14)-0.00389*$A14+1.56-0.397)+(-0.5514*LOG10($B$4)+1.349))</f>
        <v>106.933883706192</v>
      </c>
      <c r="E14" s="7" t="n">
        <f aca="false">10^((0.552*$B$3-LOG10($A14)-0.00324*$A14-0.571)+(-0.7057*LOG10($B$4)+1.765))</f>
        <v>34.5060725059426</v>
      </c>
      <c r="F14" s="7" t="n">
        <f aca="false">10^((0.552*$B$3-LOG10($A14)-0.00324*$A14-0.571+0.356)+(-0.7057*LOG10($B$4)+1.765))</f>
        <v>78.3241211577939</v>
      </c>
      <c r="G14" s="7" t="n">
        <f aca="false">10^((0.552*$B$3-LOG10($A14)-0.00324*$A14-0.571-0.356)+(-0.7057*LOG10($B$4)+1.765))</f>
        <v>15.2018180630028</v>
      </c>
    </row>
    <row r="15" customFormat="false" ht="13.8" hidden="false" customHeight="false" outlineLevel="0" collapsed="false">
      <c r="A15" s="5" t="n">
        <v>120</v>
      </c>
      <c r="B15" s="6" t="n">
        <f aca="false">10^((0.409*$B$3-LOG10($A15)-0.00389*$A15+1.56)+(-0.5514*LOG10($B$4)+1.349))</f>
        <v>185.837816507481</v>
      </c>
      <c r="C15" s="6" t="n">
        <f aca="false">10^((0.409*$B$3-LOG10($A15)-0.00389*$A15+1.56+0.397)+(-0.5514*LOG10($B$4)+1.349))</f>
        <v>463.590037126155</v>
      </c>
      <c r="D15" s="6" t="n">
        <f aca="false">10^((0.409*$B$3-LOG10($A15)-0.00389*$A15+1.56-0.397)+(-0.5514*LOG10($B$4)+1.349))</f>
        <v>74.4961955143789</v>
      </c>
      <c r="E15" s="7" t="n">
        <f aca="false">10^((0.552*$B$3-LOG10($A15)-0.00324*$A15-0.571)+(-0.7057*LOG10($B$4)+1.765))</f>
        <v>24.7693314392853</v>
      </c>
      <c r="F15" s="7" t="n">
        <f aca="false">10^((0.552*$B$3-LOG10($A15)-0.00324*$A15-0.571+0.356)+(-0.7057*LOG10($B$4)+1.765))</f>
        <v>56.2230348386947</v>
      </c>
      <c r="G15" s="7" t="n">
        <f aca="false">10^((0.552*$B$3-LOG10($A15)-0.00324*$A15-0.571-0.356)+(-0.7057*LOG10($B$4)+1.765))</f>
        <v>10.9122494313829</v>
      </c>
    </row>
    <row r="16" customFormat="false" ht="13.8" hidden="false" customHeight="false" outlineLevel="0" collapsed="false">
      <c r="A16" s="5" t="n">
        <v>150</v>
      </c>
      <c r="B16" s="6" t="n">
        <f aca="false">10^((0.409*$B$3-LOG10($A16)-0.00389*$A16+1.56)+(-0.5514*LOG10($B$4)+1.349))</f>
        <v>113.638130685842</v>
      </c>
      <c r="C16" s="6" t="n">
        <f aca="false">10^((0.409*$B$3-LOG10($A16)-0.00389*$A16+1.56+0.397)+(-0.5514*LOG10($B$4)+1.349))</f>
        <v>283.481081588556</v>
      </c>
      <c r="D16" s="6" t="n">
        <f aca="false">10^((0.409*$B$3-LOG10($A16)-0.00389*$A16+1.56-0.397)+(-0.5514*LOG10($B$4)+1.349))</f>
        <v>45.553744445336</v>
      </c>
      <c r="E16" s="7" t="n">
        <f aca="false">10^((0.552*$B$3-LOG10($A16)-0.00324*$A16-0.571)+(-0.7057*LOG10($B$4)+1.765))</f>
        <v>15.841790712693</v>
      </c>
      <c r="F16" s="7" t="n">
        <f aca="false">10^((0.552*$B$3-LOG10($A16)-0.00324*$A16-0.571+0.356)+(-0.7057*LOG10($B$4)+1.765))</f>
        <v>35.9587239296414</v>
      </c>
      <c r="G16" s="7" t="n">
        <f aca="false">10^((0.552*$B$3-LOG10($A16)-0.00324*$A16-0.571-0.356)+(-0.7057*LOG10($B$4)+1.765))</f>
        <v>6.97917794512984</v>
      </c>
    </row>
    <row r="17" customFormat="false" ht="13.8" hidden="false" customHeight="false" outlineLevel="0" collapsed="false">
      <c r="A17" s="5" t="n">
        <v>180</v>
      </c>
      <c r="B17" s="6" t="n">
        <f aca="false">10^((0.409*$B$3-LOG10($A17)-0.00389*$A17+1.56)+(-0.5514*LOG10($B$4)+1.349))</f>
        <v>72.3840426901031</v>
      </c>
      <c r="C17" s="6" t="n">
        <f aca="false">10^((0.409*$B$3-LOG10($A17)-0.00389*$A17+1.56+0.397)+(-0.5514*LOG10($B$4)+1.349))</f>
        <v>180.568851209545</v>
      </c>
      <c r="D17" s="6" t="n">
        <f aca="false">10^((0.409*$B$3-LOG10($A17)-0.00389*$A17+1.56-0.397)+(-0.5514*LOG10($B$4)+1.349))</f>
        <v>29.0163536017762</v>
      </c>
      <c r="E17" s="7" t="n">
        <f aca="false">10^((0.552*$B$3-LOG10($A17)-0.00324*$A17-0.571)+(-0.7057*LOG10($B$4)+1.765))</f>
        <v>10.5541442448668</v>
      </c>
      <c r="F17" s="7" t="n">
        <f aca="false">10^((0.552*$B$3-LOG10($A17)-0.00324*$A17-0.571+0.356)+(-0.7057*LOG10($B$4)+1.765))</f>
        <v>23.956481063135</v>
      </c>
      <c r="G17" s="7" t="n">
        <f aca="false">10^((0.552*$B$3-LOG10($A17)-0.00324*$A17-0.571-0.356)+(-0.7057*LOG10($B$4)+1.765))</f>
        <v>4.64967957722576</v>
      </c>
    </row>
    <row r="18" customFormat="false" ht="13.8" hidden="false" customHeight="false" outlineLevel="0" collapsed="false">
      <c r="A18" s="5" t="n">
        <v>220</v>
      </c>
      <c r="B18" s="6" t="n">
        <f aca="false">10^((0.409*$B$3-LOG10($A18)-0.00389*$A18+1.56)+(-0.5514*LOG10($B$4)+1.349))</f>
        <v>41.3897362874957</v>
      </c>
      <c r="C18" s="6" t="n">
        <f aca="false">10^((0.409*$B$3-LOG10($A18)-0.00389*$A18+1.56+0.397)+(-0.5514*LOG10($B$4)+1.349))</f>
        <v>103.250617892346</v>
      </c>
      <c r="D18" s="6" t="n">
        <f aca="false">10^((0.409*$B$3-LOG10($A18)-0.00389*$A18+1.56-0.397)+(-0.5514*LOG10($B$4)+1.349))</f>
        <v>16.5917677290281</v>
      </c>
      <c r="E18" s="7" t="n">
        <f aca="false">10^((0.552*$B$3-LOG10($A18)-0.00324*$A18-0.571)+(-0.7057*LOG10($B$4)+1.765))</f>
        <v>6.40726740836491</v>
      </c>
      <c r="F18" s="7" t="n">
        <f aca="false">10^((0.552*$B$3-LOG10($A18)-0.00324*$A18-0.571+0.356)+(-0.7057*LOG10($B$4)+1.765))</f>
        <v>14.5436310868683</v>
      </c>
      <c r="G18" s="7" t="n">
        <f aca="false">10^((0.552*$B$3-LOG10($A18)-0.00324*$A18-0.571-0.356)+(-0.7057*LOG10($B$4)+1.765))</f>
        <v>2.82275281854219</v>
      </c>
    </row>
    <row r="19" customFormat="false" ht="13.8" hidden="false" customHeight="false" outlineLevel="0" collapsed="false">
      <c r="A19" s="5" t="n">
        <v>270</v>
      </c>
      <c r="B19" s="6" t="n">
        <f aca="false">10^((0.409*$B$3-LOG10($A19)-0.00389*$A19+1.56)+(-0.5514*LOG10($B$4)+1.349))</f>
        <v>21.5502134441309</v>
      </c>
      <c r="C19" s="6" t="n">
        <f aca="false">10^((0.409*$B$3-LOG10($A19)-0.00389*$A19+1.56+0.397)+(-0.5514*LOG10($B$4)+1.349))</f>
        <v>53.759048822224</v>
      </c>
      <c r="D19" s="6" t="n">
        <f aca="false">10^((0.409*$B$3-LOG10($A19)-0.00389*$A19+1.56-0.397)+(-0.5514*LOG10($B$4)+1.349))</f>
        <v>8.63876332751651</v>
      </c>
      <c r="E19" s="7" t="n">
        <f aca="false">10^((0.552*$B$3-LOG10($A19)-0.00324*$A19-0.571)+(-0.7057*LOG10($B$4)+1.765))</f>
        <v>3.5952721151619</v>
      </c>
      <c r="F19" s="7" t="n">
        <f aca="false">10^((0.552*$B$3-LOG10($A19)-0.00324*$A19-0.571+0.356)+(-0.7057*LOG10($B$4)+1.765))</f>
        <v>8.160781807164</v>
      </c>
      <c r="G19" s="7" t="n">
        <f aca="false">10^((0.552*$B$3-LOG10($A19)-0.00324*$A19-0.571-0.356)+(-0.7057*LOG10($B$4)+1.765))</f>
        <v>1.58391461596407</v>
      </c>
    </row>
    <row r="20" customFormat="false" ht="13.8" hidden="false" customHeight="false" outlineLevel="0" collapsed="false">
      <c r="A20" s="5" t="n">
        <v>330</v>
      </c>
      <c r="B20" s="6" t="n">
        <f aca="false">10^((0.409*$B$3-LOG10($A20)-0.00389*$A20+1.56)+(-0.5514*LOG10($B$4)+1.349))</f>
        <v>10.3015221403517</v>
      </c>
      <c r="C20" s="6" t="n">
        <f aca="false">10^((0.409*$B$3-LOG10($A20)-0.00389*$A20+1.56+0.397)+(-0.5514*LOG10($B$4)+1.349))</f>
        <v>25.6981228108076</v>
      </c>
      <c r="D20" s="6" t="n">
        <f aca="false">10^((0.409*$B$3-LOG10($A20)-0.00389*$A20+1.56-0.397)+(-0.5514*LOG10($B$4)+1.349))</f>
        <v>4.12953736696779</v>
      </c>
      <c r="E20" s="7" t="n">
        <f aca="false">10^((0.552*$B$3-LOG10($A20)-0.00324*$A20-0.571)+(-0.7057*LOG10($B$4)+1.765))</f>
        <v>1.88010277601737</v>
      </c>
      <c r="F20" s="7" t="n">
        <f aca="false">10^((0.552*$B$3-LOG10($A20)-0.00324*$A20-0.571+0.356)+(-0.7057*LOG10($B$4)+1.765))</f>
        <v>4.26757920921102</v>
      </c>
      <c r="G20" s="7" t="n">
        <f aca="false">10^((0.552*$B$3-LOG10($A20)-0.00324*$A20-0.571-0.356)+(-0.7057*LOG10($B$4)+1.765))</f>
        <v>0.828288421866623</v>
      </c>
    </row>
    <row r="21" customFormat="false" ht="13.8" hidden="false" customHeight="false" outlineLevel="0" collapsed="false">
      <c r="A21" s="5" t="n">
        <v>390</v>
      </c>
      <c r="B21" s="6" t="n">
        <f aca="false">10^((0.409*$B$3-LOG10($A21)-0.00389*$A21+1.56)+(-0.5514*LOG10($B$4)+1.349))</f>
        <v>5.09273095238813</v>
      </c>
      <c r="C21" s="6" t="n">
        <f aca="false">10^((0.409*$B$3-LOG10($A21)-0.00389*$A21+1.56+0.397)+(-0.5514*LOG10($B$4)+1.349))</f>
        <v>12.7042997795666</v>
      </c>
      <c r="D21" s="6" t="n">
        <f aca="false">10^((0.409*$B$3-LOG10($A21)-0.00389*$A21+1.56-0.397)+(-0.5514*LOG10($B$4)+1.349))</f>
        <v>2.0415063406428</v>
      </c>
      <c r="E21" s="7" t="n">
        <f aca="false">10^((0.552*$B$3-LOG10($A21)-0.00324*$A21-0.571)+(-0.7057*LOG10($B$4)+1.765))</f>
        <v>1.01678919737859</v>
      </c>
      <c r="F21" s="7" t="n">
        <f aca="false">10^((0.552*$B$3-LOG10($A21)-0.00324*$A21-0.571+0.356)+(-0.7057*LOG10($B$4)+1.765))</f>
        <v>2.30797406090483</v>
      </c>
      <c r="G21" s="7" t="n">
        <f aca="false">10^((0.552*$B$3-LOG10($A21)-0.00324*$A21-0.571-0.356)+(-0.7057*LOG10($B$4)+1.765))</f>
        <v>0.447951426066064</v>
      </c>
    </row>
    <row r="22" customFormat="false" ht="13.8" hidden="false" customHeight="false" outlineLevel="0" collapsed="false">
      <c r="A22" s="5" t="n">
        <v>470</v>
      </c>
      <c r="B22" s="6" t="n">
        <f aca="false">10^((0.409*$B$3-LOG10($A22)-0.00389*$A22+1.56)+(-0.5514*LOG10($B$4)+1.349))</f>
        <v>2.06403701905193</v>
      </c>
      <c r="C22" s="6" t="n">
        <f aca="false">10^((0.409*$B$3-LOG10($A22)-0.00389*$A22+1.56+0.397)+(-0.5514*LOG10($B$4)+1.349))</f>
        <v>5.14893586394199</v>
      </c>
      <c r="D22" s="6" t="n">
        <f aca="false">10^((0.409*$B$3-LOG10($A22)-0.00389*$A22+1.56-0.397)+(-0.5514*LOG10($B$4)+1.349))</f>
        <v>0.827403744888589</v>
      </c>
      <c r="E22" s="7" t="n">
        <f aca="false">10^((0.552*$B$3-LOG10($A22)-0.00324*$A22-0.571)+(-0.7057*LOG10($B$4)+1.765))</f>
        <v>0.4645127858843</v>
      </c>
      <c r="F22" s="7" t="n">
        <f aca="false">10^((0.552*$B$3-LOG10($A22)-0.00324*$A22-0.571+0.356)+(-0.7057*LOG10($B$4)+1.765))</f>
        <v>1.05438124592941</v>
      </c>
      <c r="G22" s="7" t="n">
        <f aca="false">10^((0.552*$B$3-LOG10($A22)-0.00324*$A22-0.571-0.356)+(-0.7057*LOG10($B$4)+1.765))</f>
        <v>0.204643366982307</v>
      </c>
    </row>
    <row r="23" customFormat="false" ht="13.8" hidden="false" customHeight="false" outlineLevel="0" collapsed="false">
      <c r="A23" s="5" t="n">
        <v>560</v>
      </c>
      <c r="B23" s="6" t="n">
        <f aca="false">10^((0.409*$B$3-LOG10($A23)-0.00389*$A23+1.56)+(-0.5514*LOG10($B$4)+1.349))</f>
        <v>0.773619330808544</v>
      </c>
      <c r="C23" s="6" t="n">
        <f aca="false">10^((0.409*$B$3-LOG10($A23)-0.00389*$A23+1.56+0.397)+(-0.5514*LOG10($B$4)+1.349))</f>
        <v>1.92986670329613</v>
      </c>
      <c r="D23" s="6" t="n">
        <f aca="false">10^((0.409*$B$3-LOG10($A23)-0.00389*$A23+1.56-0.397)+(-0.5514*LOG10($B$4)+1.349))</f>
        <v>0.310118241834252</v>
      </c>
      <c r="E23" s="7" t="n">
        <f aca="false">10^((0.552*$B$3-LOG10($A23)-0.00324*$A23-0.571)+(-0.7057*LOG10($B$4)+1.765))</f>
        <v>0.199208334046121</v>
      </c>
      <c r="F23" s="7" t="n">
        <f aca="false">10^((0.552*$B$3-LOG10($A23)-0.00324*$A23-0.571+0.356)+(-0.7057*LOG10($B$4)+1.765))</f>
        <v>0.452175995653622</v>
      </c>
      <c r="G23" s="7" t="n">
        <f aca="false">10^((0.552*$B$3-LOG10($A23)-0.00324*$A23-0.571-0.356)+(-0.7057*LOG10($B$4)+1.765))</f>
        <v>0.0877622004150569</v>
      </c>
    </row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4"/>
  <sheetViews>
    <sheetView windowProtection="false" showFormulas="false" showGridLines="true" showRowColHeaders="true" showZeros="true" rightToLeft="false" tabSelected="false" showOutlineSymbols="true" defaultGridColor="true" view="normal" topLeftCell="I4" colorId="64" zoomScale="100" zoomScaleNormal="100" zoomScalePageLayoutView="100" workbookViewId="0">
      <selection pane="topLeft" activeCell="J8" activeCellId="0" sqref="J8"/>
    </sheetView>
  </sheetViews>
  <sheetFormatPr defaultRowHeight="15"/>
  <cols>
    <col collapsed="false" hidden="false" max="1" min="1" style="8" width="9"/>
    <col collapsed="false" hidden="false" max="7" min="2" style="8" width="9.88065843621399"/>
    <col collapsed="false" hidden="false" max="1025" min="8" style="8" width="9"/>
  </cols>
  <sheetData>
    <row r="1" customFormat="false" ht="15" hidden="false" customHeight="false" outlineLevel="0" collapsed="false">
      <c r="A1" s="8" t="s">
        <v>12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Q1" s="0"/>
      <c r="R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Q2" s="0"/>
      <c r="R2" s="0"/>
    </row>
    <row r="3" customFormat="false" ht="15" hidden="false" customHeight="false" outlineLevel="0" collapsed="false">
      <c r="A3" s="9" t="s">
        <v>1</v>
      </c>
      <c r="B3" s="10" t="n">
        <v>7</v>
      </c>
      <c r="C3" s="9"/>
      <c r="D3" s="0"/>
      <c r="E3" s="0"/>
      <c r="F3" s="0"/>
      <c r="G3" s="0"/>
      <c r="H3" s="0"/>
      <c r="I3" s="0"/>
      <c r="J3" s="0"/>
      <c r="K3" s="0"/>
      <c r="L3" s="0"/>
      <c r="M3" s="0"/>
      <c r="Q3" s="0"/>
      <c r="R3" s="0"/>
    </row>
    <row r="4" customFormat="false" ht="15" hidden="false" customHeight="false" outlineLevel="0" collapsed="false">
      <c r="A4" s="9" t="s">
        <v>2</v>
      </c>
      <c r="B4" s="10" t="n">
        <v>300</v>
      </c>
      <c r="C4" s="9" t="s">
        <v>13</v>
      </c>
      <c r="D4" s="0"/>
      <c r="E4" s="0"/>
      <c r="F4" s="0"/>
      <c r="G4" s="0"/>
      <c r="H4" s="0"/>
      <c r="I4" s="0"/>
      <c r="J4" s="0"/>
      <c r="K4" s="0"/>
      <c r="L4" s="0"/>
      <c r="M4" s="0"/>
      <c r="Q4" s="0"/>
      <c r="R4" s="0"/>
    </row>
    <row r="5" customFormat="false" ht="45" hidden="false" customHeight="false" outlineLevel="0" collapsed="false">
      <c r="A5" s="11" t="s">
        <v>4</v>
      </c>
      <c r="B5" s="10" t="n">
        <v>80</v>
      </c>
      <c r="C5" s="9" t="s">
        <v>14</v>
      </c>
      <c r="D5" s="0"/>
      <c r="E5" s="0"/>
      <c r="F5" s="0"/>
      <c r="G5" s="0"/>
      <c r="H5" s="0"/>
      <c r="I5" s="0"/>
      <c r="J5" s="0"/>
      <c r="K5" s="0"/>
      <c r="L5" s="0"/>
      <c r="M5" s="0"/>
      <c r="Q5" s="0"/>
      <c r="R5" s="0"/>
    </row>
    <row r="6" customFormat="false" ht="1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Q6" s="0"/>
      <c r="R6" s="0"/>
    </row>
    <row r="7" customFormat="false" ht="48" hidden="false" customHeight="false" outlineLevel="0" collapsed="false">
      <c r="A7" s="9" t="s">
        <v>15</v>
      </c>
      <c r="B7" s="12" t="s">
        <v>16</v>
      </c>
      <c r="C7" s="12" t="s">
        <v>17</v>
      </c>
      <c r="D7" s="12" t="s">
        <v>18</v>
      </c>
      <c r="E7" s="12" t="s">
        <v>19</v>
      </c>
      <c r="F7" s="13" t="s">
        <v>20</v>
      </c>
      <c r="G7" s="12" t="s">
        <v>21</v>
      </c>
      <c r="H7" s="12" t="s">
        <v>22</v>
      </c>
      <c r="I7" s="9"/>
      <c r="J7" s="14" t="s">
        <v>23</v>
      </c>
      <c r="K7" s="14" t="s">
        <v>24</v>
      </c>
      <c r="L7" s="14" t="s">
        <v>25</v>
      </c>
      <c r="M7" s="14" t="s">
        <v>26</v>
      </c>
      <c r="Q7" s="15"/>
      <c r="R7" s="15"/>
    </row>
    <row r="8" customFormat="false" ht="13.8" hidden="false" customHeight="false" outlineLevel="0" collapsed="false">
      <c r="A8" s="16" t="n">
        <v>0.05</v>
      </c>
      <c r="B8" s="17" t="n">
        <v>0.54</v>
      </c>
      <c r="C8" s="17" t="n">
        <v>-0.00354</v>
      </c>
      <c r="D8" s="18" t="n">
        <v>0.479</v>
      </c>
      <c r="E8" s="17" t="n">
        <v>0.00611</v>
      </c>
      <c r="F8" s="17" t="n">
        <v>0.374</v>
      </c>
      <c r="G8" s="17" t="n">
        <v>-0.3244</v>
      </c>
      <c r="H8" s="17" t="n">
        <v>0.7962</v>
      </c>
      <c r="I8" s="9"/>
      <c r="J8" s="19" t="n">
        <v>0.05</v>
      </c>
      <c r="K8" s="20" t="n">
        <f aca="false">10^(($B8*$B$3-LOG10($B$5+$E8*10^(0.5*$B$3))+$C8*$B$5+$D8)+($G8*LOG10($B$4)+$H8))</f>
        <v>93.6221311645866</v>
      </c>
      <c r="L8" s="20" t="n">
        <f aca="false">10^(($B8*$B$3-LOG10($B$5+$E8*10^(0.5*$B$3))+$C8*$B$5+$D8+$F8)+($G8*LOG10($B$4)+$H8))</f>
        <v>221.502444242891</v>
      </c>
      <c r="M8" s="20" t="n">
        <f aca="false">10^(($B8*$B$3-LOG10($B$5+$E8*10^(0.5*$B$3))+$C8*$B$5+$D8-$F8)+($G8*LOG10($B$4)+$H8))</f>
        <v>39.5711364439283</v>
      </c>
      <c r="Q8" s="15"/>
      <c r="R8" s="15"/>
    </row>
    <row r="9" customFormat="false" ht="15" hidden="false" customHeight="false" outlineLevel="0" collapsed="false">
      <c r="A9" s="16" t="n">
        <v>0.06</v>
      </c>
      <c r="B9" s="17" t="n">
        <v>0.536</v>
      </c>
      <c r="C9" s="17" t="n">
        <v>-0.00372</v>
      </c>
      <c r="D9" s="18" t="n">
        <v>0.566</v>
      </c>
      <c r="E9" s="17" t="n">
        <v>0.00648</v>
      </c>
      <c r="F9" s="17" t="n">
        <v>0.379</v>
      </c>
      <c r="G9" s="17" t="n">
        <v>-0.2614</v>
      </c>
      <c r="H9" s="17" t="n">
        <v>0.645</v>
      </c>
      <c r="I9" s="9"/>
      <c r="J9" s="19" t="n">
        <v>0.06</v>
      </c>
      <c r="K9" s="20" t="n">
        <f aca="false">10^(($B9*$B$3-LOG10($B$5+$E9*10^(0.5*$B$3))+$C9*$B$5+$D9)+($G9*LOG10($B$4)+$H9))</f>
        <v>103.693353297554</v>
      </c>
      <c r="L9" s="20" t="n">
        <f aca="false">10^(($B9*$B$3-LOG10($B$5+$E9*10^(0.5*$B$3))+$C9*$B$5+$D9+$F9)+($G9*LOG10($B$4)+$H9))</f>
        <v>248.170936281547</v>
      </c>
      <c r="M9" s="20" t="n">
        <f aca="false">10^(($B9*$B$3-LOG10($B$5+$E9*10^(0.5*$B$3))+$C9*$B$5+$D9-$F9)+($G9*LOG10($B$4)+$H9))</f>
        <v>43.3262318271348</v>
      </c>
      <c r="Q9" s="15"/>
      <c r="R9" s="15"/>
    </row>
    <row r="10" customFormat="false" ht="15" hidden="false" customHeight="false" outlineLevel="0" collapsed="false">
      <c r="A10" s="16" t="n">
        <v>0.07</v>
      </c>
      <c r="B10" s="17" t="n">
        <v>0.528</v>
      </c>
      <c r="C10" s="17" t="n">
        <v>-0.00385</v>
      </c>
      <c r="D10" s="18" t="n">
        <v>0.669</v>
      </c>
      <c r="E10" s="17" t="n">
        <v>0.00664</v>
      </c>
      <c r="F10" s="17" t="n">
        <v>0.384</v>
      </c>
      <c r="G10" s="17" t="n">
        <v>-0.2418</v>
      </c>
      <c r="H10" s="17" t="n">
        <v>0.5974</v>
      </c>
      <c r="I10" s="9"/>
      <c r="J10" s="19" t="n">
        <v>0.07</v>
      </c>
      <c r="K10" s="20" t="n">
        <f aca="false">10^(($B10*$B$3-LOG10($B$5+$E10*10^(0.5*$B$3))+$C10*$B$5+$D10)+($G10*LOG10($B$4)+$H10))</f>
        <v>112.49192666616</v>
      </c>
      <c r="L10" s="20" t="n">
        <f aca="false">10^(($B10*$B$3-LOG10($B$5+$E10*10^(0.5*$B$3))+$C10*$B$5+$D10+$F10)+($G10*LOG10($B$4)+$H10))</f>
        <v>272.346221982089</v>
      </c>
      <c r="M10" s="20" t="n">
        <f aca="false">10^(($B10*$B$3-LOG10($B$5+$E10*10^(0.5*$B$3))+$C10*$B$5+$D10-$F10)+($G10*LOG10($B$4)+$H10))</f>
        <v>46.4645093035178</v>
      </c>
      <c r="Q10" s="15"/>
      <c r="R10" s="15"/>
    </row>
    <row r="11" customFormat="false" ht="15" hidden="false" customHeight="false" outlineLevel="0" collapsed="false">
      <c r="A11" s="16" t="n">
        <v>0.08</v>
      </c>
      <c r="B11" s="17" t="n">
        <v>0.524</v>
      </c>
      <c r="C11" s="17" t="n">
        <v>-0.00397</v>
      </c>
      <c r="D11" s="18" t="n">
        <v>0.747</v>
      </c>
      <c r="E11" s="17" t="n">
        <v>0.00687</v>
      </c>
      <c r="F11" s="17" t="n">
        <v>0.393</v>
      </c>
      <c r="G11" s="17" t="n">
        <v>-0.2616</v>
      </c>
      <c r="H11" s="17" t="n">
        <v>0.6417</v>
      </c>
      <c r="I11" s="9"/>
      <c r="J11" s="19" t="n">
        <v>0.08</v>
      </c>
      <c r="K11" s="20" t="n">
        <f aca="false">10^(($B11*$B$3-LOG10($B$5+$E11*10^(0.5*$B$3))+$C11*$B$5+$D11)+($G11*LOG10($B$4)+$H11))</f>
        <v>121.243379206224</v>
      </c>
      <c r="L11" s="20" t="n">
        <f aca="false">10^(($B11*$B$3-LOG10($B$5+$E11*10^(0.5*$B$3))+$C11*$B$5+$D11+$F11)+($G11*LOG10($B$4)+$H11))</f>
        <v>299.68018780737</v>
      </c>
      <c r="M11" s="20" t="n">
        <f aca="false">10^(($B11*$B$3-LOG10($B$5+$E11*10^(0.5*$B$3))+$C11*$B$5+$D11-$F11)+($G11*LOG10($B$4)+$H11))</f>
        <v>49.0521482547691</v>
      </c>
      <c r="Q11" s="15"/>
      <c r="R11" s="15"/>
    </row>
    <row r="12" customFormat="false" ht="15" hidden="false" customHeight="false" outlineLevel="0" collapsed="false">
      <c r="A12" s="16" t="n">
        <v>0.09</v>
      </c>
      <c r="B12" s="17" t="n">
        <v>0.523</v>
      </c>
      <c r="C12" s="17" t="n">
        <v>-0.00405</v>
      </c>
      <c r="D12" s="18" t="n">
        <v>0.795</v>
      </c>
      <c r="E12" s="17" t="n">
        <v>0.0071</v>
      </c>
      <c r="F12" s="17" t="n">
        <v>0.399</v>
      </c>
      <c r="G12" s="17" t="n">
        <v>-0.2929</v>
      </c>
      <c r="H12" s="17" t="n">
        <v>0.7154</v>
      </c>
      <c r="I12" s="9"/>
      <c r="J12" s="19" t="n">
        <v>0.09</v>
      </c>
      <c r="K12" s="20" t="n">
        <f aca="false">10^(($B12*$B$3-LOG10($B$5+$E12*10^(0.5*$B$3))+$C12*$B$5+$D12)+($G12*LOG10($B$4)+$H12))</f>
        <v>129.220083444883</v>
      </c>
      <c r="L12" s="20" t="n">
        <f aca="false">10^(($B12*$B$3-LOG10($B$5+$E12*10^(0.5*$B$3))+$C12*$B$5+$D12+$F12)+($G12*LOG10($B$4)+$H12))</f>
        <v>323.839646798803</v>
      </c>
      <c r="M12" s="20" t="n">
        <f aca="false">10^(($B12*$B$3-LOG10($B$5+$E12*10^(0.5*$B$3))+$C12*$B$5+$D12-$F12)+($G12*LOG10($B$4)+$H12))</f>
        <v>51.5620311798223</v>
      </c>
      <c r="Q12" s="15"/>
      <c r="R12" s="15"/>
    </row>
    <row r="13" customFormat="false" ht="15" hidden="false" customHeight="false" outlineLevel="0" collapsed="false">
      <c r="A13" s="16" t="n">
        <v>0.1</v>
      </c>
      <c r="B13" s="17" t="n">
        <v>0.52</v>
      </c>
      <c r="C13" s="17" t="n">
        <v>-0.00409</v>
      </c>
      <c r="D13" s="18" t="n">
        <v>0.847</v>
      </c>
      <c r="E13" s="17" t="n">
        <v>0.00732</v>
      </c>
      <c r="F13" s="17" t="n">
        <v>0.404</v>
      </c>
      <c r="G13" s="17" t="n">
        <v>-0.3199</v>
      </c>
      <c r="H13" s="17" t="n">
        <v>0.7776</v>
      </c>
      <c r="I13" s="9"/>
      <c r="J13" s="19" t="n">
        <v>0.1</v>
      </c>
      <c r="K13" s="20" t="n">
        <f aca="false">10^(($B13*$B$3-LOG10($B$5+$E13*10^(0.5*$B$3))+$C13*$B$5+$D13)+($G13*LOG10($B$4)+$H13))</f>
        <v>135.365700794807</v>
      </c>
      <c r="L13" s="20" t="n">
        <f aca="false">10^(($B13*$B$3-LOG10($B$5+$E13*10^(0.5*$B$3))+$C13*$B$5+$D13+$F13)+($G13*LOG10($B$4)+$H13))</f>
        <v>343.169463672328</v>
      </c>
      <c r="M13" s="20" t="n">
        <f aca="false">10^(($B13*$B$3-LOG10($B$5+$E13*10^(0.5*$B$3))+$C13*$B$5+$D13-$F13)+($G13*LOG10($B$4)+$H13))</f>
        <v>53.3959891290488</v>
      </c>
      <c r="Q13" s="15"/>
      <c r="R13" s="15"/>
    </row>
    <row r="14" customFormat="false" ht="15" hidden="false" customHeight="false" outlineLevel="0" collapsed="false">
      <c r="A14" s="16" t="n">
        <v>0.11</v>
      </c>
      <c r="B14" s="17" t="n">
        <v>0.501</v>
      </c>
      <c r="C14" s="17" t="n">
        <v>-0.00399</v>
      </c>
      <c r="D14" s="18" t="n">
        <v>0.96</v>
      </c>
      <c r="E14" s="17" t="n">
        <v>0.00607</v>
      </c>
      <c r="F14" s="17" t="n">
        <v>0.404</v>
      </c>
      <c r="G14" s="17" t="n">
        <v>-0.3477</v>
      </c>
      <c r="H14" s="17" t="n">
        <v>0.8406</v>
      </c>
      <c r="I14" s="9"/>
      <c r="J14" s="19" t="n">
        <v>0.11</v>
      </c>
      <c r="K14" s="20" t="n">
        <f aca="false">10^(($B14*$B$3-LOG10($B$5+$E14*10^(0.5*$B$3))+$C14*$B$5+$D14)+($G14*LOG10($B$4)+$H14))</f>
        <v>135.087463390787</v>
      </c>
      <c r="L14" s="20" t="n">
        <f aca="false">10^(($B14*$B$3-LOG10($B$5+$E14*10^(0.5*$B$3))+$C14*$B$5+$D14+$F14)+($G14*LOG10($B$4)+$H14))</f>
        <v>342.464096063323</v>
      </c>
      <c r="M14" s="20" t="n">
        <f aca="false">10^(($B14*$B$3-LOG10($B$5+$E14*10^(0.5*$B$3))+$C14*$B$5+$D14-$F14)+($G14*LOG10($B$4)+$H14))</f>
        <v>53.286236353323</v>
      </c>
      <c r="Q14" s="15"/>
      <c r="R14" s="15"/>
    </row>
    <row r="15" customFormat="false" ht="15" hidden="false" customHeight="false" outlineLevel="0" collapsed="false">
      <c r="A15" s="16" t="n">
        <v>0.12</v>
      </c>
      <c r="B15" s="17" t="n">
        <v>0.51</v>
      </c>
      <c r="C15" s="17" t="n">
        <v>-0.00397</v>
      </c>
      <c r="D15" s="18" t="n">
        <v>0.928</v>
      </c>
      <c r="E15" s="17" t="n">
        <v>0.00619</v>
      </c>
      <c r="F15" s="17" t="n">
        <v>0.404</v>
      </c>
      <c r="G15" s="17" t="n">
        <v>-0.39</v>
      </c>
      <c r="H15" s="17" t="n">
        <v>0.9399</v>
      </c>
      <c r="I15" s="9"/>
      <c r="J15" s="19" t="n">
        <v>0.12</v>
      </c>
      <c r="K15" s="20" t="n">
        <f aca="false">10^(($B15*$B$3-LOG10($B$5+$E15*10^(0.5*$B$3))+$C15*$B$5+$D15)+($G15*LOG10($B$4)+$H15))</f>
        <v>143.24338717721</v>
      </c>
      <c r="L15" s="20" t="n">
        <f aca="false">10^(($B15*$B$3-LOG10($B$5+$E15*10^(0.5*$B$3))+$C15*$B$5+$D15+$F15)+($G15*LOG10($B$4)+$H15))</f>
        <v>363.140411962442</v>
      </c>
      <c r="M15" s="20" t="n">
        <f aca="false">10^(($B15*$B$3-LOG10($B$5+$E15*10^(0.5*$B$3))+$C15*$B$5+$D15-$F15)+($G15*LOG10($B$4)+$H15))</f>
        <v>56.5034000460469</v>
      </c>
      <c r="Q15" s="15"/>
      <c r="R15" s="15"/>
    </row>
    <row r="16" customFormat="false" ht="15" hidden="false" customHeight="false" outlineLevel="0" collapsed="false">
      <c r="A16" s="16" t="n">
        <v>0.13</v>
      </c>
      <c r="B16" s="17" t="n">
        <v>0.514</v>
      </c>
      <c r="C16" s="17" t="n">
        <v>-0.00393</v>
      </c>
      <c r="D16" s="18" t="n">
        <v>0.914</v>
      </c>
      <c r="E16" s="17" t="n">
        <v>0.00616</v>
      </c>
      <c r="F16" s="17" t="n">
        <v>0.403</v>
      </c>
      <c r="G16" s="17" t="n">
        <v>-0.4307</v>
      </c>
      <c r="H16" s="17" t="n">
        <v>1.035</v>
      </c>
      <c r="I16" s="9"/>
      <c r="J16" s="19" t="n">
        <v>0.13</v>
      </c>
      <c r="K16" s="20" t="n">
        <f aca="false">10^(($B16*$B$3-LOG10($B$5+$E16*10^(0.5*$B$3))+$C16*$B$5+$D16)+($G16*LOG10($B$4)+$H16))</f>
        <v>147.220982794143</v>
      </c>
      <c r="L16" s="20" t="n">
        <f aca="false">10^(($B16*$B$3-LOG10($B$5+$E16*10^(0.5*$B$3))+$C16*$B$5+$D16+$F16)+($G16*LOG10($B$4)+$H16))</f>
        <v>372.365736816059</v>
      </c>
      <c r="M16" s="20" t="n">
        <f aca="false">10^(($B16*$B$3-LOG10($B$5+$E16*10^(0.5*$B$3))+$C16*$B$5+$D16-$F16)+($G16*LOG10($B$4)+$H16))</f>
        <v>58.2062623704285</v>
      </c>
      <c r="Q16" s="15"/>
      <c r="R16" s="15"/>
    </row>
    <row r="17" customFormat="false" ht="15" hidden="false" customHeight="false" outlineLevel="0" collapsed="false">
      <c r="A17" s="16" t="n">
        <v>0.15</v>
      </c>
      <c r="B17" s="17" t="n">
        <v>0.518</v>
      </c>
      <c r="C17" s="17" t="n">
        <v>-0.0038</v>
      </c>
      <c r="D17" s="18" t="n">
        <v>0.892</v>
      </c>
      <c r="E17" s="17" t="n">
        <v>0.00595</v>
      </c>
      <c r="F17" s="17" t="n">
        <v>0.405</v>
      </c>
      <c r="G17" s="17" t="n">
        <v>-0.5308</v>
      </c>
      <c r="H17" s="17" t="n">
        <v>1.276</v>
      </c>
      <c r="I17" s="9"/>
      <c r="J17" s="19" t="n">
        <v>0.15</v>
      </c>
      <c r="K17" s="20" t="n">
        <f aca="false">10^(($B17*$B$3-LOG10($B$5+$E17*10^(0.5*$B$3))+$C17*$B$5+$D17)+($G17*LOG10($B$4)+$H17))</f>
        <v>151.467248631251</v>
      </c>
      <c r="L17" s="20" t="n">
        <f aca="false">10^(($B17*$B$3-LOG10($B$5+$E17*10^(0.5*$B$3))+$C17*$B$5+$D17+$F17)+($G17*LOG10($B$4)+$H17))</f>
        <v>384.874144556659</v>
      </c>
      <c r="M17" s="20" t="n">
        <f aca="false">10^(($B17*$B$3-LOG10($B$5+$E17*10^(0.5*$B$3))+$C17*$B$5+$D17-$F17)+($G17*LOG10($B$4)+$H17))</f>
        <v>59.6099471279077</v>
      </c>
      <c r="Q17" s="15"/>
      <c r="R17" s="15"/>
    </row>
    <row r="18" customFormat="false" ht="15" hidden="false" customHeight="false" outlineLevel="0" collapsed="false">
      <c r="A18" s="16" t="n">
        <v>0.17</v>
      </c>
      <c r="B18" s="17" t="n">
        <v>0.525</v>
      </c>
      <c r="C18" s="17" t="n">
        <v>-0.00365</v>
      </c>
      <c r="D18" s="18" t="n">
        <v>0.844</v>
      </c>
      <c r="E18" s="17" t="n">
        <v>0.00557</v>
      </c>
      <c r="F18" s="17" t="n">
        <v>0.406</v>
      </c>
      <c r="G18" s="17" t="n">
        <v>-0.6113</v>
      </c>
      <c r="H18" s="17" t="n">
        <v>1.468</v>
      </c>
      <c r="I18" s="9"/>
      <c r="J18" s="19" t="n">
        <v>0.17</v>
      </c>
      <c r="K18" s="20" t="n">
        <f aca="false">10^(($B18*$B$3-LOG10($B$5+$E18*10^(0.5*$B$3))+$C18*$B$5+$D18)+($G18*LOG10($B$4)+$H18))</f>
        <v>155.318852077788</v>
      </c>
      <c r="L18" s="20" t="n">
        <f aca="false">10^(($B18*$B$3-LOG10($B$5+$E18*10^(0.5*$B$3))+$C18*$B$5+$D18+$F18)+($G18*LOG10($B$4)+$H18))</f>
        <v>395.570751268491</v>
      </c>
      <c r="M18" s="20" t="n">
        <f aca="false">10^(($B18*$B$3-LOG10($B$5+$E18*10^(0.5*$B$3))+$C18*$B$5+$D18-$F18)+($G18*LOG10($B$4)+$H18))</f>
        <v>60.9851606404229</v>
      </c>
      <c r="Q18" s="15"/>
      <c r="R18" s="15"/>
    </row>
    <row r="19" customFormat="false" ht="15" hidden="false" customHeight="false" outlineLevel="0" collapsed="false">
      <c r="A19" s="16" t="n">
        <v>0.2</v>
      </c>
      <c r="B19" s="17" t="n">
        <v>0.535</v>
      </c>
      <c r="C19" s="17" t="n">
        <v>-0.00339</v>
      </c>
      <c r="D19" s="18" t="n">
        <v>0.761</v>
      </c>
      <c r="E19" s="17" t="n">
        <v>0.00525</v>
      </c>
      <c r="F19" s="17" t="n">
        <v>0.401</v>
      </c>
      <c r="G19" s="17" t="n">
        <v>-0.6831</v>
      </c>
      <c r="H19" s="17" t="n">
        <v>1.647</v>
      </c>
      <c r="I19" s="9"/>
      <c r="J19" s="19" t="n">
        <v>0.2</v>
      </c>
      <c r="K19" s="20" t="n">
        <f aca="false">10^(($B19*$B$3-LOG10($B$5+$E19*10^(0.5*$B$3))+$C19*$B$5+$D19)+($G19*LOG10($B$4)+$H19))</f>
        <v>160.211078161337</v>
      </c>
      <c r="L19" s="20" t="n">
        <f aca="false">10^(($B19*$B$3-LOG10($B$5+$E19*10^(0.5*$B$3))+$C19*$B$5+$D19+$F19)+($G19*LOG10($B$4)+$H19))</f>
        <v>403.359735058168</v>
      </c>
      <c r="M19" s="20" t="n">
        <f aca="false">10^(($B19*$B$3-LOG10($B$5+$E19*10^(0.5*$B$3))+$C19*$B$5+$D19-$F19)+($G19*LOG10($B$4)+$H19))</f>
        <v>63.6344863770709</v>
      </c>
      <c r="Q19" s="15"/>
      <c r="R19" s="15"/>
    </row>
    <row r="20" customFormat="false" ht="13.8" hidden="false" customHeight="false" outlineLevel="0" collapsed="false">
      <c r="A20" s="16" t="n">
        <v>0.22</v>
      </c>
      <c r="B20" s="17" t="n">
        <v>0.535</v>
      </c>
      <c r="C20" s="17" t="n">
        <v>-0.00319</v>
      </c>
      <c r="D20" s="18" t="n">
        <v>0.734</v>
      </c>
      <c r="E20" s="17" t="n">
        <v>0.00482</v>
      </c>
      <c r="F20" s="17" t="n">
        <v>0.399</v>
      </c>
      <c r="G20" s="17" t="n">
        <v>-0.7184</v>
      </c>
      <c r="H20" s="17" t="n">
        <v>1.737</v>
      </c>
      <c r="I20" s="9"/>
      <c r="J20" s="19" t="n">
        <v>0.22</v>
      </c>
      <c r="K20" s="20" t="n">
        <f aca="false">10^(($B20*$B$3-LOG10($B$5+$E20*10^(0.5*$B$3))+$C20*$B$5+$D20)+($G20*LOG10($B$4)+$H20))</f>
        <v>159.370072732271</v>
      </c>
      <c r="L20" s="20" t="n">
        <f aca="false">10^(($B20*$B$3-LOG10($B$5+$E20*10^(0.5*$B$3))+$C20*$B$5+$D20+$F20)+($G20*LOG10($B$4)+$H20))</f>
        <v>399.398813930746</v>
      </c>
      <c r="M20" s="20" t="n">
        <f aca="false">10^(($B20*$B$3-LOG10($B$5+$E20*10^(0.5*$B$3))+$C20*$B$5+$D20-$F20)+($G20*LOG10($B$4)+$H20))</f>
        <v>63.5926277114421</v>
      </c>
      <c r="Q20" s="15"/>
      <c r="R20" s="15"/>
    </row>
    <row r="21" customFormat="false" ht="15" hidden="false" customHeight="false" outlineLevel="0" collapsed="false">
      <c r="A21" s="16" t="n">
        <v>0.25</v>
      </c>
      <c r="B21" s="17" t="n">
        <v>0.541</v>
      </c>
      <c r="C21" s="17" t="n">
        <v>-0.00293</v>
      </c>
      <c r="D21" s="18" t="n">
        <v>0.659</v>
      </c>
      <c r="E21" s="17" t="n">
        <v>0.00436</v>
      </c>
      <c r="F21" s="17" t="n">
        <v>0.399</v>
      </c>
      <c r="G21" s="17" t="n">
        <v>-0.7499</v>
      </c>
      <c r="H21" s="17" t="n">
        <v>1.82</v>
      </c>
      <c r="I21" s="9"/>
      <c r="J21" s="19" t="n">
        <v>0.25</v>
      </c>
      <c r="K21" s="20" t="n">
        <f aca="false">10^(($B21*$B$3-LOG10($B$5+$E21*10^(0.5*$B$3))+$C21*$B$5+$D21)+($G21*LOG10($B$4)+$H21))</f>
        <v>159.170166267941</v>
      </c>
      <c r="L21" s="20" t="n">
        <f aca="false">10^(($B21*$B$3-LOG10($B$5+$E21*10^(0.5*$B$3))+$C21*$B$5+$D21+$F21)+($G21*LOG10($B$4)+$H21))</f>
        <v>398.897826490747</v>
      </c>
      <c r="M21" s="20" t="n">
        <f aca="false">10^(($B21*$B$3-LOG10($B$5+$E21*10^(0.5*$B$3))+$C21*$B$5+$D21-$F21)+($G21*LOG10($B$4)+$H21))</f>
        <v>63.5128600540311</v>
      </c>
      <c r="Q21" s="15"/>
      <c r="R21" s="15"/>
    </row>
    <row r="22" customFormat="false" ht="15" hidden="false" customHeight="false" outlineLevel="0" collapsed="false">
      <c r="A22" s="16" t="n">
        <v>0.3</v>
      </c>
      <c r="B22" s="17" t="n">
        <v>0.556</v>
      </c>
      <c r="C22" s="17" t="n">
        <v>-0.00258</v>
      </c>
      <c r="D22" s="18" t="n">
        <v>0.505</v>
      </c>
      <c r="E22" s="17" t="n">
        <v>0.00389</v>
      </c>
      <c r="F22" s="17" t="n">
        <v>0.392</v>
      </c>
      <c r="G22" s="17" t="n">
        <v>-0.8045</v>
      </c>
      <c r="H22" s="17" t="n">
        <v>1.963</v>
      </c>
      <c r="I22" s="9"/>
      <c r="J22" s="19" t="n">
        <v>0.3</v>
      </c>
      <c r="K22" s="20" t="n">
        <f aca="false">10^(($B22*$B$3-LOG10($B$5+$E22*10^(0.5*$B$3))+$C22*$B$5+$D22)+($G22*LOG10($B$4)+$H22))</f>
        <v>156.873042821768</v>
      </c>
      <c r="L22" s="20" t="n">
        <f aca="false">10^(($B22*$B$3-LOG10($B$5+$E22*10^(0.5*$B$3))+$C22*$B$5+$D22+$F22)+($G22*LOG10($B$4)+$H22))</f>
        <v>386.855094550128</v>
      </c>
      <c r="M22" s="20" t="n">
        <f aca="false">10^(($B22*$B$3-LOG10($B$5+$E22*10^(0.5*$B$3))+$C22*$B$5+$D22-$F22)+($G22*LOG10($B$4)+$H22))</f>
        <v>63.6133578459869</v>
      </c>
      <c r="Q22" s="15"/>
      <c r="R22" s="15"/>
    </row>
    <row r="23" customFormat="false" ht="15" hidden="false" customHeight="false" outlineLevel="0" collapsed="false">
      <c r="A23" s="16" t="n">
        <v>0.35</v>
      </c>
      <c r="B23" s="17" t="n">
        <v>0.561</v>
      </c>
      <c r="C23" s="17" t="n">
        <v>-0.00237</v>
      </c>
      <c r="D23" s="18" t="n">
        <v>0.421</v>
      </c>
      <c r="E23" s="17" t="n">
        <v>0.00359</v>
      </c>
      <c r="F23" s="17" t="n">
        <v>0.398</v>
      </c>
      <c r="G23" s="17" t="n">
        <v>-0.8518</v>
      </c>
      <c r="H23" s="17" t="n">
        <v>2.087</v>
      </c>
      <c r="I23" s="9"/>
      <c r="J23" s="19" t="n">
        <v>0.35</v>
      </c>
      <c r="K23" s="20" t="n">
        <f aca="false">10^(($B23*$B$3-LOG10($B$5+$E23*10^(0.5*$B$3))+$C23*$B$5+$D23)+($G23*LOG10($B$4)+$H23))</f>
        <v>149.50899189179</v>
      </c>
      <c r="L23" s="20" t="n">
        <f aca="false">10^(($B23*$B$3-LOG10($B$5+$E23*10^(0.5*$B$3))+$C23*$B$5+$D23+$F23)+($G23*LOG10($B$4)+$H23))</f>
        <v>373.824114408547</v>
      </c>
      <c r="M23" s="20" t="n">
        <f aca="false">10^(($B23*$B$3-LOG10($B$5+$E23*10^(0.5*$B$3))+$C23*$B$5+$D23-$F23)+($G23*LOG10($B$4)+$H23))</f>
        <v>59.7953363491959</v>
      </c>
      <c r="Q23" s="15"/>
      <c r="R23" s="15"/>
    </row>
    <row r="24" customFormat="false" ht="15" hidden="false" customHeight="false" outlineLevel="0" collapsed="false">
      <c r="A24" s="16" t="n">
        <v>0.4</v>
      </c>
      <c r="B24" s="17" t="n">
        <v>0.577</v>
      </c>
      <c r="C24" s="17" t="n">
        <v>-0.00212</v>
      </c>
      <c r="D24" s="18" t="n">
        <v>0.262</v>
      </c>
      <c r="E24" s="17" t="n">
        <v>0.00329</v>
      </c>
      <c r="F24" s="17" t="n">
        <v>0.404</v>
      </c>
      <c r="G24" s="17" t="n">
        <v>-0.8676</v>
      </c>
      <c r="H24" s="17" t="n">
        <v>2.131</v>
      </c>
      <c r="I24" s="9"/>
      <c r="J24" s="19" t="n">
        <v>0.4</v>
      </c>
      <c r="K24" s="20" t="n">
        <f aca="false">10^(($B24*$B$3-LOG10($B$5+$E24*10^(0.5*$B$3))+$C24*$B$5+$D24)+($G24*LOG10($B$4)+$H24))</f>
        <v>143.569591404963</v>
      </c>
      <c r="L24" s="20" t="n">
        <f aca="false">10^(($B24*$B$3-LOG10($B$5+$E24*10^(0.5*$B$3))+$C24*$B$5+$D24+$F24)+($G24*LOG10($B$4)+$H24))</f>
        <v>363.967381639608</v>
      </c>
      <c r="M24" s="20" t="n">
        <f aca="false">10^(($B24*$B$3-LOG10($B$5+$E24*10^(0.5*$B$3))+$C24*$B$5+$D24-$F24)+($G24*LOG10($B$4)+$H24))</f>
        <v>56.6320736856518</v>
      </c>
      <c r="Q24" s="15"/>
      <c r="R24" s="15"/>
    </row>
    <row r="25" customFormat="false" ht="15" hidden="false" customHeight="false" outlineLevel="0" collapsed="false">
      <c r="A25" s="16" t="n">
        <v>0.45</v>
      </c>
      <c r="B25" s="17" t="n">
        <v>0.589</v>
      </c>
      <c r="C25" s="17" t="n">
        <v>-0.00189</v>
      </c>
      <c r="D25" s="18" t="n">
        <v>0.129</v>
      </c>
      <c r="E25" s="17" t="n">
        <v>0.00297</v>
      </c>
      <c r="F25" s="17" t="n">
        <v>0.405</v>
      </c>
      <c r="G25" s="17" t="n">
        <v>-0.8851</v>
      </c>
      <c r="H25" s="17" t="n">
        <v>2.176</v>
      </c>
      <c r="I25" s="9"/>
      <c r="J25" s="19" t="n">
        <v>0.45</v>
      </c>
      <c r="K25" s="20" t="n">
        <f aca="false">10^(($B25*$B$3-LOG10($B$5+$E25*10^(0.5*$B$3))+$C25*$B$5+$D25)+($G25*LOG10($B$4)+$H25))</f>
        <v>135.831812293593</v>
      </c>
      <c r="L25" s="20" t="n">
        <f aca="false">10^(($B25*$B$3-LOG10($B$5+$E25*10^(0.5*$B$3))+$C25*$B$5+$D25+$F25)+($G25*LOG10($B$4)+$H25))</f>
        <v>345.144927583317</v>
      </c>
      <c r="M25" s="20" t="n">
        <f aca="false">10^(($B25*$B$3-LOG10($B$5+$E25*10^(0.5*$B$3))+$C25*$B$5+$D25-$F25)+($G25*LOG10($B$4)+$H25))</f>
        <v>53.4566199774386</v>
      </c>
      <c r="Q25" s="15"/>
      <c r="R25" s="15"/>
    </row>
    <row r="26" customFormat="false" ht="15" hidden="false" customHeight="false" outlineLevel="0" collapsed="false">
      <c r="A26" s="16" t="n">
        <v>0.5</v>
      </c>
      <c r="B26" s="17" t="n">
        <v>0.593</v>
      </c>
      <c r="C26" s="17" t="n">
        <v>-0.00161</v>
      </c>
      <c r="D26" s="18" t="n">
        <v>0.0375</v>
      </c>
      <c r="E26" s="17" t="n">
        <v>0.00216</v>
      </c>
      <c r="F26" s="17" t="n">
        <v>0.405</v>
      </c>
      <c r="G26" s="17" t="n">
        <v>-0.9094</v>
      </c>
      <c r="H26" s="17" t="n">
        <v>2.247</v>
      </c>
      <c r="I26" s="9"/>
      <c r="J26" s="19" t="n">
        <v>0.5</v>
      </c>
      <c r="K26" s="20" t="n">
        <f aca="false">10^(($B26*$B$3-LOG10($B$5+$E26*10^(0.5*$B$3))+$C26*$B$5+$D26)+($G26*LOG10($B$4)+$H26))</f>
        <v>130.416797149181</v>
      </c>
      <c r="L26" s="20" t="n">
        <f aca="false">10^(($B26*$B$3-LOG10($B$5+$E26*10^(0.5*$B$3))+$C26*$B$5+$D26+$F26)+($G26*LOG10($B$4)+$H26))</f>
        <v>331.385521901229</v>
      </c>
      <c r="M26" s="20" t="n">
        <f aca="false">10^(($B26*$B$3-LOG10($B$5+$E26*10^(0.5*$B$3))+$C26*$B$5+$D26-$F26)+($G26*LOG10($B$4)+$H26))</f>
        <v>51.325540358761</v>
      </c>
      <c r="Q26" s="15"/>
      <c r="R26" s="15"/>
    </row>
    <row r="27" customFormat="false" ht="15" hidden="false" customHeight="false" outlineLevel="0" collapsed="false">
      <c r="A27" s="16" t="n">
        <v>0.6</v>
      </c>
      <c r="B27" s="17" t="n">
        <v>0.623</v>
      </c>
      <c r="C27" s="17" t="n">
        <v>-0.00139</v>
      </c>
      <c r="D27" s="18" t="n">
        <v>-0.222</v>
      </c>
      <c r="E27" s="17" t="n">
        <v>0.0025</v>
      </c>
      <c r="F27" s="17" t="n">
        <v>0.409</v>
      </c>
      <c r="G27" s="17" t="n">
        <v>-0.9238</v>
      </c>
      <c r="H27" s="17" t="n">
        <v>2.297</v>
      </c>
      <c r="I27" s="9"/>
      <c r="J27" s="19" t="n">
        <v>0.6</v>
      </c>
      <c r="K27" s="20" t="n">
        <f aca="false">10^(($B27*$B$3-LOG10($B$5+$E27*10^(0.5*$B$3))+$C27*$B$5+$D27)+($G27*LOG10($B$4)+$H27))</f>
        <v>123.713865595257</v>
      </c>
      <c r="L27" s="20" t="n">
        <f aca="false">10^(($B27*$B$3-LOG10($B$5+$E27*10^(0.5*$B$3))+$C27*$B$5+$D27+$F27)+($G27*LOG10($B$4)+$H27))</f>
        <v>317.262233414936</v>
      </c>
      <c r="M27" s="20" t="n">
        <f aca="false">10^(($B27*$B$3-LOG10($B$5+$E27*10^(0.5*$B$3))+$C27*$B$5+$D27-$F27)+($G27*LOG10($B$4)+$H27))</f>
        <v>48.2412305296496</v>
      </c>
      <c r="Q27" s="15"/>
      <c r="R27" s="15"/>
    </row>
    <row r="28" customFormat="false" ht="15" hidden="false" customHeight="false" outlineLevel="0" collapsed="false">
      <c r="A28" s="16" t="n">
        <v>0.7</v>
      </c>
      <c r="B28" s="17" t="n">
        <v>0.634</v>
      </c>
      <c r="C28" s="17" t="n">
        <v>-0.00118</v>
      </c>
      <c r="D28" s="18" t="n">
        <v>-0.37</v>
      </c>
      <c r="E28" s="17" t="n">
        <v>0.00215</v>
      </c>
      <c r="F28" s="17" t="n">
        <v>0.413</v>
      </c>
      <c r="G28" s="17" t="n">
        <v>-0.9622</v>
      </c>
      <c r="H28" s="17" t="n">
        <v>2.407</v>
      </c>
      <c r="I28" s="9"/>
      <c r="J28" s="19" t="n">
        <v>0.7</v>
      </c>
      <c r="K28" s="20" t="n">
        <f aca="false">10^(($B28*$B$3-LOG10($B$5+$E28*10^(0.5*$B$3))+$C28*$B$5+$D28)+($G28*LOG10($B$4)+$H28))</f>
        <v>114.445763938911</v>
      </c>
      <c r="L28" s="20" t="n">
        <f aca="false">10^(($B28*$B$3-LOG10($B$5+$E28*10^(0.5*$B$3))+$C28*$B$5+$D28+$F28)+($G28*LOG10($B$4)+$H28))</f>
        <v>296.210004311251</v>
      </c>
      <c r="M28" s="20" t="n">
        <f aca="false">10^(($B28*$B$3-LOG10($B$5+$E28*10^(0.5*$B$3))+$C28*$B$5+$D28-$F28)+($G28*LOG10($B$4)+$H28))</f>
        <v>44.2180638497205</v>
      </c>
      <c r="Q28" s="15"/>
      <c r="R28" s="15"/>
    </row>
    <row r="29" customFormat="false" ht="15" hidden="false" customHeight="false" outlineLevel="0" collapsed="false">
      <c r="A29" s="16" t="n">
        <v>0.8</v>
      </c>
      <c r="B29" s="17" t="n">
        <v>0.651</v>
      </c>
      <c r="C29" s="17" t="n">
        <v>-0.00107</v>
      </c>
      <c r="D29" s="18" t="n">
        <v>-0.544</v>
      </c>
      <c r="E29" s="17" t="n">
        <v>0.00197</v>
      </c>
      <c r="F29" s="17" t="n">
        <v>0.408</v>
      </c>
      <c r="G29" s="17" t="n">
        <v>-0.9759</v>
      </c>
      <c r="H29" s="17" t="n">
        <v>2.457</v>
      </c>
      <c r="I29" s="9"/>
      <c r="J29" s="19" t="n">
        <v>0.8</v>
      </c>
      <c r="K29" s="20" t="n">
        <f aca="false">10^(($B29*$B$3-LOG10($B$5+$E29*10^(0.5*$B$3))+$C29*$B$5+$D29)+($G29*LOG10($B$4)+$H29))</f>
        <v>107.478242923398</v>
      </c>
      <c r="L29" s="20" t="n">
        <f aca="false">10^(($B29*$B$3-LOG10($B$5+$E29*10^(0.5*$B$3))+$C29*$B$5+$D29+$F29)+($G29*LOG10($B$4)+$H29))</f>
        <v>274.992315493223</v>
      </c>
      <c r="M29" s="20" t="n">
        <f aca="false">10^(($B29*$B$3-LOG10($B$5+$E29*10^(0.5*$B$3))+$C29*$B$5+$D29-$F29)+($G29*LOG10($B$4)+$H29))</f>
        <v>42.0068927423743</v>
      </c>
      <c r="Q29" s="15"/>
      <c r="R29" s="15"/>
    </row>
    <row r="30" customFormat="false" ht="15" hidden="false" customHeight="false" outlineLevel="0" collapsed="false">
      <c r="A30" s="16" t="n">
        <v>0.9</v>
      </c>
      <c r="B30" s="17" t="n">
        <v>0.681</v>
      </c>
      <c r="C30" s="17" t="n">
        <v>-0.000942</v>
      </c>
      <c r="D30" s="18" t="n">
        <v>-0.803</v>
      </c>
      <c r="E30" s="17" t="n">
        <v>0.00187</v>
      </c>
      <c r="F30" s="17" t="n">
        <v>0.407</v>
      </c>
      <c r="G30" s="17" t="n">
        <v>-0.9685</v>
      </c>
      <c r="H30" s="17" t="n">
        <v>2.439</v>
      </c>
      <c r="I30" s="9"/>
      <c r="J30" s="19" t="n">
        <v>0.9</v>
      </c>
      <c r="K30" s="20" t="n">
        <f aca="false">10^(($B30*$B$3-LOG10($B$5+$E30*10^(0.5*$B$3))+$C30*$B$5+$D30)+($G30*LOG10($B$4)+$H30))</f>
        <v>98.7385758614191</v>
      </c>
      <c r="L30" s="20" t="n">
        <f aca="false">10^(($B30*$B$3-LOG10($B$5+$E30*10^(0.5*$B$3))+$C30*$B$5+$D30+$F30)+($G30*LOG10($B$4)+$H30))</f>
        <v>252.050091224361</v>
      </c>
      <c r="M30" s="20" t="n">
        <f aca="false">10^(($B30*$B$3-LOG10($B$5+$E30*10^(0.5*$B$3))+$C30*$B$5+$D30-$F30)+($G30*LOG10($B$4)+$H30))</f>
        <v>38.6800350509016</v>
      </c>
      <c r="Q30" s="15"/>
      <c r="R30" s="15"/>
    </row>
    <row r="31" customFormat="false" ht="15" hidden="false" customHeight="false" outlineLevel="0" collapsed="false">
      <c r="A31" s="16" t="n">
        <v>1</v>
      </c>
      <c r="B31" s="17" t="n">
        <v>0.71</v>
      </c>
      <c r="C31" s="17" t="n">
        <v>-0.000878</v>
      </c>
      <c r="D31" s="18" t="n">
        <v>-1.04</v>
      </c>
      <c r="E31" s="17" t="n">
        <v>0.00208</v>
      </c>
      <c r="F31" s="17" t="n">
        <v>0.406</v>
      </c>
      <c r="G31" s="17" t="n">
        <v>-0.9264</v>
      </c>
      <c r="H31" s="17" t="n">
        <v>2.322</v>
      </c>
      <c r="I31" s="9"/>
      <c r="J31" s="19" t="n">
        <v>1</v>
      </c>
      <c r="K31" s="20" t="n">
        <f aca="false">10^(($B31*$B$3-LOG10($B$5+$E31*10^(0.5*$B$3))+$C31*$B$5+$D31)+($G31*LOG10($B$4)+$H31))</f>
        <v>89.0327197541066</v>
      </c>
      <c r="L31" s="20" t="n">
        <f aca="false">10^(($B31*$B$3-LOG10($B$5+$E31*10^(0.5*$B$3))+$C31*$B$5+$D31+$F31)+($G31*LOG10($B$4)+$H31))</f>
        <v>226.751224139685</v>
      </c>
      <c r="M31" s="20" t="n">
        <f aca="false">10^(($B31*$B$3-LOG10($B$5+$E31*10^(0.5*$B$3))+$C31*$B$5+$D31-$F31)+($G31*LOG10($B$4)+$H31))</f>
        <v>34.9582464963019</v>
      </c>
      <c r="Q31" s="15"/>
      <c r="R31" s="15"/>
    </row>
    <row r="32" customFormat="false" ht="15" hidden="false" customHeight="false" outlineLevel="0" collapsed="false">
      <c r="A32" s="16" t="n">
        <v>1.1</v>
      </c>
      <c r="B32" s="17" t="n">
        <v>0.722</v>
      </c>
      <c r="C32" s="17" t="n">
        <v>-0.000737</v>
      </c>
      <c r="D32" s="18" t="n">
        <v>-1.19</v>
      </c>
      <c r="E32" s="17" t="n">
        <v>0.00176</v>
      </c>
      <c r="F32" s="17" t="n">
        <v>0.405</v>
      </c>
      <c r="G32" s="17" t="n">
        <v>-0.9176</v>
      </c>
      <c r="H32" s="17" t="n">
        <v>2.296</v>
      </c>
      <c r="I32" s="9"/>
      <c r="J32" s="19" t="n">
        <v>1.1</v>
      </c>
      <c r="K32" s="20" t="n">
        <f aca="false">10^(($B32*$B$3-LOG10($B$5+$E32*10^(0.5*$B$3))+$C32*$B$5+$D32)+($G32*LOG10($B$4)+$H32))</f>
        <v>78.6564411347398</v>
      </c>
      <c r="L32" s="20" t="n">
        <f aca="false">10^(($B32*$B$3-LOG10($B$5+$E32*10^(0.5*$B$3))+$C32*$B$5+$D32+$F32)+($G32*LOG10($B$4)+$H32))</f>
        <v>199.86387003902</v>
      </c>
      <c r="M32" s="20" t="n">
        <f aca="false">10^(($B32*$B$3-LOG10($B$5+$E32*10^(0.5*$B$3))+$C32*$B$5+$D32-$F32)+($G32*LOG10($B$4)+$H32))</f>
        <v>30.9552483436598</v>
      </c>
      <c r="Q32" s="15"/>
      <c r="R32" s="15"/>
    </row>
    <row r="33" customFormat="false" ht="15" hidden="false" customHeight="false" outlineLevel="0" collapsed="false">
      <c r="A33" s="16" t="n">
        <v>1.2</v>
      </c>
      <c r="B33" s="17" t="n">
        <v>0.732</v>
      </c>
      <c r="C33" s="17" t="n">
        <v>-0.000614</v>
      </c>
      <c r="D33" s="18" t="n">
        <v>-1.32</v>
      </c>
      <c r="E33" s="17" t="n">
        <v>0.00142</v>
      </c>
      <c r="F33" s="17" t="n">
        <v>0.405</v>
      </c>
      <c r="G33" s="17" t="n">
        <v>-0.9062</v>
      </c>
      <c r="H33" s="17" t="n">
        <v>2.263</v>
      </c>
      <c r="I33" s="9"/>
      <c r="J33" s="19" t="n">
        <v>1.2</v>
      </c>
      <c r="K33" s="20" t="n">
        <f aca="false">10^(($B33*$B$3-LOG10($B$5+$E33*10^(0.5*$B$3))+$C33*$B$5+$D33)+($G33*LOG10($B$4)+$H33))</f>
        <v>70.1948380836152</v>
      </c>
      <c r="L33" s="20" t="n">
        <f aca="false">10^(($B33*$B$3-LOG10($B$5+$E33*10^(0.5*$B$3))+$C33*$B$5+$D33+$F33)+($G33*LOG10($B$4)+$H33))</f>
        <v>178.363167640919</v>
      </c>
      <c r="M33" s="20" t="n">
        <f aca="false">10^(($B33*$B$3-LOG10($B$5+$E33*10^(0.5*$B$3))+$C33*$B$5+$D33-$F33)+($G33*LOG10($B$4)+$H33))</f>
        <v>27.6251838244129</v>
      </c>
      <c r="Q33" s="15"/>
      <c r="R33" s="15"/>
    </row>
    <row r="34" customFormat="false" ht="15" hidden="false" customHeight="false" outlineLevel="0" collapsed="false">
      <c r="A34" s="16" t="n">
        <v>1.3</v>
      </c>
      <c r="B34" s="17" t="n">
        <v>0.742</v>
      </c>
      <c r="C34" s="17" t="n">
        <v>-0.000554</v>
      </c>
      <c r="D34" s="18" t="n">
        <v>-1.44</v>
      </c>
      <c r="E34" s="17" t="n">
        <v>0.0014</v>
      </c>
      <c r="F34" s="17" t="n">
        <v>0.405</v>
      </c>
      <c r="G34" s="17" t="n">
        <v>-0.8825</v>
      </c>
      <c r="H34" s="17" t="n">
        <v>2.202</v>
      </c>
      <c r="I34" s="9"/>
      <c r="J34" s="19" t="n">
        <v>1.3</v>
      </c>
      <c r="K34" s="20" t="n">
        <f aca="false">10^(($B34*$B$3-LOG10($B$5+$E34*10^(0.5*$B$3))+$C34*$B$5+$D34)+($G34*LOG10($B$4)+$H34))</f>
        <v>62.9706482894571</v>
      </c>
      <c r="L34" s="20" t="n">
        <f aca="false">10^(($B34*$B$3-LOG10($B$5+$E34*10^(0.5*$B$3))+$C34*$B$5+$D34+$F34)+($G34*LOG10($B$4)+$H34))</f>
        <v>160.006698554256</v>
      </c>
      <c r="M34" s="20" t="n">
        <f aca="false">10^(($B34*$B$3-LOG10($B$5+$E34*10^(0.5*$B$3))+$C34*$B$5+$D34-$F34)+($G34*LOG10($B$4)+$H34))</f>
        <v>24.7821033858151</v>
      </c>
      <c r="Q34" s="15"/>
      <c r="R34" s="15"/>
    </row>
    <row r="35" customFormat="false" ht="15" hidden="false" customHeight="false" outlineLevel="0" collapsed="false">
      <c r="A35" s="16" t="n">
        <v>1.5</v>
      </c>
      <c r="B35" s="17" t="n">
        <v>0.773</v>
      </c>
      <c r="C35" s="17" t="n">
        <v>-0.000518</v>
      </c>
      <c r="D35" s="18" t="n">
        <v>-1.7</v>
      </c>
      <c r="E35" s="17" t="n">
        <v>0.00167</v>
      </c>
      <c r="F35" s="17" t="n">
        <v>0.398</v>
      </c>
      <c r="G35" s="17" t="n">
        <v>-0.8531</v>
      </c>
      <c r="H35" s="17" t="n">
        <v>2.121</v>
      </c>
      <c r="I35" s="9"/>
      <c r="J35" s="19" t="n">
        <v>1.5</v>
      </c>
      <c r="K35" s="20" t="n">
        <f aca="false">10^(($B35*$B$3-LOG10($B$5+$E35*10^(0.5*$B$3))+$C35*$B$5+$D35)+($G35*LOG10($B$4)+$H35))</f>
        <v>55.7796204202688</v>
      </c>
      <c r="L35" s="20" t="n">
        <f aca="false">10^(($B35*$B$3-LOG10($B$5+$E35*10^(0.5*$B$3))+$C35*$B$5+$D35+$F35)+($G35*LOG10($B$4)+$H35))</f>
        <v>139.468315195007</v>
      </c>
      <c r="M35" s="20" t="n">
        <f aca="false">10^(($B35*$B$3-LOG10($B$5+$E35*10^(0.5*$B$3))+$C35*$B$5+$D35-$F35)+($G35*LOG10($B$4)+$H35))</f>
        <v>22.3087663307534</v>
      </c>
      <c r="Q35" s="15"/>
      <c r="R35" s="15"/>
    </row>
    <row r="36" customFormat="false" ht="15" hidden="false" customHeight="false" outlineLevel="0" collapsed="false">
      <c r="A36" s="16" t="n">
        <v>1.7</v>
      </c>
      <c r="B36" s="17" t="n">
        <v>0.791</v>
      </c>
      <c r="C36" s="17" t="n">
        <v>-0.000464</v>
      </c>
      <c r="D36" s="18" t="n">
        <v>-1.89</v>
      </c>
      <c r="E36" s="17" t="n">
        <v>0.00194</v>
      </c>
      <c r="F36" s="17" t="n">
        <v>0.391</v>
      </c>
      <c r="G36" s="17" t="n">
        <v>-0.8294</v>
      </c>
      <c r="H36" s="17" t="n">
        <v>2.059</v>
      </c>
      <c r="I36" s="9"/>
      <c r="J36" s="19" t="n">
        <v>1.7</v>
      </c>
      <c r="K36" s="20" t="n">
        <f aca="false">10^(($B36*$B$3-LOG10($B$5+$E36*10^(0.5*$B$3))+$C36*$B$5+$D36)+($G36*LOG10($B$4)+$H36))</f>
        <v>47.7723810348764</v>
      </c>
      <c r="L36" s="20" t="n">
        <f aca="false">10^(($B36*$B$3-LOG10($B$5+$E36*10^(0.5*$B$3))+$C36*$B$5+$D36+$F36)+($G36*LOG10($B$4)+$H36))</f>
        <v>117.537618671206</v>
      </c>
      <c r="M36" s="20" t="n">
        <f aca="false">10^(($B36*$B$3-LOG10($B$5+$E36*10^(0.5*$B$3))+$C36*$B$5+$D36-$F36)+($G36*LOG10($B$4)+$H36))</f>
        <v>19.4167655899642</v>
      </c>
      <c r="Q36" s="15"/>
      <c r="R36" s="15"/>
    </row>
    <row r="37" customFormat="false" ht="15" hidden="false" customHeight="false" outlineLevel="0" collapsed="false">
      <c r="A37" s="16" t="n">
        <v>2</v>
      </c>
      <c r="B37" s="17" t="n">
        <v>0.804</v>
      </c>
      <c r="C37" s="17" t="n">
        <v>-0.000356</v>
      </c>
      <c r="D37" s="18" t="n">
        <v>-2.08</v>
      </c>
      <c r="E37" s="17" t="n">
        <v>0.00195</v>
      </c>
      <c r="F37" s="17" t="n">
        <v>0.387</v>
      </c>
      <c r="G37" s="17" t="n">
        <v>-0.7756</v>
      </c>
      <c r="H37" s="17" t="n">
        <v>1.921</v>
      </c>
      <c r="I37" s="9"/>
      <c r="J37" s="19" t="n">
        <v>2</v>
      </c>
      <c r="K37" s="20" t="n">
        <f aca="false">10^(($B37*$B$3-LOG10($B$5+$E37*10^(0.5*$B$3))+$C37*$B$5+$D37)+($G37*LOG10($B$4)+$H37))</f>
        <v>38.36423983445</v>
      </c>
      <c r="L37" s="20" t="n">
        <f aca="false">10^(($B37*$B$3-LOG10($B$5+$E37*10^(0.5*$B$3))+$C37*$B$5+$D37+$F37)+($G37*LOG10($B$4)+$H37))</f>
        <v>93.5247589069157</v>
      </c>
      <c r="M37" s="20" t="n">
        <f aca="false">10^(($B37*$B$3-LOG10($B$5+$E37*10^(0.5*$B$3))+$C37*$B$5+$D37-$F37)+($G37*LOG10($B$4)+$H37))</f>
        <v>15.7371685880536</v>
      </c>
      <c r="Q37" s="15"/>
      <c r="R37" s="15"/>
    </row>
    <row r="38" customFormat="false" ht="15" hidden="false" customHeight="false" outlineLevel="0" collapsed="false">
      <c r="A38" s="16" t="n">
        <v>2.2</v>
      </c>
      <c r="B38" s="17" t="n">
        <v>0.821</v>
      </c>
      <c r="C38" s="17" t="n">
        <v>-0.000372</v>
      </c>
      <c r="D38" s="18" t="n">
        <v>-2.24</v>
      </c>
      <c r="E38" s="17" t="n">
        <v>0.00216</v>
      </c>
      <c r="F38" s="17" t="n">
        <v>0.384</v>
      </c>
      <c r="G38" s="17" t="n">
        <v>-0.7567</v>
      </c>
      <c r="H38" s="17" t="n">
        <v>1.875</v>
      </c>
      <c r="I38" s="9"/>
      <c r="J38" s="19" t="n">
        <v>2.2</v>
      </c>
      <c r="K38" s="20" t="n">
        <f aca="false">10^(($B38*$B$3-LOG10($B$5+$E38*10^(0.5*$B$3))+$C38*$B$5+$D38)+($G38*LOG10($B$4)+$H38))</f>
        <v>34.6042902385795</v>
      </c>
      <c r="L38" s="20" t="n">
        <f aca="false">10^(($B38*$B$3-LOG10($B$5+$E38*10^(0.5*$B$3))+$C38*$B$5+$D38+$F38)+($G38*LOG10($B$4)+$H38))</f>
        <v>83.7779918092901</v>
      </c>
      <c r="M38" s="20" t="n">
        <f aca="false">10^(($B38*$B$3-LOG10($B$5+$E38*10^(0.5*$B$3))+$C38*$B$5+$D38-$F38)+($G38*LOG10($B$4)+$H38))</f>
        <v>14.2932156411878</v>
      </c>
      <c r="Q38" s="15"/>
      <c r="R38" s="15"/>
    </row>
    <row r="39" customFormat="false" ht="15" hidden="false" customHeight="false" outlineLevel="0" collapsed="false">
      <c r="A39" s="16" t="n">
        <v>2.5</v>
      </c>
      <c r="B39" s="17" t="n">
        <v>0.844</v>
      </c>
      <c r="C39" s="17" t="n">
        <v>-0.000308</v>
      </c>
      <c r="D39" s="18" t="n">
        <v>-2.46</v>
      </c>
      <c r="E39" s="17" t="n">
        <v>0.00228</v>
      </c>
      <c r="F39" s="17" t="n">
        <v>0.382</v>
      </c>
      <c r="G39" s="17" t="n">
        <v>-0.7244</v>
      </c>
      <c r="H39" s="17" t="n">
        <v>1.796</v>
      </c>
      <c r="I39" s="9"/>
      <c r="J39" s="19" t="n">
        <v>2.5</v>
      </c>
      <c r="K39" s="20" t="n">
        <f aca="false">10^(($B39*$B$3-LOG10($B$5+$E39*10^(0.5*$B$3))+$C39*$B$5+$D39)+($G39*LOG10($B$4)+$H39))</f>
        <v>30.5047247852636</v>
      </c>
      <c r="L39" s="20" t="n">
        <f aca="false">10^(($B39*$B$3-LOG10($B$5+$E39*10^(0.5*$B$3))+$C39*$B$5+$D39+$F39)+($G39*LOG10($B$4)+$H39))</f>
        <v>73.5135018605973</v>
      </c>
      <c r="M39" s="20" t="n">
        <f aca="false">10^(($B39*$B$3-LOG10($B$5+$E39*10^(0.5*$B$3))+$C39*$B$5+$D39-$F39)+($G39*LOG10($B$4)+$H39))</f>
        <v>12.6580588690938</v>
      </c>
      <c r="Q39" s="15"/>
      <c r="R39" s="15"/>
    </row>
    <row r="40" customFormat="false" ht="15" hidden="false" customHeight="false" outlineLevel="0" collapsed="false">
      <c r="A40" s="16" t="n">
        <v>3</v>
      </c>
      <c r="B40" s="17" t="n">
        <v>0.862</v>
      </c>
      <c r="C40" s="17" t="n">
        <v>-0.000197</v>
      </c>
      <c r="D40" s="18" t="n">
        <v>-2.72</v>
      </c>
      <c r="E40" s="17" t="n">
        <v>0.00207</v>
      </c>
      <c r="F40" s="17" t="n">
        <v>0.378</v>
      </c>
      <c r="G40" s="17" t="n">
        <v>-0.6845</v>
      </c>
      <c r="H40" s="17" t="n">
        <v>1.699</v>
      </c>
      <c r="I40" s="9"/>
      <c r="J40" s="19" t="n">
        <v>3</v>
      </c>
      <c r="K40" s="20" t="n">
        <f aca="false">10^(($B40*$B$3-LOG10($B$5+$E40*10^(0.5*$B$3))+$C40*$B$5+$D40)+($G40*LOG10($B$4)+$H40))</f>
        <v>23.1421619532173</v>
      </c>
      <c r="L40" s="20" t="n">
        <f aca="false">10^(($B40*$B$3-LOG10($B$5+$E40*10^(0.5*$B$3))+$C40*$B$5+$D40+$F40)+($G40*LOG10($B$4)+$H40))</f>
        <v>55.2591154228964</v>
      </c>
      <c r="M40" s="20" t="n">
        <f aca="false">10^(($B40*$B$3-LOG10($B$5+$E40*10^(0.5*$B$3))+$C40*$B$5+$D40-$F40)+($G40*LOG10($B$4)+$H40))</f>
        <v>9.69178850892412</v>
      </c>
      <c r="Q40" s="15"/>
      <c r="R40" s="15"/>
    </row>
    <row r="41" customFormat="false" ht="15" hidden="false" customHeight="false" outlineLevel="0" collapsed="false">
      <c r="A41" s="16" t="n">
        <v>3.5</v>
      </c>
      <c r="B41" s="17" t="n">
        <v>0.895</v>
      </c>
      <c r="C41" s="17" t="n">
        <v>-0.000348</v>
      </c>
      <c r="D41" s="18" t="n">
        <v>-2.99</v>
      </c>
      <c r="E41" s="17" t="n">
        <v>0.00322</v>
      </c>
      <c r="F41" s="17" t="n">
        <v>0.374</v>
      </c>
      <c r="G41" s="17" t="n">
        <v>-0.6597</v>
      </c>
      <c r="H41" s="17" t="n">
        <v>1.639</v>
      </c>
      <c r="I41" s="9"/>
      <c r="J41" s="19" t="n">
        <v>3.5</v>
      </c>
      <c r="K41" s="20" t="n">
        <f aca="false">10^(($B41*$B$3-LOG10($B$5+$E41*10^(0.5*$B$3))+$C41*$B$5+$D41)+($G41*LOG10($B$4)+$H41))</f>
        <v>19.8098265851807</v>
      </c>
      <c r="L41" s="20" t="n">
        <f aca="false">10^(($B41*$B$3-LOG10($B$5+$E41*10^(0.5*$B$3))+$C41*$B$5+$D41+$F41)+($G41*LOG10($B$4)+$H41))</f>
        <v>46.8684589216561</v>
      </c>
      <c r="M41" s="20" t="n">
        <f aca="false">10^(($B41*$B$3-LOG10($B$5+$E41*10^(0.5*$B$3))+$C41*$B$5+$D41-$F41)+($G41*LOG10($B$4)+$H41))</f>
        <v>8.37299195160023</v>
      </c>
      <c r="Q41" s="15"/>
      <c r="R41" s="15"/>
    </row>
    <row r="42" customFormat="false" ht="15" hidden="false" customHeight="false" outlineLevel="0" collapsed="false">
      <c r="A42" s="16" t="n">
        <v>4</v>
      </c>
      <c r="B42" s="17" t="n">
        <v>0.921</v>
      </c>
      <c r="C42" s="17" t="n">
        <v>-0.000512</v>
      </c>
      <c r="D42" s="18" t="n">
        <v>-3.21</v>
      </c>
      <c r="E42" s="17" t="n">
        <v>0.00446</v>
      </c>
      <c r="F42" s="17" t="n">
        <v>0.375</v>
      </c>
      <c r="G42" s="17" t="n">
        <v>-0.6182</v>
      </c>
      <c r="H42" s="17" t="n">
        <v>1.537</v>
      </c>
      <c r="I42" s="9"/>
      <c r="J42" s="19" t="n">
        <v>4</v>
      </c>
      <c r="K42" s="20" t="n">
        <f aca="false">10^(($B42*$B$3-LOG10($B$5+$E42*10^(0.5*$B$3))+$C42*$B$5+$D42)+($G42*LOG10($B$4)+$H42))</f>
        <v>16.9073939284494</v>
      </c>
      <c r="L42" s="20" t="n">
        <f aca="false">10^(($B42*$B$3-LOG10($B$5+$E42*10^(0.5*$B$3))+$C42*$B$5+$D42+$F42)+($G42*LOG10($B$4)+$H42))</f>
        <v>40.0937493931885</v>
      </c>
      <c r="M42" s="20" t="n">
        <f aca="false">10^(($B42*$B$3-LOG10($B$5+$E42*10^(0.5*$B$3))+$C42*$B$5+$D42-$F42)+($G42*LOG10($B$4)+$H42))</f>
        <v>7.12978890171676</v>
      </c>
      <c r="Q42" s="15"/>
      <c r="R42" s="15"/>
    </row>
    <row r="43" customFormat="false" ht="15" hidden="false" customHeight="false" outlineLevel="0" collapsed="false">
      <c r="A43" s="16" t="n">
        <v>4.5</v>
      </c>
      <c r="B43" s="17" t="n">
        <v>0.944</v>
      </c>
      <c r="C43" s="17" t="n">
        <v>-0.000703</v>
      </c>
      <c r="D43" s="18" t="n">
        <v>-3.39</v>
      </c>
      <c r="E43" s="17" t="n">
        <v>0.00639</v>
      </c>
      <c r="F43" s="17" t="n">
        <v>0.377</v>
      </c>
      <c r="G43" s="17" t="n">
        <v>-0.6035</v>
      </c>
      <c r="H43" s="17" t="n">
        <v>1.499</v>
      </c>
      <c r="I43" s="9"/>
      <c r="J43" s="19" t="n">
        <v>4.5</v>
      </c>
      <c r="K43" s="20" t="n">
        <f aca="false">10^(($B43*$B$3-LOG10($B$5+$E43*10^(0.5*$B$3))+$C43*$B$5+$D43)+($G43*LOG10($B$4)+$H43))</f>
        <v>14.6190604075664</v>
      </c>
      <c r="L43" s="20" t="n">
        <f aca="false">10^(($B43*$B$3-LOG10($B$5+$E43*10^(0.5*$B$3))+$C43*$B$5+$D43+$F43)+($G43*LOG10($B$4)+$H43))</f>
        <v>34.8272722326763</v>
      </c>
      <c r="M43" s="20" t="n">
        <f aca="false">10^(($B43*$B$3-LOG10($B$5+$E43*10^(0.5*$B$3))+$C43*$B$5+$D43-$F43)+($G43*LOG10($B$4)+$H43))</f>
        <v>6.13648194358326</v>
      </c>
      <c r="Q43" s="15"/>
      <c r="R43" s="15"/>
    </row>
    <row r="44" customFormat="false" ht="15" hidden="false" customHeight="false" outlineLevel="0" collapsed="false">
      <c r="A44" s="16" t="n">
        <v>5</v>
      </c>
      <c r="B44" s="17" t="n">
        <v>0.916</v>
      </c>
      <c r="C44" s="17" t="n">
        <v>-0.00036</v>
      </c>
      <c r="D44" s="18" t="n">
        <v>-3.35</v>
      </c>
      <c r="E44" s="17" t="n">
        <v>0.00303</v>
      </c>
      <c r="F44" s="17" t="n">
        <v>0.377</v>
      </c>
      <c r="G44" s="17" t="n">
        <v>-0.5861</v>
      </c>
      <c r="H44" s="17" t="n">
        <v>1.456</v>
      </c>
      <c r="I44" s="9"/>
      <c r="J44" s="19" t="n">
        <v>5</v>
      </c>
      <c r="K44" s="20" t="n">
        <f aca="false">10^(($B44*$B$3-LOG10($B$5+$E44*10^(0.5*$B$3))+$C44*$B$5+$D44)+($G44*LOG10($B$4)+$H44))</f>
        <v>12.1657790978357</v>
      </c>
      <c r="L44" s="20" t="n">
        <f aca="false">10^(($B44*$B$3-LOG10($B$5+$E44*10^(0.5*$B$3))+$C44*$B$5+$D44+$F44)+($G44*LOG10($B$4)+$H44))</f>
        <v>28.982772404691</v>
      </c>
      <c r="M44" s="20" t="n">
        <f aca="false">10^(($B44*$B$3-LOG10($B$5+$E44*10^(0.5*$B$3))+$C44*$B$5+$D44-$F44)+($G44*LOG10($B$4)+$H44))</f>
        <v>5.10669507356655</v>
      </c>
      <c r="Q44" s="15"/>
      <c r="R44" s="15"/>
    </row>
  </sheetData>
  <printOptions headings="false" gridLines="false" gridLinesSet="true" horizontalCentered="false" verticalCentered="false"/>
  <pageMargins left="0.786805555555556" right="0.786805555555556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4"/>
  <sheetViews>
    <sheetView windowProtection="false" showFormulas="false" showGridLines="true" showRowColHeaders="true" showZeros="true" rightToLeft="false" tabSelected="false" showOutlineSymbols="true" defaultGridColor="true" view="normal" topLeftCell="I28" colorId="64" zoomScale="100" zoomScaleNormal="100" zoomScalePageLayoutView="100" workbookViewId="0">
      <selection pane="topLeft" activeCell="I8" activeCellId="0" sqref="I8"/>
    </sheetView>
  </sheetViews>
  <sheetFormatPr defaultRowHeight="15"/>
  <cols>
    <col collapsed="false" hidden="false" max="1025" min="1" style="8" width="9"/>
  </cols>
  <sheetData>
    <row r="1" customFormat="false" ht="15" hidden="false" customHeight="false" outlineLevel="0" collapsed="false">
      <c r="A1" s="8" t="s">
        <v>27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</row>
    <row r="3" customFormat="false" ht="15" hidden="false" customHeight="false" outlineLevel="0" collapsed="false">
      <c r="A3" s="9" t="s">
        <v>1</v>
      </c>
      <c r="B3" s="10" t="n">
        <v>7</v>
      </c>
      <c r="C3" s="9"/>
      <c r="D3" s="0"/>
      <c r="E3" s="0"/>
      <c r="F3" s="0"/>
      <c r="G3" s="0"/>
      <c r="H3" s="0"/>
      <c r="I3" s="0"/>
      <c r="J3" s="0"/>
      <c r="K3" s="0"/>
      <c r="L3" s="0"/>
    </row>
    <row r="4" customFormat="false" ht="15" hidden="false" customHeight="false" outlineLevel="0" collapsed="false">
      <c r="A4" s="9" t="s">
        <v>2</v>
      </c>
      <c r="B4" s="10" t="n">
        <v>300</v>
      </c>
      <c r="C4" s="9" t="s">
        <v>13</v>
      </c>
      <c r="D4" s="0"/>
      <c r="E4" s="0"/>
      <c r="F4" s="0"/>
      <c r="G4" s="0"/>
      <c r="H4" s="0"/>
      <c r="I4" s="0"/>
      <c r="J4" s="0"/>
      <c r="K4" s="0"/>
      <c r="L4" s="0"/>
    </row>
    <row r="5" customFormat="false" ht="41.75" hidden="false" customHeight="false" outlineLevel="0" collapsed="false">
      <c r="A5" s="11" t="s">
        <v>4</v>
      </c>
      <c r="B5" s="10" t="n">
        <v>200</v>
      </c>
      <c r="C5" s="9" t="s">
        <v>14</v>
      </c>
      <c r="D5" s="0"/>
      <c r="E5" s="0"/>
      <c r="F5" s="0"/>
      <c r="G5" s="0"/>
      <c r="H5" s="0"/>
      <c r="I5" s="0"/>
      <c r="J5" s="0"/>
      <c r="K5" s="0"/>
      <c r="L5" s="0"/>
    </row>
    <row r="6" customFormat="false" ht="1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</row>
    <row r="7" customFormat="false" ht="48" hidden="false" customHeight="false" outlineLevel="0" collapsed="false">
      <c r="A7" s="9" t="s">
        <v>15</v>
      </c>
      <c r="B7" s="12" t="s">
        <v>16</v>
      </c>
      <c r="C7" s="12" t="s">
        <v>17</v>
      </c>
      <c r="D7" s="12" t="s">
        <v>18</v>
      </c>
      <c r="E7" s="13" t="s">
        <v>20</v>
      </c>
      <c r="F7" s="12" t="s">
        <v>21</v>
      </c>
      <c r="G7" s="12" t="s">
        <v>22</v>
      </c>
      <c r="H7" s="9"/>
      <c r="I7" s="14" t="s">
        <v>23</v>
      </c>
      <c r="J7" s="14" t="s">
        <v>24</v>
      </c>
      <c r="K7" s="14" t="s">
        <v>25</v>
      </c>
      <c r="L7" s="14" t="s">
        <v>26</v>
      </c>
    </row>
    <row r="8" customFormat="false" ht="15" hidden="false" customHeight="false" outlineLevel="0" collapsed="false">
      <c r="A8" s="16" t="n">
        <v>0.05</v>
      </c>
      <c r="B8" s="17" t="n">
        <v>0.394</v>
      </c>
      <c r="C8" s="17" t="n">
        <v>-0.00404</v>
      </c>
      <c r="D8" s="17" t="n">
        <v>1.76</v>
      </c>
      <c r="E8" s="17" t="n">
        <v>0.418</v>
      </c>
      <c r="F8" s="17" t="n">
        <v>-0.3244</v>
      </c>
      <c r="G8" s="17" t="n">
        <v>0.7962</v>
      </c>
      <c r="H8" s="9"/>
      <c r="I8" s="19" t="n">
        <v>0.05</v>
      </c>
      <c r="J8" s="20" t="n">
        <f aca="false">10^(($B8*$B$3-LOG10($B$5)+$C8*$B$5+$D8)+($F8*LOG10($B$4)+$G8))</f>
        <v>25.2111043110119</v>
      </c>
      <c r="K8" s="20" t="n">
        <f aca="false">10^(($B8*$B$3-LOG10($B$5)+$C8*$B$5+$D8+$E8)+($F8*LOG10($B$4)+$G8))</f>
        <v>66.0072849255278</v>
      </c>
      <c r="L8" s="20" t="n">
        <f aca="false">10^(($B8*$B$3-LOG10($B$5)+$C8*$B$5+$D8-$E8)+($F8*LOG10($B$4)+$G8))</f>
        <v>9.62923685314179</v>
      </c>
    </row>
    <row r="9" customFormat="false" ht="15" hidden="false" customHeight="false" outlineLevel="0" collapsed="false">
      <c r="A9" s="16" t="n">
        <v>0.06</v>
      </c>
      <c r="B9" s="17" t="n">
        <v>0.388</v>
      </c>
      <c r="C9" s="17" t="n">
        <v>-0.0041</v>
      </c>
      <c r="D9" s="17" t="n">
        <v>1.86</v>
      </c>
      <c r="E9" s="17" t="n">
        <v>0.431</v>
      </c>
      <c r="F9" s="17" t="n">
        <v>-0.2614</v>
      </c>
      <c r="G9" s="17" t="n">
        <v>0.645</v>
      </c>
      <c r="H9" s="9"/>
      <c r="I9" s="19" t="n">
        <v>0.06</v>
      </c>
      <c r="J9" s="20" t="n">
        <f aca="false">10^(($B9*$B$3-LOG10($B$5)+$C9*$B$5+$D9)+($F9*LOG10($B$4)+$G9))</f>
        <v>28.3433061836652</v>
      </c>
      <c r="K9" s="20" t="n">
        <f aca="false">10^(($B9*$B$3-LOG10($B$5)+$C9*$B$5+$D9+$E9)+($F9*LOG10($B$4)+$G9))</f>
        <v>76.4628547375335</v>
      </c>
      <c r="L9" s="20" t="n">
        <f aca="false">10^(($B9*$B$3-LOG10($B$5)+$C9*$B$5+$D9-$E9)+($F9*LOG10($B$4)+$G9))</f>
        <v>10.5063171938655</v>
      </c>
    </row>
    <row r="10" customFormat="false" ht="15" hidden="false" customHeight="false" outlineLevel="0" collapsed="false">
      <c r="A10" s="16" t="n">
        <v>0.07</v>
      </c>
      <c r="B10" s="17" t="n">
        <v>0.382</v>
      </c>
      <c r="C10" s="17" t="n">
        <v>-0.00418</v>
      </c>
      <c r="D10" s="17" t="n">
        <v>1.96</v>
      </c>
      <c r="E10" s="17" t="n">
        <v>0.445</v>
      </c>
      <c r="F10" s="17" t="n">
        <v>-0.2418</v>
      </c>
      <c r="G10" s="17" t="n">
        <v>0.5974</v>
      </c>
      <c r="H10" s="9"/>
      <c r="I10" s="19" t="n">
        <v>0.07</v>
      </c>
      <c r="J10" s="20" t="n">
        <f aca="false">10^(($B10*$B$3-LOG10($B$5)+$C10*$B$5+$D10)+($F10*LOG10($B$4)+$G10))</f>
        <v>31.2897494039409</v>
      </c>
      <c r="K10" s="20" t="n">
        <f aca="false">10^(($B10*$B$3-LOG10($B$5)+$C10*$B$5+$D10+$E10)+($F10*LOG10($B$4)+$G10))</f>
        <v>87.1770331754405</v>
      </c>
      <c r="L10" s="20" t="n">
        <f aca="false">10^(($B10*$B$3-LOG10($B$5)+$C10*$B$5+$D10-$E10)+($F10*LOG10($B$4)+$G10))</f>
        <v>11.2305773906199</v>
      </c>
    </row>
    <row r="11" customFormat="false" ht="15" hidden="false" customHeight="false" outlineLevel="0" collapsed="false">
      <c r="A11" s="16" t="n">
        <v>0.08</v>
      </c>
      <c r="B11" s="17" t="n">
        <v>0.379</v>
      </c>
      <c r="C11" s="17" t="n">
        <v>-0.00422</v>
      </c>
      <c r="D11" s="17" t="n">
        <v>2.03</v>
      </c>
      <c r="E11" s="17" t="n">
        <v>0.453</v>
      </c>
      <c r="F11" s="17" t="n">
        <v>-0.2616</v>
      </c>
      <c r="G11" s="17" t="n">
        <v>0.6417</v>
      </c>
      <c r="H11" s="9"/>
      <c r="I11" s="19" t="n">
        <v>0.08</v>
      </c>
      <c r="J11" s="20" t="n">
        <f aca="false">10^(($B11*$B$3-LOG10($B$5)+$C11*$B$5+$D11)+($F11*LOG10($B$4)+$G11))</f>
        <v>34.0137945455196</v>
      </c>
      <c r="K11" s="20" t="n">
        <f aca="false">10^(($B11*$B$3-LOG10($B$5)+$C11*$B$5+$D11+$E11)+($F11*LOG10($B$4)+$G11))</f>
        <v>96.5283947702316</v>
      </c>
      <c r="L11" s="20" t="n">
        <f aca="false">10^(($B11*$B$3-LOG10($B$5)+$C11*$B$5+$D11-$E11)+($F11*LOG10($B$4)+$G11))</f>
        <v>11.9854704114649</v>
      </c>
    </row>
    <row r="12" customFormat="false" ht="15" hidden="false" customHeight="false" outlineLevel="0" collapsed="false">
      <c r="A12" s="16" t="n">
        <v>0.09</v>
      </c>
      <c r="B12" s="17" t="n">
        <v>0.377</v>
      </c>
      <c r="C12" s="17" t="n">
        <v>-0.00428</v>
      </c>
      <c r="D12" s="17" t="n">
        <v>2.08</v>
      </c>
      <c r="E12" s="17" t="n">
        <v>0.458</v>
      </c>
      <c r="F12" s="17" t="n">
        <v>-0.2929</v>
      </c>
      <c r="G12" s="17" t="n">
        <v>0.7154</v>
      </c>
      <c r="H12" s="9"/>
      <c r="I12" s="19" t="n">
        <v>0.09</v>
      </c>
      <c r="J12" s="20" t="n">
        <f aca="false">10^(($B12*$B$3-LOG10($B$5)+$C12*$B$5+$D12)+($F12*LOG10($B$4)+$G12))</f>
        <v>35.6304402744836</v>
      </c>
      <c r="K12" s="20" t="n">
        <f aca="false">10^(($B12*$B$3-LOG10($B$5)+$C12*$B$5+$D12+$E12)+($F12*LOG10($B$4)+$G12))</f>
        <v>102.287176068978</v>
      </c>
      <c r="L12" s="20" t="n">
        <f aca="false">10^(($B12*$B$3-LOG10($B$5)+$C12*$B$5+$D12-$E12)+($F12*LOG10($B$4)+$G12))</f>
        <v>12.4114118987646</v>
      </c>
    </row>
    <row r="13" customFormat="false" ht="15" hidden="false" customHeight="false" outlineLevel="0" collapsed="false">
      <c r="A13" s="16" t="n">
        <v>0.1</v>
      </c>
      <c r="B13" s="17" t="n">
        <v>0.377</v>
      </c>
      <c r="C13" s="17" t="n">
        <v>-0.00431</v>
      </c>
      <c r="D13" s="17" t="n">
        <v>2.12</v>
      </c>
      <c r="E13" s="17" t="n">
        <v>0.461</v>
      </c>
      <c r="F13" s="17" t="n">
        <v>-0.3199</v>
      </c>
      <c r="G13" s="17" t="n">
        <v>0.7776</v>
      </c>
      <c r="H13" s="9"/>
      <c r="I13" s="19" t="n">
        <v>0.1</v>
      </c>
      <c r="J13" s="20" t="n">
        <f aca="false">10^(($B13*$B$3-LOG10($B$5)+$C13*$B$5+$D13)+($F13*LOG10($B$4)+$G13))</f>
        <v>38.118773193619</v>
      </c>
      <c r="K13" s="20" t="n">
        <f aca="false">10^(($B13*$B$3-LOG10($B$5)+$C13*$B$5+$D13+$E13)+($F13*LOG10($B$4)+$G13))</f>
        <v>110.189170811247</v>
      </c>
      <c r="L13" s="20" t="n">
        <f aca="false">10^(($B13*$B$3-LOG10($B$5)+$C13*$B$5+$D13-$E13)+($F13*LOG10($B$4)+$G13))</f>
        <v>13.1867846820956</v>
      </c>
    </row>
    <row r="14" customFormat="false" ht="15" hidden="false" customHeight="false" outlineLevel="0" collapsed="false">
      <c r="A14" s="16" t="n">
        <v>0.11</v>
      </c>
      <c r="B14" s="17" t="n">
        <v>0.377</v>
      </c>
      <c r="C14" s="17" t="n">
        <v>-0.00435</v>
      </c>
      <c r="D14" s="17" t="n">
        <v>2.14</v>
      </c>
      <c r="E14" s="17" t="n">
        <v>0.462</v>
      </c>
      <c r="F14" s="17" t="n">
        <v>-0.3477</v>
      </c>
      <c r="G14" s="17" t="n">
        <v>0.8406</v>
      </c>
      <c r="H14" s="9"/>
      <c r="I14" s="19" t="n">
        <v>0.11</v>
      </c>
      <c r="J14" s="20" t="n">
        <f aca="false">10^(($B14*$B$3-LOG10($B$5)+$C14*$B$5+$D14)+($F14*LOG10($B$4)+$G14))</f>
        <v>38.6611656520756</v>
      </c>
      <c r="K14" s="20" t="n">
        <f aca="false">10^(($B14*$B$3-LOG10($B$5)+$C14*$B$5+$D14+$E14)+($F14*LOG10($B$4)+$G14))</f>
        <v>112.0146803951</v>
      </c>
      <c r="L14" s="20" t="n">
        <f aca="false">10^(($B14*$B$3-LOG10($B$5)+$C14*$B$5+$D14-$E14)+($F14*LOG10($B$4)+$G14))</f>
        <v>13.3436592802403</v>
      </c>
    </row>
    <row r="15" customFormat="false" ht="15" hidden="false" customHeight="false" outlineLevel="0" collapsed="false">
      <c r="A15" s="16" t="n">
        <v>0.12</v>
      </c>
      <c r="B15" s="17" t="n">
        <v>0.381</v>
      </c>
      <c r="C15" s="17" t="n">
        <v>-0.00437</v>
      </c>
      <c r="D15" s="17" t="n">
        <v>2.14</v>
      </c>
      <c r="E15" s="17" t="n">
        <v>0.461</v>
      </c>
      <c r="F15" s="17" t="n">
        <v>-0.39</v>
      </c>
      <c r="G15" s="17" t="n">
        <v>0.9399</v>
      </c>
      <c r="H15" s="9"/>
      <c r="I15" s="19" t="n">
        <v>0.12</v>
      </c>
      <c r="J15" s="20" t="n">
        <f aca="false">10^(($B15*$B$3-LOG10($B$5)+$C15*$B$5+$D15)+($F15*LOG10($B$4)+$G15))</f>
        <v>40.3452782477666</v>
      </c>
      <c r="K15" s="20" t="n">
        <f aca="false">10^(($B15*$B$3-LOG10($B$5)+$C15*$B$5+$D15+$E15)+($F15*LOG10($B$4)+$G15))</f>
        <v>116.625284179256</v>
      </c>
      <c r="L15" s="20" t="n">
        <f aca="false">10^(($B15*$B$3-LOG10($B$5)+$C15*$B$5+$D15-$E15)+($F15*LOG10($B$4)+$G15))</f>
        <v>13.9570204552542</v>
      </c>
    </row>
    <row r="16" customFormat="false" ht="15" hidden="false" customHeight="false" outlineLevel="0" collapsed="false">
      <c r="A16" s="16" t="n">
        <v>0.13</v>
      </c>
      <c r="B16" s="17" t="n">
        <v>0.384</v>
      </c>
      <c r="C16" s="17" t="n">
        <v>-0.00439</v>
      </c>
      <c r="D16" s="17" t="n">
        <v>2.13</v>
      </c>
      <c r="E16" s="17" t="n">
        <v>0.459</v>
      </c>
      <c r="F16" s="17" t="n">
        <v>-0.4307</v>
      </c>
      <c r="G16" s="17" t="n">
        <v>1.035</v>
      </c>
      <c r="H16" s="9"/>
      <c r="I16" s="19" t="n">
        <v>0.13</v>
      </c>
      <c r="J16" s="20" t="n">
        <f aca="false">10^(($B16*$B$3-LOG10($B$5)+$C16*$B$5+$D16)+($F16*LOG10($B$4)+$G16))</f>
        <v>40.4644721907388</v>
      </c>
      <c r="K16" s="20" t="n">
        <f aca="false">10^(($B16*$B$3-LOG10($B$5)+$C16*$B$5+$D16+$E16)+($F16*LOG10($B$4)+$G16))</f>
        <v>116.432408134748</v>
      </c>
      <c r="L16" s="20" t="n">
        <f aca="false">10^(($B16*$B$3-LOG10($B$5)+$C16*$B$5+$D16-$E16)+($F16*LOG10($B$4)+$G16))</f>
        <v>14.0628673399947</v>
      </c>
    </row>
    <row r="17" customFormat="false" ht="15" hidden="false" customHeight="false" outlineLevel="0" collapsed="false">
      <c r="A17" s="16" t="n">
        <v>0.15</v>
      </c>
      <c r="B17" s="17" t="n">
        <v>0.388</v>
      </c>
      <c r="C17" s="17" t="n">
        <v>-0.00436</v>
      </c>
      <c r="D17" s="17" t="n">
        <v>2.12</v>
      </c>
      <c r="E17" s="17" t="n">
        <v>0.455</v>
      </c>
      <c r="F17" s="17" t="n">
        <v>-0.5308</v>
      </c>
      <c r="G17" s="17" t="n">
        <v>1.276</v>
      </c>
      <c r="H17" s="9"/>
      <c r="I17" s="19" t="n">
        <v>0.15</v>
      </c>
      <c r="J17" s="20" t="n">
        <f aca="false">10^(($B17*$B$3-LOG10($B$5)+$C17*$B$5+$D17)+($F17*LOG10($B$4)+$G17))</f>
        <v>42.0837122409954</v>
      </c>
      <c r="K17" s="20" t="n">
        <f aca="false">10^(($B17*$B$3-LOG10($B$5)+$C17*$B$5+$D17+$E17)+($F17*LOG10($B$4)+$G17))</f>
        <v>119.981432363456</v>
      </c>
      <c r="L17" s="20" t="n">
        <f aca="false">10^(($B17*$B$3-LOG10($B$5)+$C17*$B$5+$D17-$E17)+($F17*LOG10($B$4)+$G17))</f>
        <v>14.7609409314098</v>
      </c>
    </row>
    <row r="18" customFormat="false" ht="15" hidden="false" customHeight="false" outlineLevel="0" collapsed="false">
      <c r="A18" s="16" t="n">
        <v>0.17</v>
      </c>
      <c r="B18" s="17" t="n">
        <v>0.395</v>
      </c>
      <c r="C18" s="17" t="n">
        <v>-0.00433</v>
      </c>
      <c r="D18" s="17" t="n">
        <v>2.08</v>
      </c>
      <c r="E18" s="17" t="n">
        <v>0.447</v>
      </c>
      <c r="F18" s="17" t="n">
        <v>-0.6113</v>
      </c>
      <c r="G18" s="17" t="n">
        <v>1.468</v>
      </c>
      <c r="H18" s="9"/>
      <c r="I18" s="19" t="n">
        <v>0.17</v>
      </c>
      <c r="J18" s="20" t="n">
        <f aca="false">10^(($B18*$B$3-LOG10($B$5)+$C18*$B$5+$D18)+($F18*LOG10($B$4)+$G18))</f>
        <v>42.8258292723144</v>
      </c>
      <c r="K18" s="20" t="n">
        <f aca="false">10^(($B18*$B$3-LOG10($B$5)+$C18*$B$5+$D18+$E18)+($F18*LOG10($B$4)+$G18))</f>
        <v>119.868696131058</v>
      </c>
      <c r="L18" s="20" t="n">
        <f aca="false">10^(($B18*$B$3-LOG10($B$5)+$C18*$B$5+$D18-$E18)+($F18*LOG10($B$4)+$G18))</f>
        <v>15.3005055703297</v>
      </c>
    </row>
    <row r="19" customFormat="false" ht="15" hidden="false" customHeight="false" outlineLevel="0" collapsed="false">
      <c r="A19" s="16" t="n">
        <v>0.2</v>
      </c>
      <c r="B19" s="17" t="n">
        <v>0.401</v>
      </c>
      <c r="C19" s="17" t="n">
        <v>-0.00422</v>
      </c>
      <c r="D19" s="17" t="n">
        <v>2.02</v>
      </c>
      <c r="E19" s="17" t="n">
        <v>0.438</v>
      </c>
      <c r="F19" s="17" t="n">
        <v>-0.6831</v>
      </c>
      <c r="G19" s="17" t="n">
        <v>1.647</v>
      </c>
      <c r="H19" s="9"/>
      <c r="I19" s="19" t="n">
        <v>0.2</v>
      </c>
      <c r="J19" s="20" t="n">
        <f aca="false">10^(($B19*$B$3-LOG10($B$5)+$C19*$B$5+$D19)+($F19*LOG10($B$4)+$G19))</f>
        <v>43.3359653405394</v>
      </c>
      <c r="K19" s="20" t="n">
        <f aca="false">10^(($B19*$B$3-LOG10($B$5)+$C19*$B$5+$D19+$E19)+($F19*LOG10($B$4)+$G19))</f>
        <v>118.808763293185</v>
      </c>
      <c r="L19" s="20" t="n">
        <f aca="false">10^(($B19*$B$3-LOG10($B$5)+$C19*$B$5+$D19-$E19)+($F19*LOG10($B$4)+$G19))</f>
        <v>15.8069644017931</v>
      </c>
    </row>
    <row r="20" customFormat="false" ht="15" hidden="false" customHeight="false" outlineLevel="0" collapsed="false">
      <c r="A20" s="16" t="n">
        <v>0.22</v>
      </c>
      <c r="B20" s="17" t="n">
        <v>0.403</v>
      </c>
      <c r="C20" s="17" t="n">
        <v>-0.00413</v>
      </c>
      <c r="D20" s="17" t="n">
        <v>1.99</v>
      </c>
      <c r="E20" s="17" t="n">
        <v>0.433</v>
      </c>
      <c r="F20" s="17" t="n">
        <v>-0.7184</v>
      </c>
      <c r="G20" s="17" t="n">
        <v>1.737</v>
      </c>
      <c r="H20" s="9"/>
      <c r="I20" s="19" t="n">
        <v>0.22</v>
      </c>
      <c r="J20" s="20" t="n">
        <f aca="false">10^(($B20*$B$3-LOG10($B$5)+$C20*$B$5+$D20)+($F20*LOG10($B$4)+$G20))</f>
        <v>43.7931409485329</v>
      </c>
      <c r="K20" s="20" t="n">
        <f aca="false">10^(($B20*$B$3-LOG10($B$5)+$C20*$B$5+$D20+$E20)+($F20*LOG10($B$4)+$G20))</f>
        <v>118.68780413293</v>
      </c>
      <c r="L20" s="20" t="n">
        <f aca="false">10^(($B20*$B$3-LOG10($B$5)+$C20*$B$5+$D20-$E20)+($F20*LOG10($B$4)+$G20))</f>
        <v>16.1586879810338</v>
      </c>
    </row>
    <row r="21" customFormat="false" ht="15" hidden="false" customHeight="false" outlineLevel="0" collapsed="false">
      <c r="A21" s="16" t="n">
        <v>0.25</v>
      </c>
      <c r="B21" s="17" t="n">
        <v>0.414</v>
      </c>
      <c r="C21" s="17" t="n">
        <v>-0.00401</v>
      </c>
      <c r="D21" s="17" t="n">
        <v>1.88</v>
      </c>
      <c r="E21" s="17" t="n">
        <v>0.424</v>
      </c>
      <c r="F21" s="17" t="n">
        <v>-0.7499</v>
      </c>
      <c r="G21" s="17" t="n">
        <v>1.82</v>
      </c>
      <c r="H21" s="9"/>
      <c r="I21" s="19" t="n">
        <v>0.25</v>
      </c>
      <c r="J21" s="20" t="n">
        <f aca="false">10^(($B21*$B$3-LOG10($B$5)+$C21*$B$5+$D21)+($F21*LOG10($B$4)+$G21))</f>
        <v>43.3887137177652</v>
      </c>
      <c r="K21" s="20" t="n">
        <f aca="false">10^(($B21*$B$3-LOG10($B$5)+$C21*$B$5+$D21+$E21)+($F21*LOG10($B$4)+$G21))</f>
        <v>115.179920762144</v>
      </c>
      <c r="L21" s="20" t="n">
        <f aca="false">10^(($B21*$B$3-LOG10($B$5)+$C21*$B$5+$D21-$E21)+($F21*LOG10($B$4)+$G21))</f>
        <v>16.3446932905074</v>
      </c>
    </row>
    <row r="22" customFormat="false" ht="15" hidden="false" customHeight="false" outlineLevel="0" collapsed="false">
      <c r="A22" s="16" t="n">
        <v>0.3</v>
      </c>
      <c r="B22" s="17" t="n">
        <v>0.425</v>
      </c>
      <c r="C22" s="17" t="n">
        <v>-0.00378</v>
      </c>
      <c r="D22" s="17" t="n">
        <v>1.75</v>
      </c>
      <c r="E22" s="17" t="n">
        <v>0.415</v>
      </c>
      <c r="F22" s="17" t="n">
        <v>-0.8045</v>
      </c>
      <c r="G22" s="17" t="n">
        <v>1.963</v>
      </c>
      <c r="H22" s="9"/>
      <c r="I22" s="19" t="n">
        <v>0.3</v>
      </c>
      <c r="J22" s="20" t="n">
        <f aca="false">10^(($B22*$B$3-LOG10($B$5)+$C22*$B$5+$D22)+($F22*LOG10($B$4)+$G22))</f>
        <v>43.4636259931289</v>
      </c>
      <c r="K22" s="20" t="n">
        <f aca="false">10^(($B22*$B$3-LOG10($B$5)+$C22*$B$5+$D22+$E22)+($F22*LOG10($B$4)+$G22))</f>
        <v>113.012362775873</v>
      </c>
      <c r="L22" s="20" t="n">
        <f aca="false">10^(($B22*$B$3-LOG10($B$5)+$C22*$B$5+$D22-$E22)+($F22*LOG10($B$4)+$G22))</f>
        <v>16.7157533748502</v>
      </c>
    </row>
    <row r="23" customFormat="false" ht="15" hidden="false" customHeight="false" outlineLevel="0" collapsed="false">
      <c r="A23" s="16" t="n">
        <v>0.35</v>
      </c>
      <c r="B23" s="17" t="n">
        <v>0.434</v>
      </c>
      <c r="C23" s="17" t="n">
        <v>-0.00357</v>
      </c>
      <c r="D23" s="17" t="n">
        <v>1.62</v>
      </c>
      <c r="E23" s="17" t="n">
        <v>0.411</v>
      </c>
      <c r="F23" s="17" t="n">
        <v>-0.8518</v>
      </c>
      <c r="G23" s="17" t="n">
        <v>2.087</v>
      </c>
      <c r="H23" s="9"/>
      <c r="I23" s="19" t="n">
        <v>0.35</v>
      </c>
      <c r="J23" s="20" t="n">
        <f aca="false">10^(($B23*$B$3-LOG10($B$5)+$C23*$B$5+$D23)+($F23*LOG10($B$4)+$G23))</f>
        <v>41.6829185333503</v>
      </c>
      <c r="K23" s="20" t="n">
        <f aca="false">10^(($B23*$B$3-LOG10($B$5)+$C23*$B$5+$D23+$E23)+($F23*LOG10($B$4)+$G23))</f>
        <v>107.388584903085</v>
      </c>
      <c r="L23" s="20" t="n">
        <f aca="false">10^(($B23*$B$3-LOG10($B$5)+$C23*$B$5+$D23-$E23)+($F23*LOG10($B$4)+$G23))</f>
        <v>16.1792400842783</v>
      </c>
    </row>
    <row r="24" customFormat="false" ht="15" hidden="false" customHeight="false" outlineLevel="0" collapsed="false">
      <c r="A24" s="16" t="n">
        <v>0.4</v>
      </c>
      <c r="B24" s="17" t="n">
        <v>0.445</v>
      </c>
      <c r="C24" s="17" t="n">
        <v>-0.00338</v>
      </c>
      <c r="D24" s="17" t="n">
        <v>1.49</v>
      </c>
      <c r="E24" s="17" t="n">
        <v>0.407</v>
      </c>
      <c r="F24" s="17" t="n">
        <v>-0.8676</v>
      </c>
      <c r="G24" s="17" t="n">
        <v>2.131</v>
      </c>
      <c r="H24" s="9"/>
      <c r="I24" s="19" t="n">
        <v>0.4</v>
      </c>
      <c r="J24" s="20" t="n">
        <f aca="false">10^(($B24*$B$3-LOG10($B$5)+$C24*$B$5+$D24)+($F24*LOG10($B$4)+$G24))</f>
        <v>40.7211096246083</v>
      </c>
      <c r="K24" s="20" t="n">
        <f aca="false">10^(($B24*$B$3-LOG10($B$5)+$C24*$B$5+$D24+$E24)+($F24*LOG10($B$4)+$G24))</f>
        <v>103.948829584549</v>
      </c>
      <c r="L24" s="20" t="n">
        <f aca="false">10^(($B24*$B$3-LOG10($B$5)+$C24*$B$5+$D24-$E24)+($F24*LOG10($B$4)+$G24))</f>
        <v>15.9521639222559</v>
      </c>
    </row>
    <row r="25" customFormat="false" ht="15" hidden="false" customHeight="false" outlineLevel="0" collapsed="false">
      <c r="A25" s="16" t="n">
        <v>0.45</v>
      </c>
      <c r="B25" s="17" t="n">
        <v>0.459</v>
      </c>
      <c r="C25" s="17" t="n">
        <v>-0.00319</v>
      </c>
      <c r="D25" s="17" t="n">
        <v>1.33</v>
      </c>
      <c r="E25" s="17" t="n">
        <v>0.406</v>
      </c>
      <c r="F25" s="17" t="n">
        <v>-0.8851</v>
      </c>
      <c r="G25" s="17" t="n">
        <v>2.176</v>
      </c>
      <c r="H25" s="9"/>
      <c r="I25" s="19" t="n">
        <v>0.45</v>
      </c>
      <c r="J25" s="20" t="n">
        <f aca="false">10^(($B25*$B$3-LOG10($B$5)+$C25*$B$5+$D25)+($F25*LOG10($B$4)+$G25))</f>
        <v>38.6785319302188</v>
      </c>
      <c r="K25" s="20" t="n">
        <f aca="false">10^(($B25*$B$3-LOG10($B$5)+$C25*$B$5+$D25+$E25)+($F25*LOG10($B$4)+$G25))</f>
        <v>98.5076552454577</v>
      </c>
      <c r="L25" s="20" t="n">
        <f aca="false">10^(($B25*$B$3-LOG10($B$5)+$C25*$B$5+$D25-$E25)+($F25*LOG10($B$4)+$G25))</f>
        <v>15.1869296710921</v>
      </c>
    </row>
    <row r="26" customFormat="false" ht="15" hidden="false" customHeight="false" outlineLevel="0" collapsed="false">
      <c r="A26" s="16" t="n">
        <v>0.5</v>
      </c>
      <c r="B26" s="17" t="n">
        <v>0.471</v>
      </c>
      <c r="C26" s="17" t="n">
        <v>-0.00303</v>
      </c>
      <c r="D26" s="17" t="n">
        <v>1.19</v>
      </c>
      <c r="E26" s="17" t="n">
        <v>0.404</v>
      </c>
      <c r="F26" s="17" t="n">
        <v>-0.9094</v>
      </c>
      <c r="G26" s="17" t="n">
        <v>2.247</v>
      </c>
      <c r="H26" s="9"/>
      <c r="I26" s="19" t="n">
        <v>0.5</v>
      </c>
      <c r="J26" s="20" t="n">
        <f aca="false">10^(($B26*$B$3-LOG10($B$5)+$C26*$B$5+$D26)+($F26*LOG10($B$4)+$G26))</f>
        <v>37.5211322479595</v>
      </c>
      <c r="K26" s="20" t="n">
        <f aca="false">10^(($B26*$B$3-LOG10($B$5)+$C26*$B$5+$D26+$E26)+($F26*LOG10($B$4)+$G26))</f>
        <v>95.1208966105005</v>
      </c>
      <c r="L26" s="20" t="n">
        <f aca="false">10^(($B26*$B$3-LOG10($B$5)+$C26*$B$5+$D26-$E26)+($F26*LOG10($B$4)+$G26))</f>
        <v>14.8004845973398</v>
      </c>
    </row>
    <row r="27" customFormat="false" ht="15" hidden="false" customHeight="false" outlineLevel="0" collapsed="false">
      <c r="A27" s="16" t="n">
        <v>0.6</v>
      </c>
      <c r="B27" s="17" t="n">
        <v>0.491</v>
      </c>
      <c r="C27" s="17" t="n">
        <v>-0.00283</v>
      </c>
      <c r="D27" s="17" t="n">
        <v>0.95</v>
      </c>
      <c r="E27" s="17" t="n">
        <v>0.4</v>
      </c>
      <c r="F27" s="17" t="n">
        <v>-0.9238</v>
      </c>
      <c r="G27" s="17" t="n">
        <v>2.297</v>
      </c>
      <c r="H27" s="9"/>
      <c r="I27" s="19" t="n">
        <v>0.6</v>
      </c>
      <c r="J27" s="20" t="n">
        <f aca="false">10^(($B27*$B$3-LOG10($B$5)+$C27*$B$5+$D27)+($F27*LOG10($B$4)+$G27))</f>
        <v>33.7757801593573</v>
      </c>
      <c r="K27" s="20" t="n">
        <f aca="false">10^(($B27*$B$3-LOG10($B$5)+$C27*$B$5+$D27+$E27)+($F27*LOG10($B$4)+$G27))</f>
        <v>84.8409238959402</v>
      </c>
      <c r="L27" s="20" t="n">
        <f aca="false">10^(($B27*$B$3-LOG10($B$5)+$C27*$B$5+$D27-$E27)+($F27*LOG10($B$4)+$G27))</f>
        <v>13.4463802724787</v>
      </c>
    </row>
    <row r="28" customFormat="false" ht="15" hidden="false" customHeight="false" outlineLevel="0" collapsed="false">
      <c r="A28" s="16" t="n">
        <v>0.7</v>
      </c>
      <c r="B28" s="17" t="n">
        <v>0.512</v>
      </c>
      <c r="C28" s="17" t="n">
        <v>-0.00262</v>
      </c>
      <c r="D28" s="17" t="n">
        <v>0.718</v>
      </c>
      <c r="E28" s="17" t="n">
        <v>0.401</v>
      </c>
      <c r="F28" s="17" t="n">
        <v>-0.9622</v>
      </c>
      <c r="G28" s="17" t="n">
        <v>2.407</v>
      </c>
      <c r="H28" s="9"/>
      <c r="I28" s="19" t="n">
        <v>0.7</v>
      </c>
      <c r="J28" s="20" t="n">
        <f aca="false">10^(($B28*$B$3-LOG10($B$5)+$C28*$B$5+$D28)+($F28*LOG10($B$4)+$G28))</f>
        <v>31.6580334068813</v>
      </c>
      <c r="K28" s="20" t="n">
        <f aca="false">10^(($B28*$B$3-LOG10($B$5)+$C28*$B$5+$D28+$E28)+($F28*LOG10($B$4)+$G28))</f>
        <v>79.704700286724</v>
      </c>
      <c r="L28" s="20" t="n">
        <f aca="false">10^(($B28*$B$3-LOG10($B$5)+$C28*$B$5+$D28-$E28)+($F28*LOG10($B$4)+$G28))</f>
        <v>12.5743033420345</v>
      </c>
    </row>
    <row r="29" customFormat="false" ht="15" hidden="false" customHeight="false" outlineLevel="0" collapsed="false">
      <c r="A29" s="16" t="n">
        <v>0.8</v>
      </c>
      <c r="B29" s="17" t="n">
        <v>0.534</v>
      </c>
      <c r="C29" s="17" t="n">
        <v>-0.00245</v>
      </c>
      <c r="D29" s="17" t="n">
        <v>0.486</v>
      </c>
      <c r="E29" s="17" t="n">
        <v>0.402</v>
      </c>
      <c r="F29" s="17" t="n">
        <v>-0.9759</v>
      </c>
      <c r="G29" s="17" t="n">
        <v>2.457</v>
      </c>
      <c r="H29" s="9"/>
      <c r="I29" s="19" t="n">
        <v>0.8</v>
      </c>
      <c r="J29" s="20" t="n">
        <f aca="false">10^(($B29*$B$3-LOG10($B$5)+$C29*$B$5+$D29)+($F29*LOG10($B$4)+$G29))</f>
        <v>29.6857053073099</v>
      </c>
      <c r="K29" s="20" t="n">
        <f aca="false">10^(($B29*$B$3-LOG10($B$5)+$C29*$B$5+$D29+$E29)+($F29*LOG10($B$4)+$G29))</f>
        <v>74.9113065605211</v>
      </c>
      <c r="L29" s="20" t="n">
        <f aca="false">10^(($B29*$B$3-LOG10($B$5)+$C29*$B$5+$D29-$E29)+($F29*LOG10($B$4)+$G29))</f>
        <v>11.763792944667</v>
      </c>
    </row>
    <row r="30" customFormat="false" ht="15" hidden="false" customHeight="false" outlineLevel="0" collapsed="false">
      <c r="A30" s="16" t="n">
        <v>0.9</v>
      </c>
      <c r="B30" s="17" t="n">
        <v>0.555</v>
      </c>
      <c r="C30" s="17" t="n">
        <v>-0.00234</v>
      </c>
      <c r="D30" s="17" t="n">
        <v>0.273</v>
      </c>
      <c r="E30" s="17" t="n">
        <v>0.404</v>
      </c>
      <c r="F30" s="17" t="n">
        <v>-0.9685</v>
      </c>
      <c r="G30" s="17" t="n">
        <v>2.439</v>
      </c>
      <c r="H30" s="9"/>
      <c r="I30" s="19" t="n">
        <v>0.9</v>
      </c>
      <c r="J30" s="20" t="n">
        <f aca="false">10^(($B30*$B$3-LOG10($B$5)+$C30*$B$5+$D30)+($F30*LOG10($B$4)+$G30))</f>
        <v>26.8459062443342</v>
      </c>
      <c r="K30" s="20" t="n">
        <f aca="false">10^(($B30*$B$3-LOG10($B$5)+$C30*$B$5+$D30+$E30)+($F30*LOG10($B$4)+$G30))</f>
        <v>68.0578255316741</v>
      </c>
      <c r="L30" s="20" t="n">
        <f aca="false">10^(($B30*$B$3-LOG10($B$5)+$C30*$B$5+$D30-$E30)+($F30*LOG10($B$4)+$G30))</f>
        <v>10.5895637489059</v>
      </c>
    </row>
    <row r="31" customFormat="false" ht="15" hidden="false" customHeight="false" outlineLevel="0" collapsed="false">
      <c r="A31" s="16" t="n">
        <v>1</v>
      </c>
      <c r="B31" s="17" t="n">
        <v>0.574</v>
      </c>
      <c r="C31" s="17" t="n">
        <v>-0.00223</v>
      </c>
      <c r="D31" s="17" t="n">
        <v>0.0794</v>
      </c>
      <c r="E31" s="17" t="n">
        <v>0.405</v>
      </c>
      <c r="F31" s="17" t="n">
        <v>-0.9264</v>
      </c>
      <c r="G31" s="17" t="n">
        <v>2.322</v>
      </c>
      <c r="H31" s="9"/>
      <c r="I31" s="19" t="n">
        <v>1</v>
      </c>
      <c r="J31" s="20" t="n">
        <f aca="false">10^(($B31*$B$3-LOG10($B$5)+$C31*$B$5+$D31)+($F31*LOG10($B$4)+$G31))</f>
        <v>23.8542009771088</v>
      </c>
      <c r="K31" s="20" t="n">
        <f aca="false">10^(($B31*$B$3-LOG10($B$5)+$C31*$B$5+$D31+$E31)+($F31*LOG10($B$4)+$G31))</f>
        <v>60.6128735955209</v>
      </c>
      <c r="L31" s="20" t="n">
        <f aca="false">10^(($B31*$B$3-LOG10($B$5)+$C31*$B$5+$D31-$E31)+($F31*LOG10($B$4)+$G31))</f>
        <v>9.38782259447843</v>
      </c>
    </row>
    <row r="32" customFormat="false" ht="15" hidden="false" customHeight="false" outlineLevel="0" collapsed="false">
      <c r="A32" s="16" t="n">
        <v>1.1</v>
      </c>
      <c r="B32" s="17" t="n">
        <v>0.59</v>
      </c>
      <c r="C32" s="17" t="n">
        <v>-0.00216</v>
      </c>
      <c r="D32" s="17" t="n">
        <v>-0.0846</v>
      </c>
      <c r="E32" s="17" t="n">
        <v>0.407</v>
      </c>
      <c r="F32" s="17" t="n">
        <v>-0.9176</v>
      </c>
      <c r="G32" s="17" t="n">
        <v>2.296</v>
      </c>
      <c r="H32" s="9"/>
      <c r="I32" s="19" t="n">
        <v>1.1</v>
      </c>
      <c r="J32" s="20" t="n">
        <f aca="false">10^(($B32*$B$3-LOG10($B$5)+$C32*$B$5+$D32)+($F32*LOG10($B$4)+$G32))</f>
        <v>21.6452965894519</v>
      </c>
      <c r="K32" s="20" t="n">
        <f aca="false">10^(($B32*$B$3-LOG10($B$5)+$C32*$B$5+$D32+$E32)+($F32*LOG10($B$4)+$G32))</f>
        <v>55.2539768003828</v>
      </c>
      <c r="L32" s="20" t="n">
        <f aca="false">10^(($B32*$B$3-LOG10($B$5)+$C32*$B$5+$D32-$E32)+($F32*LOG10($B$4)+$G32))</f>
        <v>8.47936911650657</v>
      </c>
    </row>
    <row r="33" customFormat="false" ht="15" hidden="false" customHeight="false" outlineLevel="0" collapsed="false">
      <c r="A33" s="16" t="n">
        <v>1.2</v>
      </c>
      <c r="B33" s="17" t="n">
        <v>0.604</v>
      </c>
      <c r="C33" s="17" t="n">
        <v>-0.00211</v>
      </c>
      <c r="D33" s="17" t="n">
        <v>-0.24</v>
      </c>
      <c r="E33" s="17" t="n">
        <v>0.407</v>
      </c>
      <c r="F33" s="17" t="n">
        <v>-0.9062</v>
      </c>
      <c r="G33" s="17" t="n">
        <v>2.263</v>
      </c>
      <c r="H33" s="9"/>
      <c r="I33" s="19" t="n">
        <v>1.2</v>
      </c>
      <c r="J33" s="20" t="n">
        <f aca="false">10^(($B33*$B$3-LOG10($B$5)+$C33*$B$5+$D33)+($F33*LOG10($B$4)+$G33))</f>
        <v>19.1956456064278</v>
      </c>
      <c r="K33" s="20" t="n">
        <f aca="false">10^(($B33*$B$3-LOG10($B$5)+$C33*$B$5+$D33+$E33)+($F33*LOG10($B$4)+$G33))</f>
        <v>49.0007495449518</v>
      </c>
      <c r="L33" s="20" t="n">
        <f aca="false">10^(($B33*$B$3-LOG10($B$5)+$C33*$B$5+$D33-$E33)+($F33*LOG10($B$4)+$G33))</f>
        <v>7.51973824215779</v>
      </c>
    </row>
    <row r="34" customFormat="false" ht="15" hidden="false" customHeight="false" outlineLevel="0" collapsed="false">
      <c r="A34" s="16" t="n">
        <v>1.3</v>
      </c>
      <c r="B34" s="17" t="n">
        <v>0.619</v>
      </c>
      <c r="C34" s="17" t="n">
        <v>-0.00204</v>
      </c>
      <c r="D34" s="17" t="n">
        <v>-0.395</v>
      </c>
      <c r="E34" s="17" t="n">
        <v>0.405</v>
      </c>
      <c r="F34" s="17" t="n">
        <v>-0.8825</v>
      </c>
      <c r="G34" s="17" t="n">
        <v>2.202</v>
      </c>
      <c r="H34" s="9"/>
      <c r="I34" s="19" t="n">
        <v>1.3</v>
      </c>
      <c r="J34" s="20" t="n">
        <f aca="false">10^(($B34*$B$3-LOG10($B$5)+$C34*$B$5+$D34)+($F34*LOG10($B$4)+$G34))</f>
        <v>17.5756136403086</v>
      </c>
      <c r="K34" s="20" t="n">
        <f aca="false">10^(($B34*$B$3-LOG10($B$5)+$C34*$B$5+$D34+$E34)+($F34*LOG10($B$4)+$G34))</f>
        <v>44.6591545433043</v>
      </c>
      <c r="L34" s="20" t="n">
        <f aca="false">10^(($B34*$B$3-LOG10($B$5)+$C34*$B$5+$D34-$E34)+($F34*LOG10($B$4)+$G34))</f>
        <v>6.91688407432506</v>
      </c>
    </row>
    <row r="35" customFormat="false" ht="15" hidden="false" customHeight="false" outlineLevel="0" collapsed="false">
      <c r="A35" s="16" t="n">
        <v>1.5</v>
      </c>
      <c r="B35" s="17" t="n">
        <v>0.64</v>
      </c>
      <c r="C35" s="17" t="n">
        <v>-0.00195</v>
      </c>
      <c r="D35" s="17" t="n">
        <v>-0.632</v>
      </c>
      <c r="E35" s="17" t="n">
        <v>0.405</v>
      </c>
      <c r="F35" s="17" t="n">
        <v>-0.8531</v>
      </c>
      <c r="G35" s="17" t="n">
        <v>2.121</v>
      </c>
      <c r="H35" s="9"/>
      <c r="I35" s="19" t="n">
        <v>1.5</v>
      </c>
      <c r="J35" s="20" t="n">
        <f aca="false">10^(($B35*$B$3-LOG10($B$5)+$C35*$B$5+$D35)+($F35*LOG10($B$4)+$G35))</f>
        <v>14.6129487763229</v>
      </c>
      <c r="K35" s="20" t="n">
        <f aca="false">10^(($B35*$B$3-LOG10($B$5)+$C35*$B$5+$D35+$E35)+($F35*LOG10($B$4)+$G35))</f>
        <v>37.1311039882267</v>
      </c>
      <c r="L35" s="20" t="n">
        <f aca="false">10^(($B35*$B$3-LOG10($B$5)+$C35*$B$5+$D35-$E35)+($F35*LOG10($B$4)+$G35))</f>
        <v>5.7509270935533</v>
      </c>
    </row>
    <row r="36" customFormat="false" ht="15" hidden="false" customHeight="false" outlineLevel="0" collapsed="false">
      <c r="A36" s="16" t="n">
        <v>1.7</v>
      </c>
      <c r="B36" s="17" t="n">
        <v>0.655</v>
      </c>
      <c r="C36" s="17" t="n">
        <v>-0.00182</v>
      </c>
      <c r="D36" s="17" t="n">
        <v>-0.831</v>
      </c>
      <c r="E36" s="17" t="n">
        <v>0.403</v>
      </c>
      <c r="F36" s="17" t="n">
        <v>-0.8294</v>
      </c>
      <c r="G36" s="17" t="n">
        <v>2.059</v>
      </c>
      <c r="H36" s="9"/>
      <c r="I36" s="19" t="n">
        <v>1.7</v>
      </c>
      <c r="J36" s="20" t="n">
        <f aca="false">10^(($B36*$B$3-LOG10($B$5)+$C36*$B$5+$D36)+($F36*LOG10($B$4)+$G36))</f>
        <v>12.4006838551188</v>
      </c>
      <c r="K36" s="20" t="n">
        <f aca="false">10^(($B36*$B$3-LOG10($B$5)+$C36*$B$5+$D36+$E36)+($F36*LOG10($B$4)+$G36))</f>
        <v>31.3650248293141</v>
      </c>
      <c r="L36" s="20" t="n">
        <f aca="false">10^(($B36*$B$3-LOG10($B$5)+$C36*$B$5+$D36-$E36)+($F36*LOG10($B$4)+$G36))</f>
        <v>4.90281646233174</v>
      </c>
    </row>
    <row r="37" customFormat="false" ht="15" hidden="false" customHeight="false" outlineLevel="0" collapsed="false">
      <c r="A37" s="16" t="n">
        <v>2</v>
      </c>
      <c r="B37" s="17" t="n">
        <v>0.68</v>
      </c>
      <c r="C37" s="17" t="n">
        <v>-0.00171</v>
      </c>
      <c r="D37" s="17" t="n">
        <v>-1.12</v>
      </c>
      <c r="E37" s="17" t="n">
        <v>0.399</v>
      </c>
      <c r="F37" s="17" t="n">
        <v>-0.7756</v>
      </c>
      <c r="G37" s="17" t="n">
        <v>1.921</v>
      </c>
      <c r="H37" s="9"/>
      <c r="I37" s="19" t="n">
        <v>2</v>
      </c>
      <c r="J37" s="20" t="n">
        <f aca="false">10^(($B37*$B$3-LOG10($B$5)+$C37*$B$5+$D37)+($F37*LOG10($B$4)+$G37))</f>
        <v>9.92463992625431</v>
      </c>
      <c r="K37" s="20" t="n">
        <f aca="false">10^(($B37*$B$3-LOG10($B$5)+$C37*$B$5+$D37+$E37)+($F37*LOG10($B$4)+$G37))</f>
        <v>24.8722319521979</v>
      </c>
      <c r="L37" s="20" t="n">
        <f aca="false">10^(($B37*$B$3-LOG10($B$5)+$C37*$B$5+$D37-$E37)+($F37*LOG10($B$4)+$G37))</f>
        <v>3.96017847755304</v>
      </c>
    </row>
    <row r="38" customFormat="false" ht="15" hidden="false" customHeight="false" outlineLevel="0" collapsed="false">
      <c r="A38" s="16" t="n">
        <v>2.2</v>
      </c>
      <c r="B38" s="17" t="n">
        <v>0.692</v>
      </c>
      <c r="C38" s="17" t="n">
        <v>-0.00167</v>
      </c>
      <c r="D38" s="17" t="n">
        <v>-1.27</v>
      </c>
      <c r="E38" s="17" t="n">
        <v>0.396</v>
      </c>
      <c r="F38" s="17" t="n">
        <v>-0.7567</v>
      </c>
      <c r="G38" s="17" t="n">
        <v>1.875</v>
      </c>
      <c r="H38" s="9"/>
      <c r="I38" s="19" t="n">
        <v>2.2</v>
      </c>
      <c r="J38" s="20" t="n">
        <f aca="false">10^(($B38*$B$3-LOG10($B$5)+$C38*$B$5+$D38)+($F38*LOG10($B$4)+$G38))</f>
        <v>8.70026239494439</v>
      </c>
      <c r="K38" s="20" t="n">
        <f aca="false">10^(($B38*$B$3-LOG10($B$5)+$C38*$B$5+$D38+$E38)+($F38*LOG10($B$4)+$G38))</f>
        <v>21.6537117326344</v>
      </c>
      <c r="L38" s="20" t="n">
        <f aca="false">10^(($B38*$B$3-LOG10($B$5)+$C38*$B$5+$D38-$E38)+($F38*LOG10($B$4)+$G38))</f>
        <v>3.49568548226325</v>
      </c>
    </row>
    <row r="39" customFormat="false" ht="15" hidden="false" customHeight="false" outlineLevel="0" collapsed="false">
      <c r="A39" s="16" t="n">
        <v>2.5</v>
      </c>
      <c r="B39" s="17" t="n">
        <v>0.711</v>
      </c>
      <c r="C39" s="17" t="n">
        <v>-0.00167</v>
      </c>
      <c r="D39" s="17" t="n">
        <v>-1.48</v>
      </c>
      <c r="E39" s="17" t="n">
        <v>0.393</v>
      </c>
      <c r="F39" s="17" t="n">
        <v>-0.7244</v>
      </c>
      <c r="G39" s="17" t="n">
        <v>1.796</v>
      </c>
      <c r="H39" s="9"/>
      <c r="I39" s="19" t="n">
        <v>2.5</v>
      </c>
      <c r="J39" s="20" t="n">
        <f aca="false">10^(($B39*$B$3-LOG10($B$5)+$C39*$B$5+$D39)+($F39*LOG10($B$4)+$G39))</f>
        <v>7.30370741986034</v>
      </c>
      <c r="K39" s="20" t="n">
        <f aca="false">10^(($B39*$B$3-LOG10($B$5)+$C39*$B$5+$D39+$E39)+($F39*LOG10($B$4)+$G39))</f>
        <v>18.0527499778023</v>
      </c>
      <c r="L39" s="20" t="n">
        <f aca="false">10^(($B39*$B$3-LOG10($B$5)+$C39*$B$5+$D39-$E39)+($F39*LOG10($B$4)+$G39))</f>
        <v>2.95490394208722</v>
      </c>
    </row>
    <row r="40" customFormat="false" ht="15" hidden="false" customHeight="false" outlineLevel="0" collapsed="false">
      <c r="A40" s="16" t="n">
        <v>3</v>
      </c>
      <c r="B40" s="17" t="n">
        <v>0.729</v>
      </c>
      <c r="C40" s="17" t="n">
        <v>-0.00169</v>
      </c>
      <c r="D40" s="17" t="n">
        <v>-1.72</v>
      </c>
      <c r="E40" s="17" t="n">
        <v>0.387</v>
      </c>
      <c r="F40" s="17" t="n">
        <v>-0.6845</v>
      </c>
      <c r="G40" s="17" t="n">
        <v>1.699</v>
      </c>
      <c r="H40" s="9"/>
      <c r="I40" s="19" t="n">
        <v>3</v>
      </c>
      <c r="J40" s="20" t="n">
        <f aca="false">10^(($B40*$B$3-LOG10($B$5)+$C40*$B$5+$D40)+($F40*LOG10($B$4)+$G40))</f>
        <v>5.58959710714488</v>
      </c>
      <c r="K40" s="20" t="n">
        <f aca="false">10^(($B40*$B$3-LOG10($B$5)+$C40*$B$5+$D40+$E40)+($F40*LOG10($B$4)+$G40))</f>
        <v>13.6263802981205</v>
      </c>
      <c r="L40" s="20" t="n">
        <f aca="false">10^(($B40*$B$3-LOG10($B$5)+$C40*$B$5+$D40-$E40)+($F40*LOG10($B$4)+$G40))</f>
        <v>2.2928756673929</v>
      </c>
    </row>
    <row r="41" customFormat="false" ht="15" hidden="false" customHeight="false" outlineLevel="0" collapsed="false">
      <c r="A41" s="16" t="n">
        <v>3.5</v>
      </c>
      <c r="B41" s="17" t="n">
        <v>0.748</v>
      </c>
      <c r="C41" s="17" t="n">
        <v>-0.00167</v>
      </c>
      <c r="D41" s="17" t="n">
        <v>-1.97</v>
      </c>
      <c r="E41" s="17" t="n">
        <v>0.377</v>
      </c>
      <c r="F41" s="17" t="n">
        <v>-0.6597</v>
      </c>
      <c r="G41" s="17" t="n">
        <v>1.639</v>
      </c>
      <c r="H41" s="9"/>
      <c r="I41" s="19" t="n">
        <v>3.5</v>
      </c>
      <c r="J41" s="20" t="n">
        <f aca="false">10^(($B41*$B$3-LOG10($B$5)+$C41*$B$5+$D41)+($F41*LOG10($B$4)+$G41))</f>
        <v>4.3232774993</v>
      </c>
      <c r="K41" s="20" t="n">
        <f aca="false">10^(($B41*$B$3-LOG10($B$5)+$C41*$B$5+$D41+$E41)+($F41*LOG10($B$4)+$G41))</f>
        <v>10.2994281580227</v>
      </c>
      <c r="L41" s="20" t="n">
        <f aca="false">10^(($B41*$B$3-LOG10($B$5)+$C41*$B$5+$D41-$E41)+($F41*LOG10($B$4)+$G41))</f>
        <v>1.81473457061735</v>
      </c>
    </row>
    <row r="42" customFormat="false" ht="15" hidden="false" customHeight="false" outlineLevel="0" collapsed="false">
      <c r="A42" s="16" t="n">
        <v>4</v>
      </c>
      <c r="B42" s="17" t="n">
        <v>0.769</v>
      </c>
      <c r="C42" s="17" t="n">
        <v>-0.00163</v>
      </c>
      <c r="D42" s="17" t="n">
        <v>-2.22</v>
      </c>
      <c r="E42" s="17" t="n">
        <v>0.368</v>
      </c>
      <c r="F42" s="17" t="n">
        <v>-0.6182</v>
      </c>
      <c r="G42" s="17" t="n">
        <v>1.537</v>
      </c>
      <c r="H42" s="9"/>
      <c r="I42" s="19" t="n">
        <v>4</v>
      </c>
      <c r="J42" s="20" t="n">
        <f aca="false">10^(($B42*$B$3-LOG10($B$5)+$C42*$B$5+$D42)+($F42*LOG10($B$4)+$G42))</f>
        <v>3.48027566376757</v>
      </c>
      <c r="K42" s="20" t="n">
        <f aca="false">10^(($B42*$B$3-LOG10($B$5)+$C42*$B$5+$D42+$E42)+($F42*LOG10($B$4)+$G42))</f>
        <v>8.1210773065788</v>
      </c>
      <c r="L42" s="20" t="n">
        <f aca="false">10^(($B42*$B$3-LOG10($B$5)+$C42*$B$5+$D42-$E42)+($F42*LOG10($B$4)+$G42))</f>
        <v>1.49146698628281</v>
      </c>
    </row>
    <row r="43" customFormat="false" ht="15" hidden="false" customHeight="false" outlineLevel="0" collapsed="false">
      <c r="A43" s="16" t="n">
        <v>4.5</v>
      </c>
      <c r="B43" s="17" t="n">
        <v>0.791</v>
      </c>
      <c r="C43" s="17" t="n">
        <v>-0.00163</v>
      </c>
      <c r="D43" s="17" t="n">
        <v>-2.45</v>
      </c>
      <c r="E43" s="17" t="n">
        <v>0.359</v>
      </c>
      <c r="F43" s="17" t="n">
        <v>-0.6035</v>
      </c>
      <c r="G43" s="17" t="n">
        <v>1.499</v>
      </c>
      <c r="H43" s="9"/>
      <c r="I43" s="19" t="n">
        <v>4.5</v>
      </c>
      <c r="J43" s="20" t="n">
        <f aca="false">10^(($B43*$B$3-LOG10($B$5)+$C43*$B$5+$D43)+($F43*LOG10($B$4)+$G43))</f>
        <v>2.91090027488897</v>
      </c>
      <c r="K43" s="20" t="n">
        <f aca="false">10^(($B43*$B$3-LOG10($B$5)+$C43*$B$5+$D43+$E43)+($F43*LOG10($B$4)+$G43))</f>
        <v>6.65315018503144</v>
      </c>
      <c r="L43" s="20" t="n">
        <f aca="false">10^(($B43*$B$3-LOG10($B$5)+$C43*$B$5+$D43-$E43)+($F43*LOG10($B$4)+$G43))</f>
        <v>1.27358321617516</v>
      </c>
    </row>
    <row r="44" customFormat="false" ht="15" hidden="false" customHeight="false" outlineLevel="0" collapsed="false">
      <c r="A44" s="16" t="n">
        <v>5</v>
      </c>
      <c r="B44" s="17" t="n">
        <v>0.818</v>
      </c>
      <c r="C44" s="17" t="n">
        <v>-0.00167</v>
      </c>
      <c r="D44" s="17" t="n">
        <v>-2.7</v>
      </c>
      <c r="E44" s="17" t="n">
        <v>0.346</v>
      </c>
      <c r="F44" s="17" t="n">
        <v>-0.5861</v>
      </c>
      <c r="G44" s="17" t="n">
        <v>1.456</v>
      </c>
      <c r="H44" s="9"/>
      <c r="I44" s="19" t="n">
        <v>5</v>
      </c>
      <c r="J44" s="20" t="n">
        <f aca="false">10^(($B44*$B$3-LOG10($B$5)+$C44*$B$5+$D44)+($F44*LOG10($B$4)+$G44))</f>
        <v>2.48387214367311</v>
      </c>
      <c r="K44" s="20" t="n">
        <f aca="false">10^(($B44*$B$3-LOG10($B$5)+$C44*$B$5+$D44+$E44)+($F44*LOG10($B$4)+$G44))</f>
        <v>5.5097162963372</v>
      </c>
      <c r="L44" s="20" t="n">
        <f aca="false">10^(($B44*$B$3-LOG10($B$5)+$C44*$B$5+$D44-$E44)+($F44*LOG10($B$4)+$G44))</f>
        <v>1.11977105431305</v>
      </c>
    </row>
  </sheetData>
  <printOptions headings="false" gridLines="false" gridLinesSet="true" horizontalCentered="false" verticalCentered="false"/>
  <pageMargins left="0.786805555555556" right="0.786805555555556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1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X3" activeCellId="0" sqref="X3"/>
    </sheetView>
  </sheetViews>
  <sheetFormatPr defaultRowHeight="15"/>
  <cols>
    <col collapsed="false" hidden="false" max="3" min="1" style="1" width="9"/>
    <col collapsed="false" hidden="false" max="4" min="4" style="1" width="10.1275720164609"/>
    <col collapsed="false" hidden="false" max="11" min="5" style="1" width="9"/>
    <col collapsed="false" hidden="false" max="12" min="12" style="1" width="10.1275720164609"/>
    <col collapsed="false" hidden="false" max="22" min="13" style="1" width="9"/>
    <col collapsed="false" hidden="false" max="23" min="23" style="1" width="12.4979423868313"/>
    <col collapsed="false" hidden="false" max="24" min="24" style="1" width="11.7530864197531"/>
    <col collapsed="false" hidden="false" max="1025" min="25" style="1" width="9"/>
  </cols>
  <sheetData>
    <row r="1" customFormat="false" ht="15" hidden="false" customHeight="false" outlineLevel="0" collapsed="false">
      <c r="A1" s="1" t="s">
        <v>28</v>
      </c>
      <c r="B1" s="0"/>
      <c r="C1" s="0"/>
      <c r="D1" s="0"/>
      <c r="E1" s="0"/>
      <c r="F1" s="0"/>
      <c r="G1" s="0"/>
      <c r="I1" s="1" t="s">
        <v>29</v>
      </c>
      <c r="J1" s="0"/>
      <c r="K1" s="0"/>
      <c r="L1" s="0"/>
      <c r="M1" s="0"/>
      <c r="N1" s="0"/>
      <c r="P1" s="1" t="s">
        <v>30</v>
      </c>
      <c r="Q1" s="0"/>
      <c r="R1" s="0"/>
      <c r="S1" s="0"/>
      <c r="U1" s="1" t="s">
        <v>31</v>
      </c>
      <c r="V1" s="0"/>
      <c r="W1" s="0"/>
      <c r="X1" s="0"/>
    </row>
    <row r="2" customFormat="false" ht="16.5" hidden="false" customHeight="false" outlineLevel="0" collapsed="false">
      <c r="A2" s="21" t="s">
        <v>32</v>
      </c>
      <c r="B2" s="21"/>
      <c r="C2" s="22" t="s">
        <v>33</v>
      </c>
      <c r="D2" s="22" t="s">
        <v>34</v>
      </c>
      <c r="E2" s="22" t="s">
        <v>35</v>
      </c>
      <c r="F2" s="22" t="s">
        <v>36</v>
      </c>
      <c r="G2" s="23" t="s">
        <v>37</v>
      </c>
      <c r="I2" s="21" t="s">
        <v>32</v>
      </c>
      <c r="J2" s="21"/>
      <c r="K2" s="22" t="s">
        <v>38</v>
      </c>
      <c r="L2" s="22" t="s">
        <v>39</v>
      </c>
      <c r="M2" s="22" t="s">
        <v>40</v>
      </c>
      <c r="N2" s="23" t="s">
        <v>41</v>
      </c>
      <c r="P2" s="21" t="s">
        <v>32</v>
      </c>
      <c r="Q2" s="21"/>
      <c r="R2" s="22" t="s">
        <v>21</v>
      </c>
      <c r="S2" s="22" t="s">
        <v>22</v>
      </c>
      <c r="U2" s="21" t="s">
        <v>32</v>
      </c>
      <c r="V2" s="21"/>
      <c r="W2" s="23" t="s">
        <v>16</v>
      </c>
      <c r="X2" s="23" t="s">
        <v>17</v>
      </c>
    </row>
    <row r="3" customFormat="false" ht="15" hidden="false" customHeight="false" outlineLevel="0" collapsed="false">
      <c r="A3" s="21" t="s">
        <v>42</v>
      </c>
      <c r="B3" s="21"/>
      <c r="C3" s="24" t="n">
        <v>0.556</v>
      </c>
      <c r="D3" s="25" t="n">
        <v>-0.00307</v>
      </c>
      <c r="E3" s="24" t="n">
        <v>0.256</v>
      </c>
      <c r="F3" s="26" t="n">
        <v>0.00547</v>
      </c>
      <c r="G3" s="22" t="n">
        <v>0.366</v>
      </c>
      <c r="I3" s="21" t="s">
        <v>42</v>
      </c>
      <c r="J3" s="21"/>
      <c r="K3" s="24" t="n">
        <v>0.409</v>
      </c>
      <c r="L3" s="25" t="n">
        <v>-0.00389</v>
      </c>
      <c r="M3" s="24" t="n">
        <v>1.56</v>
      </c>
      <c r="N3" s="24" t="n">
        <v>0.397</v>
      </c>
      <c r="P3" s="21" t="s">
        <v>42</v>
      </c>
      <c r="Q3" s="21"/>
      <c r="R3" s="27" t="n">
        <v>-0.5514</v>
      </c>
      <c r="S3" s="27" t="n">
        <v>1.349</v>
      </c>
      <c r="U3" s="21" t="s">
        <v>42</v>
      </c>
      <c r="V3" s="21"/>
      <c r="W3" s="28" t="n">
        <v>-6.725997E-005</v>
      </c>
      <c r="X3" s="28" t="n">
        <v>0.02089738</v>
      </c>
    </row>
    <row r="4" customFormat="false" ht="15" hidden="false" customHeight="true" outlineLevel="0" collapsed="false">
      <c r="A4" s="29" t="s">
        <v>43</v>
      </c>
      <c r="B4" s="30" t="n">
        <v>0.05</v>
      </c>
      <c r="C4" s="24" t="n">
        <v>0.54</v>
      </c>
      <c r="D4" s="25" t="n">
        <v>-0.00354</v>
      </c>
      <c r="E4" s="24" t="n">
        <v>0.479</v>
      </c>
      <c r="F4" s="26" t="n">
        <v>0.00611</v>
      </c>
      <c r="G4" s="22" t="n">
        <v>0.374</v>
      </c>
      <c r="I4" s="29" t="s">
        <v>43</v>
      </c>
      <c r="J4" s="30" t="n">
        <v>0.05</v>
      </c>
      <c r="K4" s="24" t="n">
        <v>0.394</v>
      </c>
      <c r="L4" s="25" t="n">
        <v>-0.00404</v>
      </c>
      <c r="M4" s="24" t="n">
        <v>1.76</v>
      </c>
      <c r="N4" s="24" t="n">
        <v>0.418</v>
      </c>
      <c r="P4" s="29" t="s">
        <v>43</v>
      </c>
      <c r="Q4" s="30" t="n">
        <v>0.05</v>
      </c>
      <c r="R4" s="27" t="n">
        <v>-0.3244</v>
      </c>
      <c r="S4" s="27" t="n">
        <v>0.7962</v>
      </c>
      <c r="U4" s="29" t="s">
        <v>43</v>
      </c>
      <c r="V4" s="30" t="n">
        <v>0.05</v>
      </c>
      <c r="W4" s="28" t="n">
        <v>-7.775639E-005</v>
      </c>
      <c r="X4" s="28" t="n">
        <v>0.02366439</v>
      </c>
    </row>
    <row r="5" customFormat="false" ht="15" hidden="false" customHeight="false" outlineLevel="0" collapsed="false">
      <c r="A5" s="29"/>
      <c r="B5" s="30" t="n">
        <v>0.06</v>
      </c>
      <c r="C5" s="24" t="n">
        <v>0.536</v>
      </c>
      <c r="D5" s="25" t="n">
        <v>-0.00372</v>
      </c>
      <c r="E5" s="24" t="n">
        <v>0.566</v>
      </c>
      <c r="F5" s="26" t="n">
        <v>0.00648</v>
      </c>
      <c r="G5" s="22" t="n">
        <v>0.379</v>
      </c>
      <c r="I5" s="29"/>
      <c r="J5" s="30" t="n">
        <v>0.06</v>
      </c>
      <c r="K5" s="24" t="n">
        <v>0.388</v>
      </c>
      <c r="L5" s="25" t="n">
        <v>-0.0041</v>
      </c>
      <c r="M5" s="24" t="n">
        <v>1.86</v>
      </c>
      <c r="N5" s="24" t="n">
        <v>0.431</v>
      </c>
      <c r="P5" s="29"/>
      <c r="Q5" s="30" t="n">
        <v>0.06</v>
      </c>
      <c r="R5" s="27" t="n">
        <v>-0.2614</v>
      </c>
      <c r="S5" s="27" t="n">
        <v>0.645</v>
      </c>
      <c r="U5" s="29"/>
      <c r="V5" s="30" t="n">
        <v>0.06</v>
      </c>
      <c r="W5" s="28" t="n">
        <v>-8.016678E-005</v>
      </c>
      <c r="X5" s="28" t="n">
        <v>0.02417028</v>
      </c>
    </row>
    <row r="6" customFormat="false" ht="15" hidden="false" customHeight="false" outlineLevel="0" collapsed="false">
      <c r="A6" s="29"/>
      <c r="B6" s="30" t="n">
        <v>0.07</v>
      </c>
      <c r="C6" s="24" t="n">
        <v>0.528</v>
      </c>
      <c r="D6" s="25" t="n">
        <v>-0.00385</v>
      </c>
      <c r="E6" s="24" t="n">
        <v>0.669</v>
      </c>
      <c r="F6" s="26" t="n">
        <v>0.00664</v>
      </c>
      <c r="G6" s="22" t="n">
        <v>0.384</v>
      </c>
      <c r="I6" s="29"/>
      <c r="J6" s="30" t="n">
        <v>0.07</v>
      </c>
      <c r="K6" s="24" t="n">
        <v>0.382</v>
      </c>
      <c r="L6" s="25" t="n">
        <v>-0.00418</v>
      </c>
      <c r="M6" s="24" t="n">
        <v>1.96</v>
      </c>
      <c r="N6" s="24" t="n">
        <v>0.445</v>
      </c>
      <c r="P6" s="29"/>
      <c r="Q6" s="30" t="n">
        <v>0.07</v>
      </c>
      <c r="R6" s="27" t="n">
        <v>-0.2418</v>
      </c>
      <c r="S6" s="27" t="n">
        <v>0.5974</v>
      </c>
      <c r="U6" s="29"/>
      <c r="V6" s="30" t="n">
        <v>0.07</v>
      </c>
      <c r="W6" s="28" t="n">
        <v>-8.150424E-005</v>
      </c>
      <c r="X6" s="28" t="n">
        <v>0.02471207</v>
      </c>
    </row>
    <row r="7" customFormat="false" ht="15" hidden="false" customHeight="false" outlineLevel="0" collapsed="false">
      <c r="A7" s="29"/>
      <c r="B7" s="30" t="n">
        <v>0.08</v>
      </c>
      <c r="C7" s="24" t="n">
        <v>0.524</v>
      </c>
      <c r="D7" s="25" t="n">
        <v>-0.00397</v>
      </c>
      <c r="E7" s="24" t="n">
        <v>0.747</v>
      </c>
      <c r="F7" s="26" t="n">
        <v>0.00687</v>
      </c>
      <c r="G7" s="22" t="n">
        <v>0.393</v>
      </c>
      <c r="I7" s="29"/>
      <c r="J7" s="30" t="n">
        <v>0.08</v>
      </c>
      <c r="K7" s="24" t="n">
        <v>0.379</v>
      </c>
      <c r="L7" s="25" t="n">
        <v>-0.00422</v>
      </c>
      <c r="M7" s="24" t="n">
        <v>2.03</v>
      </c>
      <c r="N7" s="24" t="n">
        <v>0.453</v>
      </c>
      <c r="P7" s="29"/>
      <c r="Q7" s="30" t="n">
        <v>0.08</v>
      </c>
      <c r="R7" s="27" t="n">
        <v>-0.2616</v>
      </c>
      <c r="S7" s="27" t="n">
        <v>0.6417</v>
      </c>
      <c r="U7" s="29"/>
      <c r="V7" s="30" t="n">
        <v>0.08</v>
      </c>
      <c r="W7" s="28" t="n">
        <v>-8.220022E-005</v>
      </c>
      <c r="X7" s="28" t="n">
        <v>0.02500786</v>
      </c>
    </row>
    <row r="8" customFormat="false" ht="15" hidden="false" customHeight="false" outlineLevel="0" collapsed="false">
      <c r="A8" s="29"/>
      <c r="B8" s="30" t="n">
        <v>0.09</v>
      </c>
      <c r="C8" s="24" t="n">
        <v>0.523</v>
      </c>
      <c r="D8" s="25" t="n">
        <v>-0.00405</v>
      </c>
      <c r="E8" s="24" t="n">
        <v>0.795</v>
      </c>
      <c r="F8" s="26" t="n">
        <v>0.0071</v>
      </c>
      <c r="G8" s="22" t="n">
        <v>0.399</v>
      </c>
      <c r="I8" s="29"/>
      <c r="J8" s="30" t="n">
        <v>0.09</v>
      </c>
      <c r="K8" s="24" t="n">
        <v>0.377</v>
      </c>
      <c r="L8" s="25" t="n">
        <v>-0.00428</v>
      </c>
      <c r="M8" s="24" t="n">
        <v>2.08</v>
      </c>
      <c r="N8" s="24" t="n">
        <v>0.458</v>
      </c>
      <c r="P8" s="29"/>
      <c r="Q8" s="30" t="n">
        <v>0.09</v>
      </c>
      <c r="R8" s="27" t="n">
        <v>-0.2929</v>
      </c>
      <c r="S8" s="27" t="n">
        <v>0.7154</v>
      </c>
      <c r="U8" s="29"/>
      <c r="V8" s="30" t="n">
        <v>0.09</v>
      </c>
      <c r="W8" s="28" t="n">
        <v>-8.263188E-005</v>
      </c>
      <c r="X8" s="28" t="n">
        <v>0.02549032</v>
      </c>
    </row>
    <row r="9" customFormat="false" ht="15" hidden="false" customHeight="true" outlineLevel="0" collapsed="false">
      <c r="A9" s="29"/>
      <c r="B9" s="30" t="n">
        <v>0.1</v>
      </c>
      <c r="C9" s="24" t="n">
        <v>0.52</v>
      </c>
      <c r="D9" s="25" t="n">
        <v>-0.00409</v>
      </c>
      <c r="E9" s="24" t="n">
        <v>0.847</v>
      </c>
      <c r="F9" s="26" t="n">
        <v>0.00732</v>
      </c>
      <c r="G9" s="22" t="n">
        <v>0.404</v>
      </c>
      <c r="I9" s="29"/>
      <c r="J9" s="30" t="n">
        <v>0.1</v>
      </c>
      <c r="K9" s="24" t="n">
        <v>0.377</v>
      </c>
      <c r="L9" s="25" t="n">
        <v>-0.00431</v>
      </c>
      <c r="M9" s="24" t="n">
        <v>2.12</v>
      </c>
      <c r="N9" s="24" t="n">
        <v>0.461</v>
      </c>
      <c r="P9" s="29"/>
      <c r="Q9" s="30" t="n">
        <v>0.1</v>
      </c>
      <c r="R9" s="27" t="n">
        <v>-0.3199</v>
      </c>
      <c r="S9" s="27" t="n">
        <v>0.7776</v>
      </c>
      <c r="U9" s="29"/>
      <c r="V9" s="30" t="n">
        <v>0.1</v>
      </c>
      <c r="W9" s="28" t="n">
        <v>-8.231173E-005</v>
      </c>
      <c r="X9" s="28" t="n">
        <v>0.0253951</v>
      </c>
    </row>
    <row r="10" customFormat="false" ht="15" hidden="false" customHeight="true" outlineLevel="0" collapsed="false">
      <c r="A10" s="29"/>
      <c r="B10" s="30" t="n">
        <v>0.11</v>
      </c>
      <c r="C10" s="24" t="n">
        <v>0.501</v>
      </c>
      <c r="D10" s="25" t="n">
        <v>-0.00399</v>
      </c>
      <c r="E10" s="24" t="n">
        <v>0.96</v>
      </c>
      <c r="F10" s="26" t="n">
        <v>0.00607</v>
      </c>
      <c r="G10" s="22" t="n">
        <v>0.404</v>
      </c>
      <c r="I10" s="29"/>
      <c r="J10" s="30" t="n">
        <v>0.11</v>
      </c>
      <c r="K10" s="24" t="n">
        <v>0.377</v>
      </c>
      <c r="L10" s="25" t="n">
        <v>-0.00435</v>
      </c>
      <c r="M10" s="24" t="n">
        <v>2.14</v>
      </c>
      <c r="N10" s="24" t="n">
        <v>0.462</v>
      </c>
      <c r="P10" s="29"/>
      <c r="Q10" s="30" t="n">
        <v>0.11</v>
      </c>
      <c r="R10" s="27" t="n">
        <v>-0.3477</v>
      </c>
      <c r="S10" s="27" t="n">
        <v>0.8406</v>
      </c>
      <c r="U10" s="29"/>
      <c r="V10" s="30" t="n">
        <v>0.11</v>
      </c>
      <c r="W10" s="28" t="n">
        <v>-8.181056E-005</v>
      </c>
      <c r="X10" s="28" t="n">
        <v>0.02558264</v>
      </c>
    </row>
    <row r="11" customFormat="false" ht="15" hidden="false" customHeight="true" outlineLevel="0" collapsed="false">
      <c r="A11" s="29"/>
      <c r="B11" s="30" t="n">
        <v>0.12</v>
      </c>
      <c r="C11" s="24" t="n">
        <v>0.51</v>
      </c>
      <c r="D11" s="25" t="n">
        <v>-0.00397</v>
      </c>
      <c r="E11" s="24" t="n">
        <v>0.928</v>
      </c>
      <c r="F11" s="26" t="n">
        <v>0.00619</v>
      </c>
      <c r="G11" s="22" t="n">
        <v>0.404</v>
      </c>
      <c r="I11" s="29"/>
      <c r="J11" s="30" t="n">
        <v>0.12</v>
      </c>
      <c r="K11" s="24" t="n">
        <v>0.381</v>
      </c>
      <c r="L11" s="25" t="n">
        <v>-0.00437</v>
      </c>
      <c r="M11" s="24" t="n">
        <v>2.14</v>
      </c>
      <c r="N11" s="24" t="n">
        <v>0.461</v>
      </c>
      <c r="P11" s="29"/>
      <c r="Q11" s="30" t="n">
        <v>0.12</v>
      </c>
      <c r="R11" s="27" t="n">
        <v>-0.39</v>
      </c>
      <c r="S11" s="27" t="n">
        <v>0.9399</v>
      </c>
      <c r="U11" s="29"/>
      <c r="V11" s="30" t="n">
        <v>0.12</v>
      </c>
      <c r="W11" s="28" t="n">
        <v>-8.082911E-005</v>
      </c>
      <c r="X11" s="28" t="n">
        <v>0.02529314</v>
      </c>
    </row>
    <row r="12" customFormat="false" ht="15" hidden="false" customHeight="false" outlineLevel="0" collapsed="false">
      <c r="A12" s="29"/>
      <c r="B12" s="30" t="n">
        <v>0.13</v>
      </c>
      <c r="C12" s="24" t="n">
        <v>0.514</v>
      </c>
      <c r="D12" s="25" t="n">
        <v>-0.00393</v>
      </c>
      <c r="E12" s="24" t="n">
        <v>0.914</v>
      </c>
      <c r="F12" s="26" t="n">
        <v>0.00616</v>
      </c>
      <c r="G12" s="22" t="n">
        <v>0.403</v>
      </c>
      <c r="I12" s="29"/>
      <c r="J12" s="30" t="n">
        <v>0.13</v>
      </c>
      <c r="K12" s="24" t="n">
        <v>0.384</v>
      </c>
      <c r="L12" s="25" t="n">
        <v>-0.00439</v>
      </c>
      <c r="M12" s="24" t="n">
        <v>2.13</v>
      </c>
      <c r="N12" s="24" t="n">
        <v>0.459</v>
      </c>
      <c r="P12" s="29"/>
      <c r="Q12" s="30" t="n">
        <v>0.13</v>
      </c>
      <c r="R12" s="27" t="n">
        <v>-0.4307</v>
      </c>
      <c r="S12" s="27" t="n">
        <v>1.035</v>
      </c>
      <c r="U12" s="29"/>
      <c r="V12" s="30" t="n">
        <v>0.13</v>
      </c>
      <c r="W12" s="28" t="n">
        <v>-7.985925E-005</v>
      </c>
      <c r="X12" s="28" t="n">
        <v>0.0251249</v>
      </c>
    </row>
    <row r="13" customFormat="false" ht="15" hidden="false" customHeight="false" outlineLevel="0" collapsed="false">
      <c r="A13" s="29"/>
      <c r="B13" s="30" t="n">
        <v>0.15</v>
      </c>
      <c r="C13" s="24" t="n">
        <v>0.518</v>
      </c>
      <c r="D13" s="25" t="n">
        <v>-0.0038</v>
      </c>
      <c r="E13" s="24" t="n">
        <v>0.892</v>
      </c>
      <c r="F13" s="26" t="n">
        <v>0.00595</v>
      </c>
      <c r="G13" s="22" t="n">
        <v>0.405</v>
      </c>
      <c r="I13" s="29"/>
      <c r="J13" s="30" t="n">
        <v>0.15</v>
      </c>
      <c r="K13" s="24" t="n">
        <v>0.388</v>
      </c>
      <c r="L13" s="25" t="n">
        <v>-0.00436</v>
      </c>
      <c r="M13" s="24" t="n">
        <v>2.12</v>
      </c>
      <c r="N13" s="24" t="n">
        <v>0.455</v>
      </c>
      <c r="P13" s="29"/>
      <c r="Q13" s="30" t="n">
        <v>0.15</v>
      </c>
      <c r="R13" s="27" t="n">
        <v>-0.5308</v>
      </c>
      <c r="S13" s="27" t="n">
        <v>1.276</v>
      </c>
      <c r="U13" s="29"/>
      <c r="V13" s="30" t="n">
        <v>0.15</v>
      </c>
      <c r="W13" s="28" t="n">
        <v>-7.987062E-005</v>
      </c>
      <c r="X13" s="28" t="n">
        <v>0.02514401</v>
      </c>
    </row>
    <row r="14" customFormat="false" ht="15" hidden="false" customHeight="false" outlineLevel="0" collapsed="false">
      <c r="A14" s="29"/>
      <c r="B14" s="30" t="n">
        <v>0.17</v>
      </c>
      <c r="C14" s="24" t="n">
        <v>0.525</v>
      </c>
      <c r="D14" s="25" t="n">
        <v>-0.00365</v>
      </c>
      <c r="E14" s="24" t="n">
        <v>0.844</v>
      </c>
      <c r="F14" s="26" t="n">
        <v>0.00557</v>
      </c>
      <c r="G14" s="22" t="n">
        <v>0.406</v>
      </c>
      <c r="I14" s="29"/>
      <c r="J14" s="30" t="n">
        <v>0.17</v>
      </c>
      <c r="K14" s="24" t="n">
        <v>0.395</v>
      </c>
      <c r="L14" s="25" t="n">
        <v>-0.00433</v>
      </c>
      <c r="M14" s="24" t="n">
        <v>2.08</v>
      </c>
      <c r="N14" s="24" t="n">
        <v>0.447</v>
      </c>
      <c r="P14" s="29"/>
      <c r="Q14" s="30" t="n">
        <v>0.17</v>
      </c>
      <c r="R14" s="27" t="n">
        <v>-0.6113</v>
      </c>
      <c r="S14" s="27" t="n">
        <v>1.468</v>
      </c>
      <c r="U14" s="29"/>
      <c r="V14" s="30" t="n">
        <v>0.17</v>
      </c>
      <c r="W14" s="28" t="n">
        <v>-7.532868E-005</v>
      </c>
      <c r="X14" s="28" t="n">
        <v>0.02384061</v>
      </c>
    </row>
    <row r="15" customFormat="false" ht="15" hidden="false" customHeight="false" outlineLevel="0" collapsed="false">
      <c r="A15" s="29"/>
      <c r="B15" s="30" t="n">
        <v>0.2</v>
      </c>
      <c r="C15" s="24" t="n">
        <v>0.535</v>
      </c>
      <c r="D15" s="25" t="n">
        <v>-0.00339</v>
      </c>
      <c r="E15" s="24" t="n">
        <v>0.761</v>
      </c>
      <c r="F15" s="26" t="n">
        <v>0.00525</v>
      </c>
      <c r="G15" s="22" t="n">
        <v>0.401</v>
      </c>
      <c r="I15" s="29"/>
      <c r="J15" s="30" t="n">
        <v>0.2</v>
      </c>
      <c r="K15" s="24" t="n">
        <v>0.401</v>
      </c>
      <c r="L15" s="25" t="n">
        <v>-0.00422</v>
      </c>
      <c r="M15" s="24" t="n">
        <v>2.02</v>
      </c>
      <c r="N15" s="24" t="n">
        <v>0.438</v>
      </c>
      <c r="P15" s="29"/>
      <c r="Q15" s="30" t="n">
        <v>0.2</v>
      </c>
      <c r="R15" s="27" t="n">
        <v>-0.6831</v>
      </c>
      <c r="S15" s="27" t="n">
        <v>1.647</v>
      </c>
      <c r="U15" s="29"/>
      <c r="V15" s="30" t="n">
        <v>0.2</v>
      </c>
      <c r="W15" s="28" t="n">
        <v>-6.988024E-005</v>
      </c>
      <c r="X15" s="28" t="n">
        <v>0.02227467</v>
      </c>
    </row>
    <row r="16" customFormat="false" ht="15" hidden="false" customHeight="false" outlineLevel="0" collapsed="false">
      <c r="A16" s="29"/>
      <c r="B16" s="30" t="n">
        <v>0.22</v>
      </c>
      <c r="C16" s="24" t="n">
        <v>0.535</v>
      </c>
      <c r="D16" s="25" t="n">
        <v>-0.00319</v>
      </c>
      <c r="E16" s="24" t="n">
        <v>0.734</v>
      </c>
      <c r="F16" s="26" t="n">
        <v>0.00482</v>
      </c>
      <c r="G16" s="22" t="n">
        <v>0.399</v>
      </c>
      <c r="I16" s="29"/>
      <c r="J16" s="30" t="n">
        <v>0.22</v>
      </c>
      <c r="K16" s="24" t="n">
        <v>0.403</v>
      </c>
      <c r="L16" s="25" t="n">
        <v>-0.00413</v>
      </c>
      <c r="M16" s="24" t="n">
        <v>1.99</v>
      </c>
      <c r="N16" s="24" t="n">
        <v>0.433</v>
      </c>
      <c r="P16" s="29"/>
      <c r="Q16" s="30" t="n">
        <v>0.22</v>
      </c>
      <c r="R16" s="27" t="n">
        <v>-0.7184</v>
      </c>
      <c r="S16" s="27" t="n">
        <v>1.737</v>
      </c>
      <c r="U16" s="29"/>
      <c r="V16" s="30" t="n">
        <v>0.22</v>
      </c>
      <c r="W16" s="28" t="n">
        <v>-6.535384E-005</v>
      </c>
      <c r="X16" s="28" t="n">
        <v>0.02091189</v>
      </c>
    </row>
    <row r="17" customFormat="false" ht="15" hidden="false" customHeight="false" outlineLevel="0" collapsed="false">
      <c r="A17" s="29"/>
      <c r="B17" s="30" t="n">
        <v>0.25</v>
      </c>
      <c r="C17" s="24" t="n">
        <v>0.541</v>
      </c>
      <c r="D17" s="25" t="n">
        <v>-0.00293</v>
      </c>
      <c r="E17" s="24" t="n">
        <v>0.659</v>
      </c>
      <c r="F17" s="26" t="n">
        <v>0.00436</v>
      </c>
      <c r="G17" s="22" t="n">
        <v>0.399</v>
      </c>
      <c r="I17" s="29"/>
      <c r="J17" s="30" t="n">
        <v>0.25</v>
      </c>
      <c r="K17" s="24" t="n">
        <v>0.414</v>
      </c>
      <c r="L17" s="25" t="n">
        <v>-0.00401</v>
      </c>
      <c r="M17" s="24" t="n">
        <v>1.88</v>
      </c>
      <c r="N17" s="24" t="n">
        <v>0.424</v>
      </c>
      <c r="P17" s="29"/>
      <c r="Q17" s="30" t="n">
        <v>0.25</v>
      </c>
      <c r="R17" s="27" t="n">
        <v>-0.7499</v>
      </c>
      <c r="S17" s="27" t="n">
        <v>1.82</v>
      </c>
      <c r="U17" s="29"/>
      <c r="V17" s="30" t="n">
        <v>0.25</v>
      </c>
      <c r="W17" s="28" t="n">
        <v>-6.071708E-005</v>
      </c>
      <c r="X17" s="28" t="n">
        <v>0.01959311</v>
      </c>
    </row>
    <row r="18" customFormat="false" ht="15" hidden="false" customHeight="false" outlineLevel="0" collapsed="false">
      <c r="A18" s="29"/>
      <c r="B18" s="30" t="n">
        <v>0.3</v>
      </c>
      <c r="C18" s="24" t="n">
        <v>0.556</v>
      </c>
      <c r="D18" s="25" t="n">
        <v>-0.00258</v>
      </c>
      <c r="E18" s="24" t="n">
        <v>0.505</v>
      </c>
      <c r="F18" s="26" t="n">
        <v>0.00389</v>
      </c>
      <c r="G18" s="22" t="n">
        <v>0.392</v>
      </c>
      <c r="I18" s="29"/>
      <c r="J18" s="30" t="n">
        <v>0.3</v>
      </c>
      <c r="K18" s="24" t="n">
        <v>0.425</v>
      </c>
      <c r="L18" s="25" t="n">
        <v>-0.00378</v>
      </c>
      <c r="M18" s="24" t="n">
        <v>1.75</v>
      </c>
      <c r="N18" s="24" t="n">
        <v>0.415</v>
      </c>
      <c r="P18" s="29"/>
      <c r="Q18" s="30" t="n">
        <v>0.3</v>
      </c>
      <c r="R18" s="27" t="n">
        <v>-0.8045</v>
      </c>
      <c r="S18" s="27" t="n">
        <v>1.963</v>
      </c>
      <c r="U18" s="29"/>
      <c r="V18" s="30" t="n">
        <v>0.3</v>
      </c>
      <c r="W18" s="28" t="n">
        <v>-5.468015E-005</v>
      </c>
      <c r="X18" s="28" t="n">
        <v>0.01781094</v>
      </c>
    </row>
    <row r="19" customFormat="false" ht="15" hidden="false" customHeight="false" outlineLevel="0" collapsed="false">
      <c r="A19" s="29"/>
      <c r="B19" s="30" t="n">
        <v>0.35</v>
      </c>
      <c r="C19" s="24" t="n">
        <v>0.561</v>
      </c>
      <c r="D19" s="25" t="n">
        <v>-0.00237</v>
      </c>
      <c r="E19" s="24" t="n">
        <v>0.421</v>
      </c>
      <c r="F19" s="26" t="n">
        <v>0.00359</v>
      </c>
      <c r="G19" s="22" t="n">
        <v>0.398</v>
      </c>
      <c r="I19" s="29"/>
      <c r="J19" s="30" t="n">
        <v>0.35</v>
      </c>
      <c r="K19" s="24" t="n">
        <v>0.434</v>
      </c>
      <c r="L19" s="25" t="n">
        <v>-0.00357</v>
      </c>
      <c r="M19" s="24" t="n">
        <v>1.62</v>
      </c>
      <c r="N19" s="24" t="n">
        <v>0.411</v>
      </c>
      <c r="P19" s="29"/>
      <c r="Q19" s="30" t="n">
        <v>0.35</v>
      </c>
      <c r="R19" s="27" t="n">
        <v>-0.8518</v>
      </c>
      <c r="S19" s="27" t="n">
        <v>2.087</v>
      </c>
      <c r="U19" s="29"/>
      <c r="V19" s="30" t="n">
        <v>0.35</v>
      </c>
      <c r="W19" s="28" t="n">
        <v>-5.055145E-005</v>
      </c>
      <c r="X19" s="28" t="n">
        <v>0.01666462</v>
      </c>
    </row>
    <row r="20" customFormat="false" ht="15" hidden="false" customHeight="false" outlineLevel="0" collapsed="false">
      <c r="A20" s="29"/>
      <c r="B20" s="30" t="n">
        <v>0.4</v>
      </c>
      <c r="C20" s="24" t="n">
        <v>0.577</v>
      </c>
      <c r="D20" s="25" t="n">
        <v>-0.00212</v>
      </c>
      <c r="E20" s="24" t="n">
        <v>0.262</v>
      </c>
      <c r="F20" s="26" t="n">
        <v>0.00329</v>
      </c>
      <c r="G20" s="22" t="n">
        <v>0.404</v>
      </c>
      <c r="I20" s="29"/>
      <c r="J20" s="30" t="n">
        <v>0.4</v>
      </c>
      <c r="K20" s="24" t="n">
        <v>0.445</v>
      </c>
      <c r="L20" s="25" t="n">
        <v>-0.00338</v>
      </c>
      <c r="M20" s="24" t="n">
        <v>1.49</v>
      </c>
      <c r="N20" s="24" t="n">
        <v>0.407</v>
      </c>
      <c r="P20" s="29"/>
      <c r="Q20" s="30" t="n">
        <v>0.4</v>
      </c>
      <c r="R20" s="27" t="n">
        <v>-0.8676</v>
      </c>
      <c r="S20" s="27" t="n">
        <v>2.131</v>
      </c>
      <c r="U20" s="29"/>
      <c r="V20" s="30" t="n">
        <v>0.4</v>
      </c>
      <c r="W20" s="28" t="n">
        <v>-4.61914E-005</v>
      </c>
      <c r="X20" s="28" t="n">
        <v>0.01537469</v>
      </c>
    </row>
    <row r="21" customFormat="false" ht="15" hidden="false" customHeight="false" outlineLevel="0" collapsed="false">
      <c r="A21" s="29"/>
      <c r="B21" s="30" t="n">
        <v>0.45</v>
      </c>
      <c r="C21" s="24" t="n">
        <v>0.589</v>
      </c>
      <c r="D21" s="25" t="n">
        <v>-0.00189</v>
      </c>
      <c r="E21" s="24" t="n">
        <v>0.129</v>
      </c>
      <c r="F21" s="26" t="n">
        <v>0.00297</v>
      </c>
      <c r="G21" s="22" t="n">
        <v>0.405</v>
      </c>
      <c r="I21" s="29"/>
      <c r="J21" s="30" t="n">
        <v>0.45</v>
      </c>
      <c r="K21" s="24" t="n">
        <v>0.459</v>
      </c>
      <c r="L21" s="25" t="n">
        <v>-0.00319</v>
      </c>
      <c r="M21" s="24" t="n">
        <v>1.33</v>
      </c>
      <c r="N21" s="24" t="n">
        <v>0.406</v>
      </c>
      <c r="P21" s="29"/>
      <c r="Q21" s="30" t="n">
        <v>0.45</v>
      </c>
      <c r="R21" s="27" t="n">
        <v>-0.8851</v>
      </c>
      <c r="S21" s="27" t="n">
        <v>2.176</v>
      </c>
      <c r="U21" s="29"/>
      <c r="V21" s="30" t="n">
        <v>0.45</v>
      </c>
      <c r="W21" s="28" t="n">
        <v>-4.619738E-005</v>
      </c>
      <c r="X21" s="28" t="n">
        <v>0.01512572</v>
      </c>
    </row>
    <row r="22" customFormat="false" ht="15" hidden="false" customHeight="false" outlineLevel="0" collapsed="false">
      <c r="A22" s="29"/>
      <c r="B22" s="30" t="n">
        <v>0.5</v>
      </c>
      <c r="C22" s="24" t="n">
        <v>0.593</v>
      </c>
      <c r="D22" s="25" t="n">
        <v>-0.00161</v>
      </c>
      <c r="E22" s="24" t="n">
        <v>0.0375</v>
      </c>
      <c r="F22" s="26" t="n">
        <v>0.00216</v>
      </c>
      <c r="G22" s="22" t="n">
        <v>0.405</v>
      </c>
      <c r="I22" s="29"/>
      <c r="J22" s="30" t="n">
        <v>0.5</v>
      </c>
      <c r="K22" s="24" t="n">
        <v>0.471</v>
      </c>
      <c r="L22" s="25" t="n">
        <v>-0.00303</v>
      </c>
      <c r="M22" s="24" t="n">
        <v>1.19</v>
      </c>
      <c r="N22" s="24" t="n">
        <v>0.404</v>
      </c>
      <c r="P22" s="29"/>
      <c r="Q22" s="30" t="n">
        <v>0.5</v>
      </c>
      <c r="R22" s="27" t="n">
        <v>-0.9094</v>
      </c>
      <c r="S22" s="27" t="n">
        <v>2.247</v>
      </c>
      <c r="U22" s="29"/>
      <c r="V22" s="30" t="n">
        <v>0.5</v>
      </c>
      <c r="W22" s="28" t="n">
        <v>-4.411651E-005</v>
      </c>
      <c r="X22" s="28" t="n">
        <v>0.01435954</v>
      </c>
    </row>
    <row r="23" customFormat="false" ht="15" hidden="false" customHeight="false" outlineLevel="0" collapsed="false">
      <c r="A23" s="29"/>
      <c r="B23" s="30" t="n">
        <v>0.6</v>
      </c>
      <c r="C23" s="24" t="n">
        <v>0.623</v>
      </c>
      <c r="D23" s="25" t="n">
        <v>-0.00139</v>
      </c>
      <c r="E23" s="24" t="n">
        <v>-0.222</v>
      </c>
      <c r="F23" s="26" t="n">
        <v>0.0025</v>
      </c>
      <c r="G23" s="22" t="n">
        <v>0.409</v>
      </c>
      <c r="I23" s="29"/>
      <c r="J23" s="30" t="n">
        <v>0.6</v>
      </c>
      <c r="K23" s="24" t="n">
        <v>0.491</v>
      </c>
      <c r="L23" s="25" t="n">
        <v>-0.00283</v>
      </c>
      <c r="M23" s="24" t="n">
        <v>0.95</v>
      </c>
      <c r="N23" s="24" t="n">
        <v>0.4</v>
      </c>
      <c r="P23" s="29"/>
      <c r="Q23" s="30" t="n">
        <v>0.6</v>
      </c>
      <c r="R23" s="27" t="n">
        <v>-0.9238</v>
      </c>
      <c r="S23" s="27" t="n">
        <v>2.297</v>
      </c>
      <c r="U23" s="29"/>
      <c r="V23" s="30" t="n">
        <v>0.6</v>
      </c>
      <c r="W23" s="28" t="n">
        <v>-3.601382E-005</v>
      </c>
      <c r="X23" s="28" t="n">
        <v>0.01190167</v>
      </c>
    </row>
    <row r="24" customFormat="false" ht="15" hidden="false" customHeight="false" outlineLevel="0" collapsed="false">
      <c r="A24" s="29"/>
      <c r="B24" s="30" t="n">
        <v>0.7</v>
      </c>
      <c r="C24" s="24" t="n">
        <v>0.634</v>
      </c>
      <c r="D24" s="25" t="n">
        <v>-0.00118</v>
      </c>
      <c r="E24" s="24" t="n">
        <v>-0.37</v>
      </c>
      <c r="F24" s="26" t="n">
        <v>0.00215</v>
      </c>
      <c r="G24" s="22" t="n">
        <v>0.413</v>
      </c>
      <c r="I24" s="29"/>
      <c r="J24" s="30" t="n">
        <v>0.7</v>
      </c>
      <c r="K24" s="24" t="n">
        <v>0.512</v>
      </c>
      <c r="L24" s="25" t="n">
        <v>-0.00262</v>
      </c>
      <c r="M24" s="24" t="n">
        <v>0.718</v>
      </c>
      <c r="N24" s="24" t="n">
        <v>0.401</v>
      </c>
      <c r="P24" s="29"/>
      <c r="Q24" s="30" t="n">
        <v>0.7</v>
      </c>
      <c r="R24" s="27" t="n">
        <v>-0.9622</v>
      </c>
      <c r="S24" s="27" t="n">
        <v>2.407</v>
      </c>
      <c r="U24" s="29"/>
      <c r="V24" s="30" t="n">
        <v>0.7</v>
      </c>
      <c r="W24" s="28" t="n">
        <v>-2.884134E-005</v>
      </c>
      <c r="X24" s="28" t="n">
        <v>0.009483424</v>
      </c>
    </row>
    <row r="25" customFormat="false" ht="15" hidden="false" customHeight="false" outlineLevel="0" collapsed="false">
      <c r="A25" s="29"/>
      <c r="B25" s="30" t="n">
        <v>0.8</v>
      </c>
      <c r="C25" s="24" t="n">
        <v>0.651</v>
      </c>
      <c r="D25" s="25" t="n">
        <v>-0.00107</v>
      </c>
      <c r="E25" s="24" t="n">
        <v>-0.544</v>
      </c>
      <c r="F25" s="26" t="n">
        <v>0.00197</v>
      </c>
      <c r="G25" s="22" t="n">
        <v>0.408</v>
      </c>
      <c r="I25" s="29"/>
      <c r="J25" s="30" t="n">
        <v>0.8</v>
      </c>
      <c r="K25" s="24" t="n">
        <v>0.534</v>
      </c>
      <c r="L25" s="25" t="n">
        <v>-0.00245</v>
      </c>
      <c r="M25" s="24" t="n">
        <v>0.486</v>
      </c>
      <c r="N25" s="24" t="n">
        <v>0.402</v>
      </c>
      <c r="P25" s="29"/>
      <c r="Q25" s="30" t="n">
        <v>0.8</v>
      </c>
      <c r="R25" s="27" t="n">
        <v>-0.9759</v>
      </c>
      <c r="S25" s="27" t="n">
        <v>2.457</v>
      </c>
      <c r="U25" s="29"/>
      <c r="V25" s="30" t="n">
        <v>0.8</v>
      </c>
      <c r="W25" s="28" t="n">
        <v>-2.501885E-005</v>
      </c>
      <c r="X25" s="28" t="n">
        <v>0.008191307</v>
      </c>
    </row>
    <row r="26" customFormat="false" ht="15" hidden="false" customHeight="false" outlineLevel="0" collapsed="false">
      <c r="A26" s="29"/>
      <c r="B26" s="30" t="n">
        <v>0.9</v>
      </c>
      <c r="C26" s="24" t="n">
        <v>0.681</v>
      </c>
      <c r="D26" s="25" t="n">
        <v>-0.000942</v>
      </c>
      <c r="E26" s="24" t="n">
        <v>-0.803</v>
      </c>
      <c r="F26" s="26" t="n">
        <v>0.00187</v>
      </c>
      <c r="G26" s="22" t="n">
        <v>0.407</v>
      </c>
      <c r="I26" s="29"/>
      <c r="J26" s="30" t="n">
        <v>0.9</v>
      </c>
      <c r="K26" s="24" t="n">
        <v>0.555</v>
      </c>
      <c r="L26" s="25" t="n">
        <v>-0.00234</v>
      </c>
      <c r="M26" s="24" t="n">
        <v>0.273</v>
      </c>
      <c r="N26" s="24" t="n">
        <v>0.404</v>
      </c>
      <c r="P26" s="29"/>
      <c r="Q26" s="30" t="n">
        <v>0.9</v>
      </c>
      <c r="R26" s="27" t="n">
        <v>-0.9685</v>
      </c>
      <c r="S26" s="27" t="n">
        <v>2.439</v>
      </c>
      <c r="U26" s="29"/>
      <c r="V26" s="30" t="n">
        <v>0.9</v>
      </c>
      <c r="W26" s="28" t="n">
        <v>-2.161131E-005</v>
      </c>
      <c r="X26" s="28" t="n">
        <v>0.007349747</v>
      </c>
    </row>
    <row r="27" customFormat="false" ht="15" hidden="false" customHeight="false" outlineLevel="0" collapsed="false">
      <c r="A27" s="29"/>
      <c r="B27" s="30" t="n">
        <v>1</v>
      </c>
      <c r="C27" s="24" t="n">
        <v>0.71</v>
      </c>
      <c r="D27" s="25" t="n">
        <v>-0.000878</v>
      </c>
      <c r="E27" s="24" t="n">
        <v>-1.04</v>
      </c>
      <c r="F27" s="26" t="n">
        <v>0.00208</v>
      </c>
      <c r="G27" s="22" t="n">
        <v>0.406</v>
      </c>
      <c r="I27" s="29"/>
      <c r="J27" s="30" t="n">
        <v>1</v>
      </c>
      <c r="K27" s="24" t="n">
        <v>0.574</v>
      </c>
      <c r="L27" s="25" t="n">
        <v>-0.00223</v>
      </c>
      <c r="M27" s="24" t="n">
        <v>0.0794</v>
      </c>
      <c r="N27" s="24" t="n">
        <v>0.405</v>
      </c>
      <c r="P27" s="29"/>
      <c r="Q27" s="30" t="n">
        <v>1</v>
      </c>
      <c r="R27" s="27" t="n">
        <v>-0.9264</v>
      </c>
      <c r="S27" s="27" t="n">
        <v>2.322</v>
      </c>
      <c r="U27" s="29"/>
      <c r="V27" s="30" t="n">
        <v>1</v>
      </c>
      <c r="W27" s="28" t="n">
        <v>-2.180311E-005</v>
      </c>
      <c r="X27" s="28" t="n">
        <v>0.007611113</v>
      </c>
    </row>
    <row r="28" customFormat="false" ht="15" hidden="false" customHeight="false" outlineLevel="0" collapsed="false">
      <c r="A28" s="29"/>
      <c r="B28" s="30" t="n">
        <v>1.1</v>
      </c>
      <c r="C28" s="24" t="n">
        <v>0.722</v>
      </c>
      <c r="D28" s="25" t="n">
        <v>-0.000737</v>
      </c>
      <c r="E28" s="24" t="n">
        <v>-1.19</v>
      </c>
      <c r="F28" s="26" t="n">
        <v>0.00176</v>
      </c>
      <c r="G28" s="22" t="n">
        <v>0.405</v>
      </c>
      <c r="I28" s="29"/>
      <c r="J28" s="30" t="n">
        <v>1.1</v>
      </c>
      <c r="K28" s="24" t="n">
        <v>0.59</v>
      </c>
      <c r="L28" s="25" t="n">
        <v>-0.00216</v>
      </c>
      <c r="M28" s="24" t="n">
        <v>-0.0846</v>
      </c>
      <c r="N28" s="24" t="n">
        <v>0.407</v>
      </c>
      <c r="P28" s="29"/>
      <c r="Q28" s="30" t="n">
        <v>1.1</v>
      </c>
      <c r="R28" s="27" t="n">
        <v>-0.9176</v>
      </c>
      <c r="S28" s="27" t="n">
        <v>2.296</v>
      </c>
      <c r="U28" s="29"/>
      <c r="V28" s="30" t="n">
        <v>1.1</v>
      </c>
      <c r="W28" s="28" t="n">
        <v>-1.952808E-005</v>
      </c>
      <c r="X28" s="28" t="n">
        <v>0.007077114</v>
      </c>
    </row>
    <row r="29" customFormat="false" ht="15" hidden="false" customHeight="true" outlineLevel="0" collapsed="false">
      <c r="A29" s="29"/>
      <c r="B29" s="30" t="n">
        <v>1.2</v>
      </c>
      <c r="C29" s="24" t="n">
        <v>0.732</v>
      </c>
      <c r="D29" s="25" t="n">
        <v>-0.000614</v>
      </c>
      <c r="E29" s="24" t="n">
        <v>-1.32</v>
      </c>
      <c r="F29" s="26" t="n">
        <v>0.00142</v>
      </c>
      <c r="G29" s="22" t="n">
        <v>0.405</v>
      </c>
      <c r="I29" s="29"/>
      <c r="J29" s="30" t="n">
        <v>1.2</v>
      </c>
      <c r="K29" s="24" t="n">
        <v>0.604</v>
      </c>
      <c r="L29" s="25" t="n">
        <v>-0.00211</v>
      </c>
      <c r="M29" s="24" t="n">
        <v>-0.24</v>
      </c>
      <c r="N29" s="24" t="n">
        <v>0.407</v>
      </c>
      <c r="P29" s="29"/>
      <c r="Q29" s="30" t="n">
        <v>1.2</v>
      </c>
      <c r="R29" s="27" t="n">
        <v>-0.9062</v>
      </c>
      <c r="S29" s="27" t="n">
        <v>2.263</v>
      </c>
      <c r="U29" s="29"/>
      <c r="V29" s="30" t="n">
        <v>1.2</v>
      </c>
      <c r="W29" s="28" t="n">
        <v>-1.631392E-005</v>
      </c>
      <c r="X29" s="28" t="n">
        <v>0.006516376</v>
      </c>
    </row>
    <row r="30" customFormat="false" ht="15" hidden="false" customHeight="false" outlineLevel="0" collapsed="false">
      <c r="A30" s="29"/>
      <c r="B30" s="30" t="n">
        <v>1.3</v>
      </c>
      <c r="C30" s="24" t="n">
        <v>0.742</v>
      </c>
      <c r="D30" s="25" t="n">
        <v>-0.000554</v>
      </c>
      <c r="E30" s="24" t="n">
        <v>-1.44</v>
      </c>
      <c r="F30" s="26" t="n">
        <v>0.0014</v>
      </c>
      <c r="G30" s="22" t="n">
        <v>0.405</v>
      </c>
      <c r="I30" s="29"/>
      <c r="J30" s="30" t="n">
        <v>1.3</v>
      </c>
      <c r="K30" s="24" t="n">
        <v>0.619</v>
      </c>
      <c r="L30" s="25" t="n">
        <v>-0.00204</v>
      </c>
      <c r="M30" s="24" t="n">
        <v>-0.395</v>
      </c>
      <c r="N30" s="24" t="n">
        <v>0.405</v>
      </c>
      <c r="P30" s="29"/>
      <c r="Q30" s="30" t="n">
        <v>1.3</v>
      </c>
      <c r="R30" s="27" t="n">
        <v>-0.8825</v>
      </c>
      <c r="S30" s="27" t="n">
        <v>2.202</v>
      </c>
      <c r="U30" s="29"/>
      <c r="V30" s="30" t="n">
        <v>1.3</v>
      </c>
      <c r="W30" s="28" t="n">
        <v>-1.377592E-005</v>
      </c>
      <c r="X30" s="28" t="n">
        <v>0.005854928</v>
      </c>
    </row>
    <row r="31" customFormat="false" ht="15" hidden="false" customHeight="false" outlineLevel="0" collapsed="false">
      <c r="A31" s="29"/>
      <c r="B31" s="30" t="n">
        <v>1.5</v>
      </c>
      <c r="C31" s="24" t="n">
        <v>0.773</v>
      </c>
      <c r="D31" s="25" t="n">
        <v>-0.000518</v>
      </c>
      <c r="E31" s="24" t="n">
        <v>-1.7</v>
      </c>
      <c r="F31" s="26" t="n">
        <v>0.00167</v>
      </c>
      <c r="G31" s="22" t="n">
        <v>0.398</v>
      </c>
      <c r="I31" s="29"/>
      <c r="J31" s="30" t="n">
        <v>1.5</v>
      </c>
      <c r="K31" s="24" t="n">
        <v>0.64</v>
      </c>
      <c r="L31" s="25" t="n">
        <v>-0.00195</v>
      </c>
      <c r="M31" s="24" t="n">
        <v>-0.632</v>
      </c>
      <c r="N31" s="24" t="n">
        <v>0.405</v>
      </c>
      <c r="P31" s="29"/>
      <c r="Q31" s="30" t="n">
        <v>1.5</v>
      </c>
      <c r="R31" s="27" t="n">
        <v>-0.8531</v>
      </c>
      <c r="S31" s="27" t="n">
        <v>2.121</v>
      </c>
      <c r="U31" s="29"/>
      <c r="V31" s="30" t="n">
        <v>1.5</v>
      </c>
      <c r="W31" s="28" t="n">
        <v>-1.179873E-005</v>
      </c>
      <c r="X31" s="28" t="n">
        <v>0.005520989</v>
      </c>
    </row>
    <row r="32" customFormat="false" ht="15" hidden="false" customHeight="false" outlineLevel="0" collapsed="false">
      <c r="A32" s="29"/>
      <c r="B32" s="30" t="n">
        <v>1.7</v>
      </c>
      <c r="C32" s="24" t="n">
        <v>0.791</v>
      </c>
      <c r="D32" s="25" t="n">
        <v>-0.000464</v>
      </c>
      <c r="E32" s="24" t="n">
        <v>-1.89</v>
      </c>
      <c r="F32" s="26" t="n">
        <v>0.00194</v>
      </c>
      <c r="G32" s="22" t="n">
        <v>0.391</v>
      </c>
      <c r="I32" s="29"/>
      <c r="J32" s="30" t="n">
        <v>1.7</v>
      </c>
      <c r="K32" s="24" t="n">
        <v>0.655</v>
      </c>
      <c r="L32" s="25" t="n">
        <v>-0.00182</v>
      </c>
      <c r="M32" s="24" t="n">
        <v>-0.831</v>
      </c>
      <c r="N32" s="24" t="n">
        <v>0.403</v>
      </c>
      <c r="P32" s="29"/>
      <c r="Q32" s="30" t="n">
        <v>1.7</v>
      </c>
      <c r="R32" s="27" t="n">
        <v>-0.8294</v>
      </c>
      <c r="S32" s="27" t="n">
        <v>2.059</v>
      </c>
      <c r="U32" s="29"/>
      <c r="V32" s="30" t="n">
        <v>1.7</v>
      </c>
      <c r="W32" s="28" t="n">
        <v>-8.530805E-006</v>
      </c>
      <c r="X32" s="28" t="n">
        <v>0.004797515</v>
      </c>
    </row>
    <row r="33" customFormat="false" ht="15" hidden="false" customHeight="false" outlineLevel="0" collapsed="false">
      <c r="A33" s="29"/>
      <c r="B33" s="30" t="n">
        <v>2</v>
      </c>
      <c r="C33" s="24" t="n">
        <v>0.804</v>
      </c>
      <c r="D33" s="25" t="n">
        <v>-0.000356</v>
      </c>
      <c r="E33" s="24" t="n">
        <v>-2.08</v>
      </c>
      <c r="F33" s="26" t="n">
        <v>0.00195</v>
      </c>
      <c r="G33" s="22" t="n">
        <v>0.387</v>
      </c>
      <c r="I33" s="29"/>
      <c r="J33" s="30" t="n">
        <v>2</v>
      </c>
      <c r="K33" s="24" t="n">
        <v>0.68</v>
      </c>
      <c r="L33" s="25" t="n">
        <v>-0.00171</v>
      </c>
      <c r="M33" s="24" t="n">
        <v>-1.12</v>
      </c>
      <c r="N33" s="24" t="n">
        <v>0.399</v>
      </c>
      <c r="P33" s="29"/>
      <c r="Q33" s="30" t="n">
        <v>2</v>
      </c>
      <c r="R33" s="27" t="n">
        <v>-0.7756</v>
      </c>
      <c r="S33" s="27" t="n">
        <v>1.921</v>
      </c>
      <c r="U33" s="29"/>
      <c r="V33" s="30" t="n">
        <v>2</v>
      </c>
      <c r="W33" s="28" t="n">
        <v>-4.534562E-006</v>
      </c>
      <c r="X33" s="28" t="n">
        <v>0.004054148</v>
      </c>
    </row>
    <row r="34" customFormat="false" ht="15" hidden="false" customHeight="false" outlineLevel="0" collapsed="false">
      <c r="A34" s="29"/>
      <c r="B34" s="30" t="n">
        <v>2.2</v>
      </c>
      <c r="C34" s="24" t="n">
        <v>0.821</v>
      </c>
      <c r="D34" s="25" t="n">
        <v>-0.000372</v>
      </c>
      <c r="E34" s="24" t="n">
        <v>-2.24</v>
      </c>
      <c r="F34" s="26" t="n">
        <v>0.00216</v>
      </c>
      <c r="G34" s="22" t="n">
        <v>0.384</v>
      </c>
      <c r="I34" s="29"/>
      <c r="J34" s="30" t="n">
        <v>2.2</v>
      </c>
      <c r="K34" s="24" t="n">
        <v>0.692</v>
      </c>
      <c r="L34" s="25" t="n">
        <v>-0.00167</v>
      </c>
      <c r="M34" s="24" t="n">
        <v>-1.27</v>
      </c>
      <c r="N34" s="24" t="n">
        <v>0.396</v>
      </c>
      <c r="P34" s="29"/>
      <c r="Q34" s="30" t="n">
        <v>2.2</v>
      </c>
      <c r="R34" s="27" t="n">
        <v>-0.7567</v>
      </c>
      <c r="S34" s="27" t="n">
        <v>1.875</v>
      </c>
      <c r="U34" s="29"/>
      <c r="V34" s="30" t="n">
        <v>2.2</v>
      </c>
      <c r="W34" s="28" t="n">
        <v>-1.184015E-006</v>
      </c>
      <c r="X34" s="28" t="n">
        <v>0.003108054</v>
      </c>
    </row>
    <row r="35" customFormat="false" ht="15" hidden="false" customHeight="false" outlineLevel="0" collapsed="false">
      <c r="A35" s="29"/>
      <c r="B35" s="30" t="n">
        <v>2.5</v>
      </c>
      <c r="C35" s="24" t="n">
        <v>0.844</v>
      </c>
      <c r="D35" s="25" t="n">
        <v>-0.000308</v>
      </c>
      <c r="E35" s="24" t="n">
        <v>-2.46</v>
      </c>
      <c r="F35" s="26" t="n">
        <v>0.00228</v>
      </c>
      <c r="G35" s="22" t="n">
        <v>0.382</v>
      </c>
      <c r="I35" s="29"/>
      <c r="J35" s="30" t="n">
        <v>2.5</v>
      </c>
      <c r="K35" s="24" t="n">
        <v>0.711</v>
      </c>
      <c r="L35" s="25" t="n">
        <v>-0.00167</v>
      </c>
      <c r="M35" s="24" t="n">
        <v>-1.48</v>
      </c>
      <c r="N35" s="24" t="n">
        <v>0.393</v>
      </c>
      <c r="P35" s="29"/>
      <c r="Q35" s="30" t="n">
        <v>2.5</v>
      </c>
      <c r="R35" s="27" t="n">
        <v>-0.7244</v>
      </c>
      <c r="S35" s="27" t="n">
        <v>1.796</v>
      </c>
      <c r="U35" s="29"/>
      <c r="V35" s="30" t="n">
        <v>2.5</v>
      </c>
      <c r="W35" s="28" t="n">
        <v>2.595425E-006</v>
      </c>
      <c r="X35" s="28" t="n">
        <v>0.002147927</v>
      </c>
    </row>
    <row r="36" customFormat="false" ht="15" hidden="false" customHeight="false" outlineLevel="0" collapsed="false">
      <c r="A36" s="29"/>
      <c r="B36" s="30" t="n">
        <v>3</v>
      </c>
      <c r="C36" s="24" t="n">
        <v>0.862</v>
      </c>
      <c r="D36" s="25" t="n">
        <v>-0.000197</v>
      </c>
      <c r="E36" s="24" t="n">
        <v>-2.72</v>
      </c>
      <c r="F36" s="26" t="n">
        <v>0.00207</v>
      </c>
      <c r="G36" s="22" t="n">
        <v>0.378</v>
      </c>
      <c r="I36" s="29"/>
      <c r="J36" s="30" t="n">
        <v>3</v>
      </c>
      <c r="K36" s="24" t="n">
        <v>0.729</v>
      </c>
      <c r="L36" s="25" t="n">
        <v>-0.00169</v>
      </c>
      <c r="M36" s="24" t="n">
        <v>-1.72</v>
      </c>
      <c r="N36" s="24" t="n">
        <v>0.387</v>
      </c>
      <c r="P36" s="29"/>
      <c r="Q36" s="30" t="n">
        <v>3</v>
      </c>
      <c r="R36" s="27" t="n">
        <v>-0.6845</v>
      </c>
      <c r="S36" s="27" t="n">
        <v>1.699</v>
      </c>
      <c r="U36" s="29"/>
      <c r="V36" s="30" t="n">
        <v>3</v>
      </c>
      <c r="W36" s="28" t="n">
        <v>3.012975E-006</v>
      </c>
      <c r="X36" s="28" t="n">
        <v>0.002008721</v>
      </c>
    </row>
    <row r="37" customFormat="false" ht="15" hidden="false" customHeight="false" outlineLevel="0" collapsed="false">
      <c r="A37" s="29"/>
      <c r="B37" s="30" t="n">
        <v>3.5</v>
      </c>
      <c r="C37" s="24" t="n">
        <v>0.895</v>
      </c>
      <c r="D37" s="25" t="n">
        <v>-0.000348</v>
      </c>
      <c r="E37" s="24" t="n">
        <v>-2.99</v>
      </c>
      <c r="F37" s="26" t="n">
        <v>0.00322</v>
      </c>
      <c r="G37" s="22" t="n">
        <v>0.374</v>
      </c>
      <c r="I37" s="29"/>
      <c r="J37" s="30" t="n">
        <v>3.5</v>
      </c>
      <c r="K37" s="24" t="n">
        <v>0.748</v>
      </c>
      <c r="L37" s="25" t="n">
        <v>-0.00167</v>
      </c>
      <c r="M37" s="24" t="n">
        <v>-1.97</v>
      </c>
      <c r="N37" s="24" t="n">
        <v>0.377</v>
      </c>
      <c r="P37" s="29"/>
      <c r="Q37" s="30" t="n">
        <v>3.5</v>
      </c>
      <c r="R37" s="27" t="n">
        <v>-0.6597</v>
      </c>
      <c r="S37" s="27" t="n">
        <v>1.639</v>
      </c>
      <c r="U37" s="29"/>
      <c r="V37" s="30" t="n">
        <v>3.5</v>
      </c>
      <c r="W37" s="28" t="n">
        <v>2.4869E-006</v>
      </c>
      <c r="X37" s="28" t="n">
        <v>0.002064862</v>
      </c>
    </row>
    <row r="38" customFormat="false" ht="15" hidden="false" customHeight="false" outlineLevel="0" collapsed="false">
      <c r="A38" s="29"/>
      <c r="B38" s="30" t="n">
        <v>4</v>
      </c>
      <c r="C38" s="24" t="n">
        <v>0.921</v>
      </c>
      <c r="D38" s="25" t="n">
        <v>-0.000512</v>
      </c>
      <c r="E38" s="24" t="n">
        <v>-3.21</v>
      </c>
      <c r="F38" s="26" t="n">
        <v>0.00446</v>
      </c>
      <c r="G38" s="22" t="n">
        <v>0.375</v>
      </c>
      <c r="I38" s="29"/>
      <c r="J38" s="30" t="n">
        <v>4</v>
      </c>
      <c r="K38" s="24" t="n">
        <v>0.769</v>
      </c>
      <c r="L38" s="25" t="n">
        <v>-0.00163</v>
      </c>
      <c r="M38" s="24" t="n">
        <v>-2.22</v>
      </c>
      <c r="N38" s="24" t="n">
        <v>0.368</v>
      </c>
      <c r="P38" s="29"/>
      <c r="Q38" s="30" t="n">
        <v>4</v>
      </c>
      <c r="R38" s="27" t="n">
        <v>-0.6182</v>
      </c>
      <c r="S38" s="27" t="n">
        <v>1.537</v>
      </c>
      <c r="U38" s="29"/>
      <c r="V38" s="30" t="n">
        <v>4</v>
      </c>
      <c r="W38" s="28" t="n">
        <v>9.281249E-007</v>
      </c>
      <c r="X38" s="28" t="n">
        <v>0.002268994</v>
      </c>
    </row>
    <row r="39" customFormat="false" ht="15" hidden="false" customHeight="false" outlineLevel="0" collapsed="false">
      <c r="A39" s="29"/>
      <c r="B39" s="30" t="n">
        <v>4.5</v>
      </c>
      <c r="C39" s="24" t="n">
        <v>0.944</v>
      </c>
      <c r="D39" s="25" t="n">
        <v>-0.000703</v>
      </c>
      <c r="E39" s="24" t="n">
        <v>-3.39</v>
      </c>
      <c r="F39" s="26" t="n">
        <v>0.00639</v>
      </c>
      <c r="G39" s="22" t="n">
        <v>0.377</v>
      </c>
      <c r="I39" s="29"/>
      <c r="J39" s="30" t="n">
        <v>4.5</v>
      </c>
      <c r="K39" s="24" t="n">
        <v>0.791</v>
      </c>
      <c r="L39" s="25" t="n">
        <v>-0.00163</v>
      </c>
      <c r="M39" s="24" t="n">
        <v>-2.45</v>
      </c>
      <c r="N39" s="24" t="n">
        <v>0.359</v>
      </c>
      <c r="P39" s="29"/>
      <c r="Q39" s="30" t="n">
        <v>4.5</v>
      </c>
      <c r="R39" s="27" t="n">
        <v>-0.6035</v>
      </c>
      <c r="S39" s="27" t="n">
        <v>1.499</v>
      </c>
      <c r="U39" s="29"/>
      <c r="V39" s="30" t="n">
        <v>4.5</v>
      </c>
      <c r="W39" s="28" t="n">
        <v>-2.133004E-006</v>
      </c>
      <c r="X39" s="28" t="n">
        <v>0.002946589</v>
      </c>
    </row>
    <row r="40" customFormat="false" ht="15" hidden="false" customHeight="false" outlineLevel="0" collapsed="false">
      <c r="A40" s="29"/>
      <c r="B40" s="30" t="n">
        <v>5</v>
      </c>
      <c r="C40" s="24" t="n">
        <v>0.916</v>
      </c>
      <c r="D40" s="25" t="n">
        <v>-0.00036</v>
      </c>
      <c r="E40" s="24" t="n">
        <v>-3.35</v>
      </c>
      <c r="F40" s="26" t="n">
        <v>0.00303</v>
      </c>
      <c r="G40" s="22" t="n">
        <v>0.377</v>
      </c>
      <c r="I40" s="29"/>
      <c r="J40" s="30" t="n">
        <v>5</v>
      </c>
      <c r="K40" s="24" t="n">
        <v>0.818</v>
      </c>
      <c r="L40" s="25" t="n">
        <v>-0.00167</v>
      </c>
      <c r="M40" s="24" t="n">
        <v>-2.7</v>
      </c>
      <c r="N40" s="24" t="n">
        <v>0.346</v>
      </c>
      <c r="P40" s="29"/>
      <c r="Q40" s="30" t="n">
        <v>5</v>
      </c>
      <c r="R40" s="27" t="n">
        <v>-0.5861</v>
      </c>
      <c r="S40" s="27" t="n">
        <v>1.456</v>
      </c>
      <c r="U40" s="29"/>
      <c r="V40" s="30" t="n">
        <v>5</v>
      </c>
      <c r="W40" s="28" t="n">
        <v>-4.610887E-006</v>
      </c>
      <c r="X40" s="28" t="n">
        <v>0.003442079</v>
      </c>
    </row>
    <row r="41" customFormat="false" ht="15" hidden="false" customHeight="false" outlineLevel="0" collapsed="false">
      <c r="A41" s="21" t="s">
        <v>44</v>
      </c>
      <c r="B41" s="21"/>
      <c r="C41" s="24" t="n">
        <v>0.702</v>
      </c>
      <c r="D41" s="25" t="n">
        <v>-0.000925</v>
      </c>
      <c r="E41" s="24" t="n">
        <v>-1.93</v>
      </c>
      <c r="F41" s="26" t="n">
        <v>0.00217</v>
      </c>
      <c r="G41" s="22" t="n">
        <v>0.321</v>
      </c>
      <c r="I41" s="21" t="s">
        <v>44</v>
      </c>
      <c r="J41" s="21"/>
      <c r="K41" s="24" t="n">
        <v>0.552</v>
      </c>
      <c r="L41" s="25" t="n">
        <v>-0.00324</v>
      </c>
      <c r="M41" s="24" t="n">
        <v>-0.571</v>
      </c>
      <c r="N41" s="24" t="n">
        <v>0.356</v>
      </c>
      <c r="P41" s="21" t="s">
        <v>44</v>
      </c>
      <c r="Q41" s="21"/>
      <c r="R41" s="27" t="n">
        <v>-0.7057</v>
      </c>
      <c r="S41" s="27" t="n">
        <v>1.765</v>
      </c>
      <c r="U41" s="21" t="s">
        <v>44</v>
      </c>
      <c r="V41" s="21"/>
      <c r="W41" s="28" t="n">
        <v>-1.937499E-005</v>
      </c>
      <c r="X41" s="28" t="n">
        <v>0.007242503</v>
      </c>
    </row>
  </sheetData>
  <mergeCells count="16">
    <mergeCell ref="A2:B2"/>
    <mergeCell ref="I2:J2"/>
    <mergeCell ref="P2:Q2"/>
    <mergeCell ref="U2:V2"/>
    <mergeCell ref="A3:B3"/>
    <mergeCell ref="I3:J3"/>
    <mergeCell ref="P3:Q3"/>
    <mergeCell ref="U3:V3"/>
    <mergeCell ref="A4:A40"/>
    <mergeCell ref="I4:I40"/>
    <mergeCell ref="P4:P40"/>
    <mergeCell ref="U4:U40"/>
    <mergeCell ref="A41:B41"/>
    <mergeCell ref="I41:J41"/>
    <mergeCell ref="P41:Q41"/>
    <mergeCell ref="U41:V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2011-04-19T23:07:33Z</dcterms:created>
  <dc:creator>kanno</dc:creator>
  <dc:language>en-CA</dc:language>
  <cp:lastModifiedBy>nick </cp:lastModifiedBy>
  <dcterms:modified xsi:type="dcterms:W3CDTF">2016-01-18T23:11:56Z</dcterms:modified>
  <cp:revision>3</cp:revision>
</cp:coreProperties>
</file>