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gcreamer_stevens_edu/Documents/MLF_Summer22/presentationInvestment/"/>
    </mc:Choice>
  </mc:AlternateContent>
  <xr:revisionPtr revIDLastSave="81" documentId="13_ncr:1_{A50C2B46-D760-4A83-AE58-DA31B93181F9}" xr6:coauthVersionLast="47" xr6:coauthVersionMax="47" xr10:uidLastSave="{CE3531E9-649F-433B-BCCB-70B751870AA7}"/>
  <bookViews>
    <workbookView xWindow="-96" yWindow="-96" windowWidth="23232" windowHeight="12432" xr2:uid="{00000000-000D-0000-FFFF-FFFF00000000}"/>
  </bookViews>
  <sheets>
    <sheet name="Spreadsheet 7A.1 " sheetId="1" r:id="rId1"/>
    <sheet name="Spreadsheets 7B" sheetId="4" r:id="rId2"/>
  </sheets>
  <definedNames>
    <definedName name="_xlnm.Print_Area" localSheetId="1">'Spreadsheets 7B'!$A$1:$M$25</definedName>
    <definedName name="solver_adj" localSheetId="0" hidden="1">'Spreadsheet 7A.1 '!$A$17:$A$23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'Spreadsheet 7A.1 '!$A$24</definedName>
    <definedName name="solver_lhs2" localSheetId="0" hidden="1">'Spreadsheet 7A.1 '!$C$25</definedName>
    <definedName name="solver_lhs3" localSheetId="0" hidden="1">'Spreadsheet 7A.1 '!$C$25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'Spreadsheet 7A.1 '!$C$26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hs1" localSheetId="0" hidden="1">1</definedName>
    <definedName name="solver_rhs2" localSheetId="0" hidden="1">0.04</definedName>
    <definedName name="solver_rhs3" localSheetId="0" hidden="1">0.04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0.05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L51" i="1"/>
  <c r="K51" i="1"/>
  <c r="J51" i="1"/>
  <c r="I51" i="1"/>
  <c r="H51" i="1"/>
  <c r="G51" i="1"/>
  <c r="F51" i="1"/>
  <c r="E51" i="1"/>
  <c r="D51" i="1"/>
  <c r="C51" i="1"/>
  <c r="L57" i="1" l="1"/>
  <c r="K57" i="1"/>
  <c r="J57" i="1"/>
  <c r="I57" i="1"/>
  <c r="H57" i="1"/>
  <c r="G57" i="1"/>
  <c r="F57" i="1"/>
  <c r="E57" i="1"/>
  <c r="D57" i="1"/>
  <c r="C57" i="1"/>
  <c r="B57" i="1"/>
  <c r="A57" i="1"/>
  <c r="L56" i="1"/>
  <c r="K56" i="1"/>
  <c r="J56" i="1"/>
  <c r="I56" i="1"/>
  <c r="H56" i="1"/>
  <c r="G56" i="1"/>
  <c r="F56" i="1"/>
  <c r="E56" i="1"/>
  <c r="D56" i="1"/>
  <c r="C56" i="1"/>
  <c r="B56" i="1"/>
  <c r="L55" i="1"/>
  <c r="K55" i="1"/>
  <c r="J55" i="1"/>
  <c r="I55" i="1"/>
  <c r="H55" i="1"/>
  <c r="G55" i="1"/>
  <c r="F55" i="1"/>
  <c r="E55" i="1"/>
  <c r="D55" i="1"/>
  <c r="C55" i="1"/>
  <c r="B55" i="1"/>
  <c r="A55" i="1"/>
  <c r="E36" i="4" l="1"/>
  <c r="E33" i="4"/>
  <c r="E32" i="4"/>
  <c r="E31" i="4"/>
  <c r="E30" i="4"/>
  <c r="J22" i="4"/>
  <c r="K21" i="4"/>
  <c r="J21" i="4"/>
  <c r="E21" i="4"/>
  <c r="E22" i="4" s="1"/>
  <c r="D21" i="4"/>
  <c r="D22" i="4" s="1"/>
  <c r="C21" i="4"/>
  <c r="C22" i="4" s="1"/>
  <c r="K8" i="4"/>
  <c r="J8" i="4"/>
  <c r="C8" i="4"/>
  <c r="L7" i="4"/>
  <c r="E7" i="4"/>
  <c r="D7" i="4"/>
  <c r="L6" i="4"/>
  <c r="E6" i="4"/>
  <c r="D6" i="4"/>
  <c r="L5" i="4"/>
  <c r="E5" i="4"/>
  <c r="D5" i="4"/>
  <c r="L4" i="4"/>
  <c r="E4" i="4"/>
  <c r="E8" i="4" s="1"/>
  <c r="D4" i="4"/>
  <c r="L8" i="4" l="1"/>
  <c r="D8" i="4"/>
  <c r="E34" i="4"/>
  <c r="E35" i="4" s="1"/>
  <c r="J23" i="4"/>
  <c r="C25" i="1"/>
  <c r="A24" i="1"/>
  <c r="I15" i="1"/>
  <c r="I24" i="1" s="1"/>
  <c r="H15" i="1"/>
  <c r="H24" i="1" s="1"/>
  <c r="G15" i="1"/>
  <c r="G24" i="1" s="1"/>
  <c r="F15" i="1"/>
  <c r="F24" i="1" s="1"/>
  <c r="E15" i="1"/>
  <c r="E24" i="1" s="1"/>
  <c r="D15" i="1"/>
  <c r="D24" i="1" s="1"/>
  <c r="C15" i="1"/>
  <c r="C24" i="1" s="1"/>
  <c r="C26" i="1" l="1"/>
  <c r="C27" i="1" s="1"/>
</calcChain>
</file>

<file path=xl/sharedStrings.xml><?xml version="1.0" encoding="utf-8"?>
<sst xmlns="http://schemas.openxmlformats.org/spreadsheetml/2006/main" count="142" uniqueCount="91">
  <si>
    <t>France</t>
  </si>
  <si>
    <t>Germany</t>
  </si>
  <si>
    <t>Australia</t>
  </si>
  <si>
    <t>Japan</t>
  </si>
  <si>
    <t>Canada</t>
  </si>
  <si>
    <t>Portfolio weights</t>
  </si>
  <si>
    <t>Risk Prem</t>
  </si>
  <si>
    <t>Std Dev</t>
  </si>
  <si>
    <t>These are portfolio weights.  You can set initial value arbitrarily as long as sum = 1</t>
  </si>
  <si>
    <t>Cell C25</t>
  </si>
  <si>
    <t>Formulas used in key cells</t>
  </si>
  <si>
    <t>Panel A</t>
  </si>
  <si>
    <t>Efficient Frontier Spreadsheet</t>
  </si>
  <si>
    <t>Panel B</t>
  </si>
  <si>
    <t>Bordered Covariance Matrix</t>
  </si>
  <si>
    <t>Panel C</t>
  </si>
  <si>
    <t>Various points along the efficient frontier.</t>
  </si>
  <si>
    <t>CAL*</t>
  </si>
  <si>
    <t>Optimal (tangency) portfolio</t>
  </si>
  <si>
    <t>Min var portfolio</t>
  </si>
  <si>
    <t>Sharpe</t>
  </si>
  <si>
    <t>Cell C26</t>
  </si>
  <si>
    <t>Cell C27</t>
  </si>
  <si>
    <t>Expected excess returns (risk premiums) of each country index</t>
  </si>
  <si>
    <t>=SUMPRODUCT(A17:A23,$B5:$B11)</t>
  </si>
  <si>
    <t>Cell A17 - A23</t>
  </si>
  <si>
    <t>Cell C15</t>
  </si>
  <si>
    <t>= A17, and so on.  The portfolio weights in column A are copied to row 17.</t>
  </si>
  <si>
    <t>Cell A24</t>
  </si>
  <si>
    <t>=SUM(A17:A23)</t>
  </si>
  <si>
    <t>Cell C24</t>
  </si>
  <si>
    <t>=C15*SUMPRODUCT($A17:$A23,C17:C23)</t>
  </si>
  <si>
    <t>Cell D24 through I24</t>
  </si>
  <si>
    <t>Copied from C24 (note the use of absolute addresses)</t>
  </si>
  <si>
    <t>=SUM(C24:I24)^0.5</t>
  </si>
  <si>
    <t>=C25/C26</t>
  </si>
  <si>
    <t>Risk Prem:</t>
  </si>
  <si>
    <t>Std Dev:</t>
  </si>
  <si>
    <t>Sharpe:</t>
  </si>
  <si>
    <t>U.S.</t>
  </si>
  <si>
    <t>U.K.</t>
  </si>
  <si>
    <t>Table 7.B1:   Scenario Analysis for Bonds</t>
  </si>
  <si>
    <t>Table 7.B2   Scenario Analysis for Bonds and Stocks</t>
  </si>
  <si>
    <t>Scenario rates of return</t>
  </si>
  <si>
    <t>Portfolio return</t>
  </si>
  <si>
    <t>Scenario</t>
  </si>
  <si>
    <t>Probability</t>
  </si>
  <si>
    <t>Mean</t>
  </si>
  <si>
    <t>Cell  C8</t>
  </si>
  <si>
    <t xml:space="preserve"> =SUMPRODUCT($B$4:$B$7,C4:C7)</t>
  </si>
  <si>
    <t>Cell   M4</t>
  </si>
  <si>
    <t xml:space="preserve"> =0.4*J4+0.6*K4</t>
  </si>
  <si>
    <t>Cell   M8</t>
  </si>
  <si>
    <t xml:space="preserve"> =SUMPRODUCT($I$4:$I$7,L4:L7)</t>
  </si>
  <si>
    <t>Table 7.B3:   Scenario Analysis for Bonds</t>
  </si>
  <si>
    <t>rD(i)</t>
  </si>
  <si>
    <t>rE(i)</t>
  </si>
  <si>
    <t>Variance</t>
  </si>
  <si>
    <t>SD</t>
  </si>
  <si>
    <t>Covariance</t>
  </si>
  <si>
    <t>Cell  C21</t>
  </si>
  <si>
    <t xml:space="preserve"> =SUMPRODUCT($B$16:$B$19,C16:C19,C16:C19)-C20^2</t>
  </si>
  <si>
    <t>Correlation</t>
  </si>
  <si>
    <t>Cell  C22</t>
  </si>
  <si>
    <t xml:space="preserve"> =C21^0.5</t>
  </si>
  <si>
    <t xml:space="preserve"> =SUMPRODUCT(I16:I19,J16:J19,K16:K19)-J20*K20</t>
  </si>
  <si>
    <t xml:space="preserve"> =J22/(J21*K21)</t>
  </si>
  <si>
    <t>Cell  E35</t>
  </si>
  <si>
    <t xml:space="preserve"> =(SUMPRODUCT(B30:B33,E30:E33,E30:E33)-E34^2)^0.5</t>
  </si>
  <si>
    <t>Cell  E36</t>
  </si>
  <si>
    <t xml:space="preserve"> =((0.4*C35)^2+(0.6*D35)^2+2*0.4*0.6*C36)^0.5</t>
  </si>
  <si>
    <r>
      <t>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</t>
    </r>
  </si>
  <si>
    <r>
      <t>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(i)+0.03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</si>
  <si>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</t>
    </r>
  </si>
  <si>
    <r>
      <t>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</si>
  <si>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(i)+0.6*r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</si>
  <si>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r>
      <t>0.4*r</t>
    </r>
    <r>
      <rPr>
        <b/>
        <vertAlign val="subscript"/>
        <sz val="14"/>
        <rFont val="Calibri"/>
        <family val="2"/>
        <scheme val="minor"/>
      </rPr>
      <t>D</t>
    </r>
    <r>
      <rPr>
        <sz val="10"/>
        <rFont val="Calibri"/>
        <family val="2"/>
        <scheme val="minor"/>
      </rPr>
      <t>(i)+0.6r</t>
    </r>
    <r>
      <rPr>
        <b/>
        <vertAlign val="subscript"/>
        <sz val="14"/>
        <rFont val="Calibri"/>
        <family val="2"/>
        <scheme val="minor"/>
      </rPr>
      <t>E</t>
    </r>
    <r>
      <rPr>
        <sz val="10"/>
        <rFont val="Calibri"/>
        <family val="2"/>
        <scheme val="minor"/>
      </rPr>
      <t>(i)</t>
    </r>
  </si>
  <si>
    <t>Table 7.B5  Scenario Analysis for Bonds and Stocks</t>
  </si>
  <si>
    <t>Table 7.B6   Scenario Analysis for Bonds and Stocks</t>
  </si>
  <si>
    <t>Cell  J22</t>
  </si>
  <si>
    <t>Cell  J23</t>
  </si>
  <si>
    <t>Bonds</t>
  </si>
  <si>
    <t>Stocks</t>
  </si>
  <si>
    <t>Product of Deviations</t>
  </si>
  <si>
    <t>Rates of Return</t>
  </si>
  <si>
    <t>Deviation from Mean</t>
  </si>
  <si>
    <t>Mean:</t>
  </si>
  <si>
    <t>Table 7.B4</t>
  </si>
  <si>
    <t>Efficient frontier</t>
  </si>
  <si>
    <t>* Risk premium along the CAL = StdDev of portfolio times slope of optimal risky portfolio (Cell H43)</t>
  </si>
  <si>
    <t>Generate your own version of the 1) minimum Variance portfolio and the 2) optimal risky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</si>
</sst>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28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0"/>
      <name val="Palatino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4" fontId="4" fillId="2" borderId="1" applyFont="0" applyFill="0" applyBorder="0" applyAlignment="0">
      <alignment horizontal="center"/>
    </xf>
    <xf numFmtId="0" fontId="7" fillId="0" borderId="0"/>
  </cellStyleXfs>
  <cellXfs count="151">
    <xf numFmtId="0" fontId="0" fillId="0" borderId="0" xfId="0"/>
    <xf numFmtId="164" fontId="2" fillId="0" borderId="7" xfId="1" applyNumberFormat="1" applyBorder="1"/>
    <xf numFmtId="164" fontId="2" fillId="0" borderId="6" xfId="1" applyNumberFormat="1" applyBorder="1"/>
    <xf numFmtId="164" fontId="2" fillId="0" borderId="8" xfId="1" applyNumberFormat="1" applyBorder="1"/>
    <xf numFmtId="0" fontId="5" fillId="0" borderId="0" xfId="1" applyFont="1"/>
    <xf numFmtId="0" fontId="2" fillId="0" borderId="0" xfId="1" applyBorder="1"/>
    <xf numFmtId="0" fontId="1" fillId="0" borderId="0" xfId="0" applyFont="1"/>
    <xf numFmtId="0" fontId="0" fillId="0" borderId="0" xfId="0" applyAlignment="1">
      <alignment wrapText="1"/>
    </xf>
    <xf numFmtId="165" fontId="2" fillId="0" borderId="0" xfId="1" applyNumberFormat="1" applyBorder="1"/>
    <xf numFmtId="0" fontId="2" fillId="4" borderId="0" xfId="1" applyFill="1" applyBorder="1" applyAlignment="1">
      <alignment horizontal="center"/>
    </xf>
    <xf numFmtId="0" fontId="2" fillId="4" borderId="0" xfId="1" applyFont="1" applyFill="1" applyBorder="1" applyAlignment="1">
      <alignment horizontal="center"/>
    </xf>
    <xf numFmtId="164" fontId="2" fillId="4" borderId="2" xfId="1" applyNumberFormat="1" applyFill="1" applyBorder="1" applyAlignment="1"/>
    <xf numFmtId="164" fontId="2" fillId="4" borderId="5" xfId="1" applyNumberFormat="1" applyFill="1" applyBorder="1" applyAlignment="1"/>
    <xf numFmtId="164" fontId="2" fillId="4" borderId="3" xfId="1" applyNumberFormat="1" applyFill="1" applyBorder="1" applyAlignment="1"/>
    <xf numFmtId="164" fontId="2" fillId="4" borderId="0" xfId="1" applyNumberFormat="1" applyFill="1" applyBorder="1" applyAlignment="1"/>
    <xf numFmtId="164" fontId="2" fillId="4" borderId="5" xfId="1" applyNumberFormat="1" applyFill="1" applyBorder="1"/>
    <xf numFmtId="164" fontId="2" fillId="4" borderId="9" xfId="1" applyNumberFormat="1" applyFill="1" applyBorder="1"/>
    <xf numFmtId="0" fontId="2" fillId="4" borderId="9" xfId="1" applyFill="1" applyBorder="1"/>
    <xf numFmtId="164" fontId="2" fillId="5" borderId="6" xfId="1" applyNumberFormat="1" applyFill="1" applyBorder="1"/>
    <xf numFmtId="164" fontId="2" fillId="5" borderId="7" xfId="1" applyNumberFormat="1" applyFill="1" applyBorder="1"/>
    <xf numFmtId="164" fontId="2" fillId="5" borderId="8" xfId="1" applyNumberFormat="1" applyFill="1" applyBorder="1"/>
    <xf numFmtId="0" fontId="2" fillId="0" borderId="8" xfId="1" applyFill="1" applyBorder="1" applyAlignment="1"/>
    <xf numFmtId="164" fontId="2" fillId="0" borderId="12" xfId="1" applyNumberFormat="1" applyBorder="1"/>
    <xf numFmtId="0" fontId="2" fillId="4" borderId="10" xfId="1" applyFont="1" applyFill="1" applyBorder="1" applyAlignment="1">
      <alignment horizontal="center"/>
    </xf>
    <xf numFmtId="164" fontId="2" fillId="4" borderId="4" xfId="1" applyNumberFormat="1" applyFill="1" applyBorder="1" applyAlignment="1"/>
    <xf numFmtId="164" fontId="2" fillId="4" borderId="13" xfId="1" applyNumberFormat="1" applyFill="1" applyBorder="1"/>
    <xf numFmtId="0" fontId="3" fillId="4" borderId="11" xfId="1" applyFont="1" applyFill="1" applyBorder="1" applyAlignment="1">
      <alignment horizontal="center"/>
    </xf>
    <xf numFmtId="0" fontId="2" fillId="0" borderId="9" xfId="1" applyBorder="1"/>
    <xf numFmtId="164" fontId="2" fillId="4" borderId="9" xfId="1" applyNumberFormat="1" applyFill="1" applyBorder="1" applyAlignment="1">
      <alignment horizontal="center"/>
    </xf>
    <xf numFmtId="164" fontId="2" fillId="4" borderId="13" xfId="1" applyNumberFormat="1" applyFill="1" applyBorder="1" applyAlignment="1">
      <alignment horizontal="center"/>
    </xf>
    <xf numFmtId="0" fontId="2" fillId="3" borderId="6" xfId="1" applyFill="1" applyBorder="1" applyAlignment="1"/>
    <xf numFmtId="0" fontId="2" fillId="3" borderId="7" xfId="1" applyFill="1" applyBorder="1" applyAlignment="1"/>
    <xf numFmtId="0" fontId="2" fillId="3" borderId="7" xfId="1" applyFont="1" applyFill="1" applyBorder="1" applyAlignment="1"/>
    <xf numFmtId="0" fontId="2" fillId="3" borderId="8" xfId="1" applyFont="1" applyFill="1" applyBorder="1" applyAlignment="1"/>
    <xf numFmtId="0" fontId="2" fillId="4" borderId="14" xfId="1" applyFont="1" applyFill="1" applyBorder="1" applyAlignment="1">
      <alignment wrapText="1"/>
    </xf>
    <xf numFmtId="0" fontId="2" fillId="0" borderId="15" xfId="1" applyBorder="1"/>
    <xf numFmtId="164" fontId="2" fillId="0" borderId="3" xfId="1" applyNumberFormat="1" applyBorder="1" applyAlignment="1">
      <alignment horizontal="center"/>
    </xf>
    <xf numFmtId="164" fontId="2" fillId="0" borderId="14" xfId="1" applyNumberFormat="1" applyBorder="1" applyAlignment="1">
      <alignment horizontal="center"/>
    </xf>
    <xf numFmtId="0" fontId="0" fillId="0" borderId="3" xfId="0" applyBorder="1"/>
    <xf numFmtId="0" fontId="6" fillId="0" borderId="3" xfId="0" applyFont="1" applyBorder="1"/>
    <xf numFmtId="0" fontId="5" fillId="0" borderId="3" xfId="1" applyFont="1" applyBorder="1"/>
    <xf numFmtId="0" fontId="0" fillId="0" borderId="3" xfId="0" applyBorder="1" applyAlignment="1">
      <alignment wrapText="1"/>
    </xf>
    <xf numFmtId="0" fontId="5" fillId="0" borderId="6" xfId="1" applyFont="1" applyBorder="1"/>
    <xf numFmtId="0" fontId="5" fillId="0" borderId="8" xfId="1" applyFont="1" applyBorder="1"/>
    <xf numFmtId="0" fontId="2" fillId="3" borderId="3" xfId="1" applyFill="1" applyBorder="1" applyAlignment="1"/>
    <xf numFmtId="0" fontId="2" fillId="3" borderId="3" xfId="1" applyFont="1" applyFill="1" applyBorder="1" applyAlignment="1"/>
    <xf numFmtId="0" fontId="2" fillId="3" borderId="16" xfId="1" applyFont="1" applyFill="1" applyBorder="1" applyAlignment="1"/>
    <xf numFmtId="0" fontId="1" fillId="0" borderId="5" xfId="0" applyFont="1" applyBorder="1"/>
    <xf numFmtId="0" fontId="1" fillId="0" borderId="17" xfId="0" applyFont="1" applyBorder="1"/>
    <xf numFmtId="0" fontId="0" fillId="0" borderId="0" xfId="0" applyBorder="1"/>
    <xf numFmtId="0" fontId="0" fillId="0" borderId="4" xfId="0" applyBorder="1"/>
    <xf numFmtId="165" fontId="2" fillId="0" borderId="0" xfId="1" applyNumberFormat="1" applyFont="1" applyBorder="1"/>
    <xf numFmtId="0" fontId="0" fillId="0" borderId="0" xfId="0" quotePrefix="1" applyBorder="1"/>
    <xf numFmtId="0" fontId="0" fillId="0" borderId="15" xfId="0" applyBorder="1"/>
    <xf numFmtId="0" fontId="0" fillId="0" borderId="11" xfId="0" applyBorder="1"/>
    <xf numFmtId="0" fontId="0" fillId="0" borderId="11" xfId="0" quotePrefix="1" applyBorder="1"/>
    <xf numFmtId="0" fontId="0" fillId="0" borderId="10" xfId="0" applyBorder="1"/>
    <xf numFmtId="0" fontId="1" fillId="0" borderId="2" xfId="0" applyFont="1" applyBorder="1"/>
    <xf numFmtId="0" fontId="0" fillId="0" borderId="5" xfId="0" applyBorder="1"/>
    <xf numFmtId="0" fontId="0" fillId="0" borderId="17" xfId="0" applyBorder="1"/>
    <xf numFmtId="165" fontId="2" fillId="0" borderId="0" xfId="1" applyNumberFormat="1" applyBorder="1" applyAlignment="1">
      <alignment wrapText="1"/>
    </xf>
    <xf numFmtId="0" fontId="2" fillId="3" borderId="15" xfId="1" applyFont="1" applyFill="1" applyBorder="1" applyAlignment="1"/>
    <xf numFmtId="165" fontId="2" fillId="0" borderId="11" xfId="1" applyNumberFormat="1" applyBorder="1"/>
    <xf numFmtId="0" fontId="2" fillId="0" borderId="11" xfId="1" applyBorder="1"/>
    <xf numFmtId="0" fontId="5" fillId="0" borderId="2" xfId="1" applyFont="1" applyBorder="1"/>
    <xf numFmtId="0" fontId="5" fillId="0" borderId="5" xfId="1" applyFont="1" applyBorder="1"/>
    <xf numFmtId="0" fontId="5" fillId="0" borderId="17" xfId="1" applyFont="1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2" fillId="4" borderId="15" xfId="1" applyFont="1" applyFill="1" applyBorder="1" applyAlignment="1"/>
    <xf numFmtId="0" fontId="2" fillId="0" borderId="4" xfId="1" applyBorder="1"/>
    <xf numFmtId="0" fontId="2" fillId="0" borderId="10" xfId="1" applyBorder="1"/>
    <xf numFmtId="0" fontId="2" fillId="0" borderId="0" xfId="1" applyFill="1" applyBorder="1"/>
    <xf numFmtId="164" fontId="2" fillId="0" borderId="5" xfId="1" applyNumberFormat="1" applyFill="1" applyBorder="1"/>
    <xf numFmtId="164" fontId="2" fillId="0" borderId="0" xfId="1" applyNumberFormat="1" applyFill="1" applyBorder="1"/>
    <xf numFmtId="0" fontId="0" fillId="0" borderId="0" xfId="0" applyFill="1" applyBorder="1"/>
    <xf numFmtId="0" fontId="5" fillId="0" borderId="2" xfId="1" applyFont="1" applyFill="1" applyBorder="1" applyAlignment="1"/>
    <xf numFmtId="0" fontId="0" fillId="0" borderId="3" xfId="0" applyFill="1" applyBorder="1"/>
    <xf numFmtId="0" fontId="9" fillId="0" borderId="3" xfId="3" applyFont="1" applyFill="1" applyBorder="1"/>
    <xf numFmtId="0" fontId="9" fillId="0" borderId="11" xfId="3" applyFont="1" applyFill="1" applyBorder="1"/>
    <xf numFmtId="0" fontId="9" fillId="0" borderId="0" xfId="3" applyFont="1" applyFill="1" applyBorder="1"/>
    <xf numFmtId="164" fontId="9" fillId="0" borderId="0" xfId="3" applyNumberFormat="1" applyFont="1" applyFill="1" applyBorder="1" applyAlignment="1">
      <alignment horizontal="center"/>
    </xf>
    <xf numFmtId="0" fontId="8" fillId="0" borderId="0" xfId="3" applyFont="1" applyFill="1"/>
    <xf numFmtId="0" fontId="9" fillId="0" borderId="0" xfId="3" applyFont="1" applyFill="1"/>
    <xf numFmtId="0" fontId="9" fillId="0" borderId="2" xfId="3" applyFont="1" applyFill="1" applyBorder="1"/>
    <xf numFmtId="0" fontId="9" fillId="0" borderId="17" xfId="3" applyFont="1" applyFill="1" applyBorder="1"/>
    <xf numFmtId="0" fontId="9" fillId="0" borderId="14" xfId="3" applyFont="1" applyFill="1" applyBorder="1" applyAlignment="1">
      <alignment horizontal="centerContinuous"/>
    </xf>
    <xf numFmtId="0" fontId="9" fillId="0" borderId="9" xfId="3" applyFont="1" applyFill="1" applyBorder="1" applyAlignment="1">
      <alignment horizontal="centerContinuous"/>
    </xf>
    <xf numFmtId="0" fontId="9" fillId="0" borderId="13" xfId="3" applyFont="1" applyFill="1" applyBorder="1" applyAlignment="1">
      <alignment horizontal="centerContinuous"/>
    </xf>
    <xf numFmtId="0" fontId="9" fillId="0" borderId="5" xfId="3" applyFont="1" applyFill="1" applyBorder="1"/>
    <xf numFmtId="0" fontId="9" fillId="0" borderId="2" xfId="3" applyFont="1" applyFill="1" applyBorder="1" applyAlignment="1">
      <alignment horizontal="centerContinuous"/>
    </xf>
    <xf numFmtId="0" fontId="9" fillId="0" borderId="17" xfId="3" applyFont="1" applyFill="1" applyBorder="1" applyAlignment="1">
      <alignment horizontal="centerContinuous"/>
    </xf>
    <xf numFmtId="0" fontId="9" fillId="0" borderId="15" xfId="3" applyFont="1" applyFill="1" applyBorder="1" applyAlignment="1">
      <alignment horizontal="center"/>
    </xf>
    <xf numFmtId="0" fontId="9" fillId="0" borderId="10" xfId="3" applyFont="1" applyFill="1" applyBorder="1"/>
    <xf numFmtId="0" fontId="9" fillId="0" borderId="11" xfId="3" applyFont="1" applyFill="1" applyBorder="1" applyAlignment="1">
      <alignment horizontal="center"/>
    </xf>
    <xf numFmtId="0" fontId="9" fillId="0" borderId="4" xfId="3" applyFont="1" applyFill="1" applyBorder="1" applyAlignment="1">
      <alignment horizontal="center"/>
    </xf>
    <xf numFmtId="0" fontId="9" fillId="0" borderId="3" xfId="3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9" fillId="0" borderId="14" xfId="3" applyFont="1" applyFill="1" applyBorder="1" applyAlignment="1">
      <alignment horizontal="center"/>
    </xf>
    <xf numFmtId="0" fontId="9" fillId="0" borderId="17" xfId="3" applyFont="1" applyFill="1" applyBorder="1" applyAlignment="1">
      <alignment horizontal="center"/>
    </xf>
    <xf numFmtId="0" fontId="9" fillId="0" borderId="2" xfId="3" applyFont="1" applyFill="1" applyBorder="1" applyAlignment="1">
      <alignment horizontal="center"/>
    </xf>
    <xf numFmtId="2" fontId="11" fillId="0" borderId="5" xfId="3" applyNumberFormat="1" applyFont="1" applyFill="1" applyBorder="1" applyAlignment="1">
      <alignment horizontal="center"/>
    </xf>
    <xf numFmtId="2" fontId="12" fillId="0" borderId="6" xfId="3" applyNumberFormat="1" applyFont="1" applyFill="1" applyBorder="1" applyAlignment="1">
      <alignment horizontal="right"/>
    </xf>
    <xf numFmtId="2" fontId="9" fillId="0" borderId="5" xfId="3" applyNumberFormat="1" applyFont="1" applyFill="1" applyBorder="1"/>
    <xf numFmtId="165" fontId="9" fillId="0" borderId="6" xfId="3" applyNumberFormat="1" applyFont="1" applyFill="1" applyBorder="1"/>
    <xf numFmtId="2" fontId="12" fillId="0" borderId="2" xfId="3" applyNumberFormat="1" applyFont="1" applyFill="1" applyBorder="1" applyAlignment="1">
      <alignment horizontal="right"/>
    </xf>
    <xf numFmtId="2" fontId="12" fillId="0" borderId="17" xfId="3" applyNumberFormat="1" applyFont="1" applyFill="1" applyBorder="1" applyAlignment="1">
      <alignment horizontal="right"/>
    </xf>
    <xf numFmtId="2" fontId="11" fillId="0" borderId="0" xfId="3" applyNumberFormat="1" applyFont="1" applyFill="1" applyBorder="1" applyAlignment="1">
      <alignment horizontal="center"/>
    </xf>
    <xf numFmtId="2" fontId="12" fillId="0" borderId="7" xfId="3" applyNumberFormat="1" applyFont="1" applyFill="1" applyBorder="1" applyAlignment="1">
      <alignment horizontal="right"/>
    </xf>
    <xf numFmtId="2" fontId="9" fillId="0" borderId="0" xfId="3" applyNumberFormat="1" applyFont="1" applyFill="1" applyBorder="1"/>
    <xf numFmtId="165" fontId="9" fillId="0" borderId="7" xfId="3" applyNumberFormat="1" applyFont="1" applyFill="1" applyBorder="1"/>
    <xf numFmtId="2" fontId="12" fillId="0" borderId="3" xfId="3" applyNumberFormat="1" applyFont="1" applyFill="1" applyBorder="1" applyAlignment="1">
      <alignment horizontal="right"/>
    </xf>
    <xf numFmtId="2" fontId="12" fillId="0" borderId="4" xfId="3" applyNumberFormat="1" applyFont="1" applyFill="1" applyBorder="1" applyAlignment="1">
      <alignment horizontal="right"/>
    </xf>
    <xf numFmtId="165" fontId="9" fillId="0" borderId="5" xfId="3" applyNumberFormat="1" applyFont="1" applyFill="1" applyBorder="1"/>
    <xf numFmtId="165" fontId="9" fillId="0" borderId="17" xfId="3" applyNumberFormat="1" applyFont="1" applyFill="1" applyBorder="1"/>
    <xf numFmtId="0" fontId="9" fillId="0" borderId="15" xfId="3" applyFont="1" applyFill="1" applyBorder="1"/>
    <xf numFmtId="164" fontId="9" fillId="0" borderId="11" xfId="3" applyNumberFormat="1" applyFont="1" applyFill="1" applyBorder="1"/>
    <xf numFmtId="165" fontId="9" fillId="0" borderId="10" xfId="3" applyNumberFormat="1" applyFont="1" applyFill="1" applyBorder="1"/>
    <xf numFmtId="0" fontId="9" fillId="0" borderId="10" xfId="3" applyFont="1" applyFill="1" applyBorder="1" applyAlignment="1">
      <alignment horizontal="center"/>
    </xf>
    <xf numFmtId="2" fontId="11" fillId="0" borderId="11" xfId="3" applyNumberFormat="1" applyFont="1" applyFill="1" applyBorder="1" applyAlignment="1">
      <alignment horizontal="center"/>
    </xf>
    <xf numFmtId="2" fontId="12" fillId="0" borderId="8" xfId="3" applyNumberFormat="1" applyFont="1" applyFill="1" applyBorder="1" applyAlignment="1">
      <alignment horizontal="right"/>
    </xf>
    <xf numFmtId="2" fontId="9" fillId="0" borderId="11" xfId="3" applyNumberFormat="1" applyFont="1" applyFill="1" applyBorder="1"/>
    <xf numFmtId="165" fontId="9" fillId="0" borderId="8" xfId="3" applyNumberFormat="1" applyFont="1" applyFill="1" applyBorder="1"/>
    <xf numFmtId="164" fontId="9" fillId="0" borderId="5" xfId="3" applyNumberFormat="1" applyFont="1" applyFill="1" applyBorder="1"/>
    <xf numFmtId="164" fontId="9" fillId="0" borderId="0" xfId="3" applyNumberFormat="1" applyFont="1" applyFill="1" applyBorder="1"/>
    <xf numFmtId="0" fontId="9" fillId="0" borderId="4" xfId="3" applyFont="1" applyFill="1" applyBorder="1"/>
    <xf numFmtId="0" fontId="9" fillId="0" borderId="0" xfId="3" applyFont="1" applyFill="1" applyAlignment="1">
      <alignment horizontal="center"/>
    </xf>
    <xf numFmtId="0" fontId="9" fillId="0" borderId="0" xfId="3" applyFont="1" applyFill="1" applyBorder="1" applyAlignment="1"/>
    <xf numFmtId="0" fontId="9" fillId="0" borderId="4" xfId="3" applyFont="1" applyFill="1" applyBorder="1" applyAlignment="1"/>
    <xf numFmtId="0" fontId="9" fillId="0" borderId="11" xfId="3" applyFont="1" applyFill="1" applyBorder="1" applyAlignment="1"/>
    <xf numFmtId="0" fontId="9" fillId="0" borderId="10" xfId="3" applyFont="1" applyFill="1" applyBorder="1" applyAlignment="1"/>
    <xf numFmtId="164" fontId="9" fillId="0" borderId="5" xfId="3" applyNumberFormat="1" applyFont="1" applyFill="1" applyBorder="1" applyAlignment="1">
      <alignment horizontal="center"/>
    </xf>
    <xf numFmtId="164" fontId="9" fillId="0" borderId="17" xfId="3" applyNumberFormat="1" applyFont="1" applyFill="1" applyBorder="1" applyAlignment="1">
      <alignment horizontal="center"/>
    </xf>
    <xf numFmtId="164" fontId="9" fillId="0" borderId="4" xfId="3" applyNumberFormat="1" applyFont="1" applyFill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2" fontId="0" fillId="0" borderId="0" xfId="0" applyNumberFormat="1"/>
    <xf numFmtId="0" fontId="2" fillId="5" borderId="0" xfId="1" applyFill="1" applyBorder="1"/>
    <xf numFmtId="164" fontId="2" fillId="5" borderId="0" xfId="1" applyNumberFormat="1" applyFill="1" applyBorder="1"/>
    <xf numFmtId="0" fontId="2" fillId="5" borderId="0" xfId="1" applyFont="1" applyFill="1" applyBorder="1"/>
    <xf numFmtId="0" fontId="1" fillId="0" borderId="0" xfId="0" applyFont="1" applyAlignment="1">
      <alignment horizontal="center"/>
    </xf>
    <xf numFmtId="0" fontId="9" fillId="0" borderId="14" xfId="3" applyFont="1" applyFill="1" applyBorder="1" applyAlignment="1">
      <alignment horizontal="center"/>
    </xf>
    <xf numFmtId="0" fontId="9" fillId="0" borderId="13" xfId="3" applyFont="1" applyFill="1" applyBorder="1" applyAlignment="1">
      <alignment horizontal="center"/>
    </xf>
    <xf numFmtId="164" fontId="9" fillId="0" borderId="5" xfId="3" applyNumberFormat="1" applyFont="1" applyFill="1" applyBorder="1" applyAlignment="1">
      <alignment horizontal="center"/>
    </xf>
    <xf numFmtId="164" fontId="9" fillId="0" borderId="17" xfId="3" applyNumberFormat="1" applyFont="1" applyFill="1" applyBorder="1" applyAlignment="1">
      <alignment horizontal="center"/>
    </xf>
    <xf numFmtId="0" fontId="9" fillId="0" borderId="0" xfId="3" applyFont="1" applyFill="1" applyBorder="1" applyAlignment="1">
      <alignment horizontal="center"/>
    </xf>
    <xf numFmtId="0" fontId="9" fillId="0" borderId="4" xfId="3" applyFont="1" applyFill="1" applyBorder="1" applyAlignment="1">
      <alignment horizontal="center"/>
    </xf>
    <xf numFmtId="164" fontId="9" fillId="0" borderId="0" xfId="3" applyNumberFormat="1" applyFont="1" applyFill="1" applyBorder="1" applyAlignment="1">
      <alignment horizontal="center"/>
    </xf>
    <xf numFmtId="164" fontId="9" fillId="0" borderId="4" xfId="3" applyNumberFormat="1" applyFont="1" applyFill="1" applyBorder="1" applyAlignment="1">
      <alignment horizontal="center"/>
    </xf>
  </cellXfs>
  <cellStyles count="4">
    <cellStyle name="0.00" xfId="2" xr:uid="{00000000-0005-0000-0000-000000000000}"/>
    <cellStyle name="Normal" xfId="0" builtinId="0"/>
    <cellStyle name="Normal 2" xfId="1" xr:uid="{00000000-0005-0000-0000-000002000000}"/>
    <cellStyle name="Normal_Ch7-example_7e.xls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'Spreadsheet 7A.1 '!$A$56</c:f>
              <c:strCache>
                <c:ptCount val="1"/>
                <c:pt idx="0">
                  <c:v>Efficient frontier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'Spreadsheet 7A.1 '!$B$55:$L$55</c:f>
              <c:numCache>
                <c:formatCode>0.00</c:formatCode>
                <c:ptCount val="11"/>
                <c:pt idx="0">
                  <c:v>0.11414514935593496</c:v>
                </c:pt>
                <c:pt idx="1">
                  <c:v>0.11323740105860984</c:v>
                </c:pt>
                <c:pt idx="2">
                  <c:v>0.11346231070572906</c:v>
                </c:pt>
                <c:pt idx="3">
                  <c:v>0.11680395156261608</c:v>
                </c:pt>
                <c:pt idx="4">
                  <c:v>0.12384422882265476</c:v>
                </c:pt>
                <c:pt idx="5">
                  <c:v>0.13400143912201753</c:v>
                </c:pt>
                <c:pt idx="6">
                  <c:v>0.13737030465585298</c:v>
                </c:pt>
                <c:pt idx="7">
                  <c:v>0.14007692340531527</c:v>
                </c:pt>
                <c:pt idx="8">
                  <c:v>0.14662926442111893</c:v>
                </c:pt>
                <c:pt idx="9">
                  <c:v>0.17708972092598163</c:v>
                </c:pt>
                <c:pt idx="10">
                  <c:v>0.21194997381209665</c:v>
                </c:pt>
              </c:numCache>
            </c:numRef>
          </c:xVal>
          <c:yVal>
            <c:numRef>
              <c:f>'Spreadsheet 7A.1 '!$B$56:$L$56</c:f>
              <c:numCache>
                <c:formatCode>0.00</c:formatCode>
                <c:ptCount val="11"/>
                <c:pt idx="0">
                  <c:v>3.4999000038548805E-2</c:v>
                </c:pt>
                <c:pt idx="1">
                  <c:v>3.833965556576354E-2</c:v>
                </c:pt>
                <c:pt idx="2">
                  <c:v>4.0000000077156393E-2</c:v>
                </c:pt>
                <c:pt idx="3">
                  <c:v>4.500000007715782E-2</c:v>
                </c:pt>
                <c:pt idx="4">
                  <c:v>5.0000000077158761E-2</c:v>
                </c:pt>
                <c:pt idx="5">
                  <c:v>5.5000000077158648E-2</c:v>
                </c:pt>
                <c:pt idx="6">
                  <c:v>5.6422707479908095E-2</c:v>
                </c:pt>
                <c:pt idx="7">
                  <c:v>5.7512520004351128E-2</c:v>
                </c:pt>
                <c:pt idx="8">
                  <c:v>6.0000000154245191E-2</c:v>
                </c:pt>
                <c:pt idx="9">
                  <c:v>6.9999000154218935E-2</c:v>
                </c:pt>
                <c:pt idx="10">
                  <c:v>8.0000000668251872E-2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2-4175-8D43-6ED15DAAC33F}"/>
            </c:ext>
          </c:extLst>
        </c:ser>
        <c:ser>
          <c:idx val="1"/>
          <c:order val="1"/>
          <c:tx>
            <c:strRef>
              <c:f>'Spreadsheet 7A.1 '!$A$57</c:f>
              <c:strCache>
                <c:ptCount val="1"/>
                <c:pt idx="0">
                  <c:v>CAL*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'Spreadsheet 7A.1 '!$B$55:$L$55</c:f>
              <c:numCache>
                <c:formatCode>0.00</c:formatCode>
                <c:ptCount val="11"/>
                <c:pt idx="0">
                  <c:v>0.11414514935593496</c:v>
                </c:pt>
                <c:pt idx="1">
                  <c:v>0.11323740105860984</c:v>
                </c:pt>
                <c:pt idx="2">
                  <c:v>0.11346231070572906</c:v>
                </c:pt>
                <c:pt idx="3">
                  <c:v>0.11680395156261608</c:v>
                </c:pt>
                <c:pt idx="4">
                  <c:v>0.12384422882265476</c:v>
                </c:pt>
                <c:pt idx="5">
                  <c:v>0.13400143912201753</c:v>
                </c:pt>
                <c:pt idx="6">
                  <c:v>0.13737030465585298</c:v>
                </c:pt>
                <c:pt idx="7">
                  <c:v>0.14007692340531527</c:v>
                </c:pt>
                <c:pt idx="8">
                  <c:v>0.14662926442111893</c:v>
                </c:pt>
                <c:pt idx="9">
                  <c:v>0.17708972092598163</c:v>
                </c:pt>
                <c:pt idx="10">
                  <c:v>0.21194997381209665</c:v>
                </c:pt>
              </c:numCache>
            </c:numRef>
          </c:xVal>
          <c:yVal>
            <c:numRef>
              <c:f>'Spreadsheet 7A.1 '!$B$57:$L$57</c:f>
              <c:numCache>
                <c:formatCode>0.00</c:formatCode>
                <c:ptCount val="11"/>
                <c:pt idx="0">
                  <c:v>4.6883337621584954E-2</c:v>
                </c:pt>
                <c:pt idx="1">
                  <c:v>4.6510494183742451E-2</c:v>
                </c:pt>
                <c:pt idx="2">
                  <c:v>4.6602872309135769E-2</c:v>
                </c:pt>
                <c:pt idx="3">
                  <c:v>4.7975399108456752E-2</c:v>
                </c:pt>
                <c:pt idx="4">
                  <c:v>5.0867083052929148E-2</c:v>
                </c:pt>
                <c:pt idx="5">
                  <c:v>5.5038998569667701E-2</c:v>
                </c:pt>
                <c:pt idx="6">
                  <c:v>5.6422707479908095E-2</c:v>
                </c:pt>
                <c:pt idx="7">
                  <c:v>5.7534408865030119E-2</c:v>
                </c:pt>
                <c:pt idx="8">
                  <c:v>6.0225680616734292E-2</c:v>
                </c:pt>
                <c:pt idx="9">
                  <c:v>7.2736837459430465E-2</c:v>
                </c:pt>
                <c:pt idx="10">
                  <c:v>8.7055141959056434E-2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E2-4175-8D43-6ED15DAA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98063"/>
        <c:axId val="393391311"/>
      </c:scatterChart>
      <c:valAx>
        <c:axId val="445998063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91311"/>
        <c:crosses val="autoZero"/>
        <c:crossBetween val="midCat"/>
      </c:valAx>
      <c:valAx>
        <c:axId val="393391311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9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226219</xdr:rowOff>
    </xdr:from>
    <xdr:to>
      <xdr:col>2</xdr:col>
      <xdr:colOff>83343</xdr:colOff>
      <xdr:row>14</xdr:row>
      <xdr:rowOff>226219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571500" y="2893219"/>
          <a:ext cx="928687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321468</xdr:colOff>
      <xdr:row>14</xdr:row>
      <xdr:rowOff>321469</xdr:rowOff>
    </xdr:from>
    <xdr:to>
      <xdr:col>0</xdr:col>
      <xdr:colOff>333374</xdr:colOff>
      <xdr:row>16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321468" y="2988469"/>
          <a:ext cx="11906" cy="2024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374650</xdr:colOff>
      <xdr:row>57</xdr:row>
      <xdr:rowOff>158750</xdr:rowOff>
    </xdr:from>
    <xdr:to>
      <xdr:col>9</xdr:col>
      <xdr:colOff>539750</xdr:colOff>
      <xdr:row>72</xdr:row>
      <xdr:rowOff>187325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141C92-2B0B-454B-B15D-5D4E1C4DB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101600</xdr:colOff>
      <xdr:row>14</xdr:row>
      <xdr:rowOff>31751</xdr:rowOff>
    </xdr:from>
    <xdr:to>
      <xdr:col>14</xdr:col>
      <xdr:colOff>346075</xdr:colOff>
      <xdr:row>16</xdr:row>
      <xdr:rowOff>109076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5C4072-124B-456C-80F3-1B96005E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2698751"/>
          <a:ext cx="2073275" cy="60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31" zoomScaleNormal="100" workbookViewId="0">
      <selection activeCell="Q16" sqref="Q16"/>
    </sheetView>
  </sheetViews>
  <sheetFormatPr defaultRowHeight="14.4"/>
  <cols>
    <col min="1" max="1" width="12.15625" customWidth="1"/>
    <col min="3" max="3" width="9.578125" customWidth="1"/>
    <col min="8" max="8" width="11" customWidth="1"/>
    <col min="9" max="10" width="8.83984375" customWidth="1"/>
    <col min="11" max="11" width="8.68359375" customWidth="1"/>
  </cols>
  <sheetData>
    <row r="1" spans="1:12">
      <c r="A1" s="6" t="s">
        <v>12</v>
      </c>
      <c r="I1" t="s">
        <v>90</v>
      </c>
    </row>
    <row r="3" spans="1:12">
      <c r="A3" s="57" t="s">
        <v>11</v>
      </c>
      <c r="B3" s="47" t="s">
        <v>23</v>
      </c>
      <c r="C3" s="58"/>
      <c r="D3" s="58"/>
      <c r="E3" s="58"/>
      <c r="F3" s="58"/>
      <c r="G3" s="58"/>
      <c r="H3" s="59"/>
      <c r="I3" s="49"/>
      <c r="J3" s="49"/>
      <c r="K3" s="49"/>
      <c r="L3" s="49"/>
    </row>
    <row r="4" spans="1:12">
      <c r="A4" s="40"/>
      <c r="B4" s="5"/>
      <c r="C4" s="49"/>
      <c r="D4" s="49"/>
      <c r="E4" s="5"/>
      <c r="F4" s="5"/>
      <c r="G4" s="5"/>
      <c r="H4" s="71"/>
      <c r="I4" s="5"/>
      <c r="J4" s="5"/>
      <c r="K4" s="49"/>
      <c r="L4" s="49"/>
    </row>
    <row r="5" spans="1:12">
      <c r="A5" s="44" t="s">
        <v>39</v>
      </c>
      <c r="B5" s="8">
        <v>0.06</v>
      </c>
      <c r="C5" s="49"/>
      <c r="D5" s="49"/>
      <c r="E5" s="5"/>
      <c r="F5" s="5"/>
      <c r="G5" s="5"/>
      <c r="H5" s="71"/>
      <c r="I5" s="5"/>
      <c r="J5" s="5"/>
      <c r="K5" s="49"/>
      <c r="L5" s="49"/>
    </row>
    <row r="6" spans="1:12">
      <c r="A6" s="44" t="s">
        <v>40</v>
      </c>
      <c r="B6" s="8">
        <v>5.2999999999999999E-2</v>
      </c>
      <c r="C6" s="49"/>
      <c r="D6" s="49"/>
      <c r="E6" s="5"/>
      <c r="F6" s="5"/>
      <c r="G6" s="5"/>
      <c r="H6" s="71"/>
      <c r="I6" s="5"/>
      <c r="J6" s="5"/>
      <c r="K6" s="49"/>
      <c r="L6" s="49"/>
    </row>
    <row r="7" spans="1:12">
      <c r="A7" s="45" t="s">
        <v>0</v>
      </c>
      <c r="B7" s="60">
        <v>7.0000000000000007E-2</v>
      </c>
      <c r="C7" s="49"/>
      <c r="D7" s="49"/>
      <c r="E7" s="5"/>
      <c r="F7" s="5"/>
      <c r="G7" s="5"/>
      <c r="H7" s="71"/>
      <c r="I7" s="5"/>
      <c r="J7" s="5"/>
      <c r="K7" s="49"/>
      <c r="L7" s="49"/>
    </row>
    <row r="8" spans="1:12">
      <c r="A8" s="45" t="s">
        <v>1</v>
      </c>
      <c r="B8" s="8">
        <v>0.08</v>
      </c>
      <c r="C8" s="49"/>
      <c r="D8" s="49"/>
      <c r="E8" s="5"/>
      <c r="F8" s="5"/>
      <c r="G8" s="5"/>
      <c r="H8" s="71"/>
      <c r="I8" s="5"/>
      <c r="J8" s="5"/>
      <c r="K8" s="49"/>
      <c r="L8" s="49"/>
    </row>
    <row r="9" spans="1:12">
      <c r="A9" s="45" t="s">
        <v>2</v>
      </c>
      <c r="B9" s="8">
        <v>5.8000000000000003E-2</v>
      </c>
      <c r="C9" s="49"/>
      <c r="D9" s="49"/>
      <c r="E9" s="5"/>
      <c r="F9" s="5"/>
      <c r="G9" s="5"/>
      <c r="H9" s="71"/>
      <c r="I9" s="5"/>
      <c r="J9" s="5"/>
      <c r="K9" s="49"/>
      <c r="L9" s="49"/>
    </row>
    <row r="10" spans="1:12">
      <c r="A10" s="45" t="s">
        <v>3</v>
      </c>
      <c r="B10" s="8">
        <v>4.4999999999999998E-2</v>
      </c>
      <c r="C10" s="49"/>
      <c r="D10" s="49"/>
      <c r="E10" s="5"/>
      <c r="F10" s="5"/>
      <c r="G10" s="5"/>
      <c r="H10" s="71"/>
      <c r="I10" s="5"/>
      <c r="J10" s="5"/>
      <c r="K10" s="49"/>
      <c r="L10" s="49"/>
    </row>
    <row r="11" spans="1:12">
      <c r="A11" s="61" t="s">
        <v>4</v>
      </c>
      <c r="B11" s="62">
        <v>5.8999999999999997E-2</v>
      </c>
      <c r="C11" s="54"/>
      <c r="D11" s="54"/>
      <c r="E11" s="63"/>
      <c r="F11" s="63"/>
      <c r="G11" s="63"/>
      <c r="H11" s="72"/>
      <c r="I11" s="5"/>
      <c r="J11" s="5"/>
      <c r="K11" s="49"/>
      <c r="L11" s="49"/>
    </row>
    <row r="13" spans="1:12" s="6" customFormat="1">
      <c r="A13" s="77" t="s">
        <v>13</v>
      </c>
      <c r="B13" s="47" t="s">
        <v>14</v>
      </c>
      <c r="C13" s="47"/>
      <c r="D13" s="47"/>
      <c r="E13" s="47"/>
      <c r="F13" s="47"/>
      <c r="G13" s="47"/>
      <c r="H13" s="47"/>
      <c r="I13" s="47"/>
      <c r="J13" s="47"/>
      <c r="K13" s="48"/>
    </row>
    <row r="14" spans="1:12">
      <c r="A14" s="78"/>
      <c r="B14" s="49"/>
      <c r="C14" s="49"/>
      <c r="D14" s="49"/>
      <c r="E14" s="49"/>
      <c r="F14" s="49"/>
      <c r="G14" s="49"/>
      <c r="H14" s="49"/>
      <c r="I14" s="49"/>
      <c r="J14" s="49"/>
      <c r="K14" s="50"/>
    </row>
    <row r="15" spans="1:12" ht="25.5">
      <c r="A15" s="34" t="s">
        <v>5</v>
      </c>
      <c r="B15" s="27"/>
      <c r="C15" s="28">
        <f>A17</f>
        <v>0.61117085249822745</v>
      </c>
      <c r="D15" s="28">
        <f>A18</f>
        <v>0.87778240140122654</v>
      </c>
      <c r="E15" s="28">
        <f>A19</f>
        <v>-0.2140248442239932</v>
      </c>
      <c r="F15" s="28">
        <f>A20</f>
        <v>-0.50972140798097576</v>
      </c>
      <c r="G15" s="28">
        <f>A21</f>
        <v>6.9491754330088445E-2</v>
      </c>
      <c r="H15" s="28">
        <f>A22</f>
        <v>0.2054937692078905</v>
      </c>
      <c r="I15" s="29">
        <f>A23</f>
        <v>-4.0192525232464006E-2</v>
      </c>
      <c r="J15" s="51"/>
      <c r="K15" s="50"/>
    </row>
    <row r="16" spans="1:12">
      <c r="A16" s="35"/>
      <c r="B16" s="26"/>
      <c r="C16" s="9" t="s">
        <v>39</v>
      </c>
      <c r="D16" s="9" t="s">
        <v>40</v>
      </c>
      <c r="E16" s="10" t="s">
        <v>0</v>
      </c>
      <c r="F16" s="10" t="s">
        <v>1</v>
      </c>
      <c r="G16" s="10" t="s">
        <v>2</v>
      </c>
      <c r="H16" s="10" t="s">
        <v>3</v>
      </c>
      <c r="I16" s="23" t="s">
        <v>4</v>
      </c>
      <c r="J16" s="5"/>
      <c r="K16" s="50"/>
    </row>
    <row r="17" spans="1:11">
      <c r="A17" s="36">
        <v>0.61117085249822745</v>
      </c>
      <c r="B17" s="30" t="s">
        <v>39</v>
      </c>
      <c r="C17" s="11">
        <v>2.235559809200157E-2</v>
      </c>
      <c r="D17" s="12">
        <v>1.8421599907792886E-2</v>
      </c>
      <c r="E17" s="12">
        <v>2.4999868049976448E-2</v>
      </c>
      <c r="F17" s="12">
        <v>2.8777727374657051E-2</v>
      </c>
      <c r="G17" s="12">
        <v>1.9484331742918023E-2</v>
      </c>
      <c r="H17" s="12">
        <v>1.2054061154671678E-2</v>
      </c>
      <c r="I17" s="24">
        <v>2.0460455808526706E-2</v>
      </c>
      <c r="J17" s="8"/>
      <c r="K17" s="50"/>
    </row>
    <row r="18" spans="1:11">
      <c r="A18" s="36">
        <v>0.87778240140122654</v>
      </c>
      <c r="B18" s="31" t="s">
        <v>40</v>
      </c>
      <c r="C18" s="13">
        <v>1.8421599907792886E-2</v>
      </c>
      <c r="D18" s="14">
        <v>2.2276670248865277E-2</v>
      </c>
      <c r="E18" s="14">
        <v>2.7521700148376051E-2</v>
      </c>
      <c r="F18" s="14">
        <v>2.9908432316917338E-2</v>
      </c>
      <c r="G18" s="14">
        <v>2.0374153440972737E-2</v>
      </c>
      <c r="H18" s="14">
        <v>1.2435236781582024E-2</v>
      </c>
      <c r="I18" s="24">
        <v>2.0551260852789806E-2</v>
      </c>
      <c r="J18" s="8"/>
      <c r="K18" s="50"/>
    </row>
    <row r="19" spans="1:11">
      <c r="A19" s="36">
        <v>-0.2140248442239932</v>
      </c>
      <c r="B19" s="32" t="s">
        <v>0</v>
      </c>
      <c r="C19" s="13">
        <v>2.4999868049976448E-2</v>
      </c>
      <c r="D19" s="14">
        <v>2.7521700148376051E-2</v>
      </c>
      <c r="E19" s="14">
        <v>4.0336763427838554E-2</v>
      </c>
      <c r="F19" s="14">
        <v>4.3796304727673603E-2</v>
      </c>
      <c r="G19" s="14">
        <v>2.5937320957381237E-2</v>
      </c>
      <c r="H19" s="14">
        <v>1.7697289194627805E-2</v>
      </c>
      <c r="I19" s="24">
        <v>2.7285481920538233E-2</v>
      </c>
      <c r="J19" s="8"/>
      <c r="K19" s="50"/>
    </row>
    <row r="20" spans="1:11">
      <c r="A20" s="36">
        <v>-0.50972140798097576</v>
      </c>
      <c r="B20" s="32" t="s">
        <v>1</v>
      </c>
      <c r="C20" s="13">
        <v>2.8777727374657051E-2</v>
      </c>
      <c r="D20" s="14">
        <v>2.9908432316917338E-2</v>
      </c>
      <c r="E20" s="14">
        <v>4.3796304727673603E-2</v>
      </c>
      <c r="F20" s="14">
        <v>5.1511696289190181E-2</v>
      </c>
      <c r="G20" s="14">
        <v>3.005491170348331E-2</v>
      </c>
      <c r="H20" s="14">
        <v>1.8251524343779881E-2</v>
      </c>
      <c r="I20" s="24">
        <v>3.0541119453500458E-2</v>
      </c>
      <c r="J20" s="8"/>
      <c r="K20" s="50"/>
    </row>
    <row r="21" spans="1:11">
      <c r="A21" s="36">
        <v>6.9491754330088445E-2</v>
      </c>
      <c r="B21" s="32" t="s">
        <v>2</v>
      </c>
      <c r="C21" s="13">
        <v>1.9484331742918023E-2</v>
      </c>
      <c r="D21" s="14">
        <v>2.0374153440972737E-2</v>
      </c>
      <c r="E21" s="14">
        <v>2.5937320957381237E-2</v>
      </c>
      <c r="F21" s="14">
        <v>3.005491170348331E-2</v>
      </c>
      <c r="G21" s="14">
        <v>2.6149307664828501E-2</v>
      </c>
      <c r="H21" s="14">
        <v>1.4727981314652697E-2</v>
      </c>
      <c r="I21" s="24">
        <v>2.3447814758481188E-2</v>
      </c>
      <c r="J21" s="8"/>
      <c r="K21" s="50"/>
    </row>
    <row r="22" spans="1:11">
      <c r="A22" s="36">
        <v>0.2054937692078905</v>
      </c>
      <c r="B22" s="32" t="s">
        <v>3</v>
      </c>
      <c r="C22" s="13">
        <v>1.2054061154671678E-2</v>
      </c>
      <c r="D22" s="14">
        <v>1.2435236781582024E-2</v>
      </c>
      <c r="E22" s="14">
        <v>1.7697289194627805E-2</v>
      </c>
      <c r="F22" s="14">
        <v>1.8251524343779881E-2</v>
      </c>
      <c r="G22" s="14">
        <v>1.4727981314652697E-2</v>
      </c>
      <c r="H22" s="14">
        <v>3.5252400559229367E-2</v>
      </c>
      <c r="I22" s="24">
        <v>1.583822269670852E-2</v>
      </c>
      <c r="J22" s="8"/>
      <c r="K22" s="50"/>
    </row>
    <row r="23" spans="1:11">
      <c r="A23" s="36">
        <v>-4.0192525232464006E-2</v>
      </c>
      <c r="B23" s="33" t="s">
        <v>4</v>
      </c>
      <c r="C23" s="13">
        <v>2.0460455808526706E-2</v>
      </c>
      <c r="D23" s="14">
        <v>2.0551260852789806E-2</v>
      </c>
      <c r="E23" s="14">
        <v>2.7285481920538233E-2</v>
      </c>
      <c r="F23" s="14">
        <v>3.0541119453500458E-2</v>
      </c>
      <c r="G23" s="14">
        <v>2.3447814758481188E-2</v>
      </c>
      <c r="H23" s="14">
        <v>1.583822269670852E-2</v>
      </c>
      <c r="I23" s="24">
        <v>2.9819309697683212E-2</v>
      </c>
      <c r="J23" s="8"/>
      <c r="K23" s="50"/>
    </row>
    <row r="24" spans="1:11">
      <c r="A24" s="37">
        <f>SUM(A17:A23)</f>
        <v>1</v>
      </c>
      <c r="B24" s="17"/>
      <c r="C24" s="15">
        <f>C15*SUMPRODUCT($A17:$A23,C17:C23)</f>
        <v>7.8368647912243159E-3</v>
      </c>
      <c r="D24" s="16">
        <f t="shared" ref="D24:I24" si="0">D15*SUMPRODUCT($A17:$A23,D17:D23)</f>
        <v>1.1255549598168503E-2</v>
      </c>
      <c r="E24" s="16">
        <f t="shared" si="0"/>
        <v>-2.7443787826864985E-3</v>
      </c>
      <c r="F24" s="16">
        <f t="shared" si="0"/>
        <v>-6.5360100065197761E-3</v>
      </c>
      <c r="G24" s="16">
        <f t="shared" si="0"/>
        <v>8.9107252691753307E-4</v>
      </c>
      <c r="H24" s="16">
        <f t="shared" si="0"/>
        <v>2.634987902267578E-3</v>
      </c>
      <c r="I24" s="25">
        <f t="shared" si="0"/>
        <v>-5.1537703092544907E-4</v>
      </c>
      <c r="J24" s="8"/>
      <c r="K24" s="50"/>
    </row>
    <row r="25" spans="1:11">
      <c r="A25" s="38"/>
      <c r="B25" s="73" t="s">
        <v>6</v>
      </c>
      <c r="C25" s="74">
        <f>SUMPRODUCT(A17:A23,$B5:$B11)</f>
        <v>3.8339649066785886E-2</v>
      </c>
      <c r="D25" s="75"/>
      <c r="E25" s="75"/>
      <c r="F25" s="75"/>
      <c r="G25" s="75"/>
      <c r="H25" s="75"/>
      <c r="I25" s="75"/>
      <c r="J25" s="5"/>
      <c r="K25" s="50"/>
    </row>
    <row r="26" spans="1:11">
      <c r="A26" s="38"/>
      <c r="B26" s="139" t="s">
        <v>7</v>
      </c>
      <c r="C26" s="140">
        <f>SUM(C24:I24)^0.5</f>
        <v>0.11323740105833499</v>
      </c>
      <c r="D26" s="75"/>
      <c r="E26" s="75"/>
      <c r="F26" s="75"/>
      <c r="G26" s="75"/>
      <c r="H26" s="75"/>
      <c r="I26" s="75"/>
      <c r="J26" s="5"/>
      <c r="K26" s="50"/>
    </row>
    <row r="27" spans="1:11">
      <c r="A27" s="38"/>
      <c r="B27" s="141" t="s">
        <v>20</v>
      </c>
      <c r="C27" s="140">
        <f>C25/C26</f>
        <v>0.33857761400789271</v>
      </c>
      <c r="D27" s="75"/>
      <c r="E27" s="75"/>
      <c r="F27" s="75"/>
      <c r="G27" s="75"/>
      <c r="H27" s="75"/>
      <c r="I27" s="75"/>
      <c r="J27" s="5"/>
      <c r="K27" s="50"/>
    </row>
    <row r="28" spans="1:11">
      <c r="A28" s="38"/>
      <c r="B28" s="76"/>
      <c r="C28" s="76"/>
      <c r="D28" s="76"/>
      <c r="E28" s="76"/>
      <c r="F28" s="76"/>
      <c r="G28" s="76"/>
      <c r="H28" s="76"/>
      <c r="I28" s="76"/>
      <c r="J28" s="49"/>
      <c r="K28" s="50"/>
    </row>
    <row r="29" spans="1:11">
      <c r="A29" s="39" t="s">
        <v>10</v>
      </c>
      <c r="B29" s="49"/>
      <c r="C29" s="49"/>
      <c r="D29" s="49"/>
      <c r="E29" s="49"/>
      <c r="F29" s="49"/>
      <c r="G29" s="49"/>
      <c r="H29" s="49"/>
      <c r="I29" s="49"/>
      <c r="J29" s="49"/>
      <c r="K29" s="50"/>
    </row>
    <row r="30" spans="1:11">
      <c r="A30" s="38" t="s">
        <v>25</v>
      </c>
      <c r="B30" s="49"/>
      <c r="C30" s="49" t="s">
        <v>8</v>
      </c>
      <c r="D30" s="49"/>
      <c r="E30" s="49"/>
      <c r="F30" s="49"/>
      <c r="G30" s="49"/>
      <c r="H30" s="49"/>
      <c r="I30" s="49"/>
      <c r="J30" s="49"/>
      <c r="K30" s="50"/>
    </row>
    <row r="31" spans="1:11">
      <c r="A31" s="38" t="s">
        <v>26</v>
      </c>
      <c r="B31" s="49"/>
      <c r="C31" s="52" t="s">
        <v>27</v>
      </c>
      <c r="D31" s="49"/>
      <c r="E31" s="49"/>
      <c r="F31" s="49"/>
      <c r="G31" s="49"/>
      <c r="H31" s="49"/>
      <c r="I31" s="49"/>
      <c r="J31" s="49"/>
      <c r="K31" s="50"/>
    </row>
    <row r="32" spans="1:11">
      <c r="A32" s="38" t="s">
        <v>28</v>
      </c>
      <c r="B32" s="49"/>
      <c r="C32" s="52" t="s">
        <v>29</v>
      </c>
      <c r="D32" s="49"/>
      <c r="E32" s="49"/>
      <c r="F32" s="49"/>
      <c r="G32" s="49"/>
      <c r="H32" s="49"/>
      <c r="I32" s="49"/>
      <c r="J32" s="49"/>
      <c r="K32" s="50"/>
    </row>
    <row r="33" spans="1:13">
      <c r="A33" s="38" t="s">
        <v>30</v>
      </c>
      <c r="B33" s="49"/>
      <c r="C33" s="52" t="s">
        <v>31</v>
      </c>
      <c r="D33" s="49"/>
      <c r="E33" s="49"/>
      <c r="F33" s="49"/>
      <c r="G33" s="49"/>
      <c r="H33" s="49"/>
      <c r="I33" s="49"/>
      <c r="J33" s="49"/>
      <c r="K33" s="50"/>
    </row>
    <row r="34" spans="1:13">
      <c r="A34" s="38" t="s">
        <v>32</v>
      </c>
      <c r="B34" s="49"/>
      <c r="C34" s="49" t="s">
        <v>33</v>
      </c>
      <c r="D34" s="49"/>
      <c r="E34" s="49"/>
      <c r="F34" s="49"/>
      <c r="G34" s="49"/>
      <c r="H34" s="49"/>
      <c r="I34" s="49"/>
      <c r="J34" s="49"/>
      <c r="K34" s="50"/>
    </row>
    <row r="35" spans="1:13">
      <c r="A35" s="38" t="s">
        <v>9</v>
      </c>
      <c r="B35" s="49"/>
      <c r="C35" s="52" t="s">
        <v>24</v>
      </c>
      <c r="D35" s="49"/>
      <c r="E35" s="49"/>
      <c r="F35" s="49"/>
      <c r="G35" s="49"/>
      <c r="H35" s="49"/>
      <c r="I35" s="49"/>
      <c r="J35" s="49"/>
      <c r="K35" s="50"/>
    </row>
    <row r="36" spans="1:13">
      <c r="A36" s="38" t="s">
        <v>21</v>
      </c>
      <c r="B36" s="49"/>
      <c r="C36" s="52" t="s">
        <v>34</v>
      </c>
      <c r="D36" s="49"/>
      <c r="E36" s="49"/>
      <c r="F36" s="49"/>
      <c r="G36" s="49"/>
      <c r="H36" s="49"/>
      <c r="I36" s="49"/>
      <c r="J36" s="49"/>
      <c r="K36" s="50"/>
    </row>
    <row r="37" spans="1:13">
      <c r="A37" s="53" t="s">
        <v>22</v>
      </c>
      <c r="B37" s="54"/>
      <c r="C37" s="55" t="s">
        <v>35</v>
      </c>
      <c r="D37" s="54"/>
      <c r="E37" s="54"/>
      <c r="F37" s="54"/>
      <c r="G37" s="54"/>
      <c r="H37" s="54"/>
      <c r="I37" s="54"/>
      <c r="J37" s="54"/>
      <c r="K37" s="56"/>
    </row>
    <row r="38" spans="1:13">
      <c r="A38" s="38"/>
    </row>
    <row r="39" spans="1:13" s="6" customFormat="1">
      <c r="A39" s="64" t="s">
        <v>15</v>
      </c>
      <c r="B39" s="65" t="s">
        <v>16</v>
      </c>
      <c r="C39" s="65"/>
      <c r="D39" s="65"/>
      <c r="E39" s="65"/>
      <c r="F39" s="65"/>
      <c r="G39" s="65"/>
      <c r="H39" s="65"/>
      <c r="I39" s="65"/>
      <c r="J39" s="65"/>
      <c r="K39" s="65"/>
      <c r="L39" s="66"/>
      <c r="M39" s="4"/>
    </row>
    <row r="40" spans="1:13" s="7" customFormat="1" ht="43.2">
      <c r="A40" s="41"/>
      <c r="B40" s="67"/>
      <c r="C40" s="68" t="s">
        <v>19</v>
      </c>
      <c r="D40" s="67"/>
      <c r="E40" s="67"/>
      <c r="F40" s="67"/>
      <c r="G40" s="67"/>
      <c r="H40" s="68" t="s">
        <v>18</v>
      </c>
      <c r="I40" s="67"/>
      <c r="J40" s="67"/>
      <c r="K40" s="67"/>
      <c r="L40" s="69"/>
    </row>
    <row r="41" spans="1:13">
      <c r="A41" s="42" t="s">
        <v>36</v>
      </c>
      <c r="B41" s="2">
        <v>3.4999000038548805E-2</v>
      </c>
      <c r="C41" s="18">
        <v>3.833965556576354E-2</v>
      </c>
      <c r="D41" s="2">
        <v>4.0000000077156393E-2</v>
      </c>
      <c r="E41" s="2">
        <v>4.500000007715782E-2</v>
      </c>
      <c r="F41" s="2">
        <v>5.0000000077158761E-2</v>
      </c>
      <c r="G41" s="2">
        <v>5.5000000077158648E-2</v>
      </c>
      <c r="H41" s="18">
        <v>5.6422707479908095E-2</v>
      </c>
      <c r="I41" s="2">
        <v>5.7512520004351128E-2</v>
      </c>
      <c r="J41" s="2">
        <v>6.0000000154245191E-2</v>
      </c>
      <c r="K41" s="2">
        <v>6.9999000154218935E-2</v>
      </c>
      <c r="L41" s="2">
        <v>8.0000000668251872E-2</v>
      </c>
    </row>
    <row r="42" spans="1:13">
      <c r="A42" s="40" t="s">
        <v>37</v>
      </c>
      <c r="B42" s="1">
        <v>0.11414514935593496</v>
      </c>
      <c r="C42" s="19">
        <v>0.11323740105860984</v>
      </c>
      <c r="D42" s="1">
        <v>0.11346231070572906</v>
      </c>
      <c r="E42" s="1">
        <v>0.11680395156261608</v>
      </c>
      <c r="F42" s="1">
        <v>0.12384422882265476</v>
      </c>
      <c r="G42" s="1">
        <v>0.13400143912201753</v>
      </c>
      <c r="H42" s="19">
        <v>0.13737030465585298</v>
      </c>
      <c r="I42" s="1">
        <v>0.14007692340531527</v>
      </c>
      <c r="J42" s="1">
        <v>0.14662926442111893</v>
      </c>
      <c r="K42" s="1">
        <v>0.17708972092598163</v>
      </c>
      <c r="L42" s="1">
        <v>0.21194997381209665</v>
      </c>
    </row>
    <row r="43" spans="1:13">
      <c r="A43" s="43" t="s">
        <v>38</v>
      </c>
      <c r="B43" s="1">
        <v>0.306618373501029</v>
      </c>
      <c r="C43" s="19">
        <v>0.3385776713995719</v>
      </c>
      <c r="D43" s="1">
        <v>0.35253997409676119</v>
      </c>
      <c r="E43" s="1">
        <v>0.38526093916466764</v>
      </c>
      <c r="F43" s="1">
        <v>0.40373298418902415</v>
      </c>
      <c r="G43" s="1">
        <v>0.41044335372456231</v>
      </c>
      <c r="H43" s="19">
        <v>0.41073438412516527</v>
      </c>
      <c r="I43" s="1">
        <v>0.4105781209795531</v>
      </c>
      <c r="J43" s="1">
        <v>0.40919526119919231</v>
      </c>
      <c r="K43" s="1">
        <v>0.39527421347892061</v>
      </c>
      <c r="L43" s="1">
        <v>0.37744756099463139</v>
      </c>
    </row>
    <row r="44" spans="1:13">
      <c r="A44" s="44" t="s">
        <v>39</v>
      </c>
      <c r="B44" s="2">
        <v>0.59442106074413825</v>
      </c>
      <c r="C44" s="18">
        <v>0.61117305690097667</v>
      </c>
      <c r="D44" s="2">
        <v>0.61949736739376815</v>
      </c>
      <c r="E44" s="2">
        <v>0.64456731191660466</v>
      </c>
      <c r="F44" s="2">
        <v>0.66963751376741532</v>
      </c>
      <c r="G44" s="2">
        <v>0.69470786623892455</v>
      </c>
      <c r="H44" s="18">
        <v>0.70184100457683152</v>
      </c>
      <c r="I44" s="2">
        <v>0.7073055339407428</v>
      </c>
      <c r="J44" s="2">
        <v>0.71977798568511053</v>
      </c>
      <c r="K44" s="2">
        <v>0.7699136647857372</v>
      </c>
      <c r="L44" s="2">
        <v>0.82005950042525966</v>
      </c>
    </row>
    <row r="45" spans="1:13">
      <c r="A45" s="44" t="s">
        <v>40</v>
      </c>
      <c r="B45" s="1">
        <v>1.0175145429614456</v>
      </c>
      <c r="C45" s="19">
        <v>0.87778140312650366</v>
      </c>
      <c r="D45" s="1">
        <v>0.80832906887788325</v>
      </c>
      <c r="E45" s="1">
        <v>0.59918469318125389</v>
      </c>
      <c r="F45" s="1">
        <v>0.39003959696041712</v>
      </c>
      <c r="G45" s="1">
        <v>0.18089406232326116</v>
      </c>
      <c r="H45" s="19">
        <v>0.12138366221957439</v>
      </c>
      <c r="I45" s="1">
        <v>7.5797290867246347E-2</v>
      </c>
      <c r="J45" s="1">
        <v>-2.8251791488637587E-2</v>
      </c>
      <c r="K45" s="1">
        <v>-0.44650201174434312</v>
      </c>
      <c r="L45" s="1">
        <v>-0.86483660447043154</v>
      </c>
    </row>
    <row r="46" spans="1:13">
      <c r="A46" s="45" t="s">
        <v>0</v>
      </c>
      <c r="B46" s="1">
        <v>-0.23645804066743198</v>
      </c>
      <c r="C46" s="19">
        <v>-0.21402145851463161</v>
      </c>
      <c r="D46" s="1">
        <v>-0.20286825038913675</v>
      </c>
      <c r="E46" s="1">
        <v>-0.16928490921675271</v>
      </c>
      <c r="F46" s="1">
        <v>-0.13570033460378078</v>
      </c>
      <c r="G46" s="1">
        <v>-0.10211493660924818</v>
      </c>
      <c r="H46" s="19">
        <v>-9.255789624550162E-2</v>
      </c>
      <c r="I46" s="1">
        <v>-8.5238144634216501E-2</v>
      </c>
      <c r="J46" s="1">
        <v>-6.852937577419807E-2</v>
      </c>
      <c r="K46" s="1">
        <v>-1.3640926027450335E-3</v>
      </c>
      <c r="L46" s="1">
        <v>6.581538115802435E-2</v>
      </c>
    </row>
    <row r="47" spans="1:13">
      <c r="A47" s="45" t="s">
        <v>1</v>
      </c>
      <c r="B47" s="1">
        <v>-0.60767080453923705</v>
      </c>
      <c r="C47" s="19">
        <v>-0.50972374734077808</v>
      </c>
      <c r="D47" s="1">
        <v>-0.46104441127965406</v>
      </c>
      <c r="E47" s="1">
        <v>-0.31444771551308193</v>
      </c>
      <c r="F47" s="1">
        <v>-0.16785191167617111</v>
      </c>
      <c r="G47" s="1">
        <v>-2.1256709758166181E-2</v>
      </c>
      <c r="H47" s="19">
        <v>2.0455156779599467E-2</v>
      </c>
      <c r="I47" s="1">
        <v>5.2407774674161592E-2</v>
      </c>
      <c r="J47" s="1">
        <v>0.12533816660119473</v>
      </c>
      <c r="K47" s="1">
        <v>0.41849839586565757</v>
      </c>
      <c r="L47" s="1">
        <v>0.71171673880949082</v>
      </c>
    </row>
    <row r="48" spans="1:13">
      <c r="A48" s="45" t="s">
        <v>2</v>
      </c>
      <c r="B48" s="1">
        <v>5.884812951284249E-2</v>
      </c>
      <c r="C48" s="19">
        <v>6.9491922249092952E-2</v>
      </c>
      <c r="D48" s="1">
        <v>7.4784139465141855E-2</v>
      </c>
      <c r="E48" s="1">
        <v>9.0718138947646687E-2</v>
      </c>
      <c r="F48" s="1">
        <v>0.10665244684753884</v>
      </c>
      <c r="G48" s="1">
        <v>0.12258693508609424</v>
      </c>
      <c r="H48" s="19">
        <v>0.1271210621438216</v>
      </c>
      <c r="I48" s="1">
        <v>0.13059457696225704</v>
      </c>
      <c r="J48" s="1">
        <v>0.13852197991856938</v>
      </c>
      <c r="K48" s="1">
        <v>0.17038838089427116</v>
      </c>
      <c r="L48" s="1">
        <v>0.20226133444486366</v>
      </c>
    </row>
    <row r="49" spans="1:12">
      <c r="A49" s="45" t="s">
        <v>3</v>
      </c>
      <c r="B49" s="1">
        <v>0.21924002087486194</v>
      </c>
      <c r="C49" s="19">
        <v>0.2054930294508561</v>
      </c>
      <c r="D49" s="1">
        <v>0.19866109616797772</v>
      </c>
      <c r="E49" s="1">
        <v>0.17808606496890128</v>
      </c>
      <c r="F49" s="1">
        <v>0.1575109701541009</v>
      </c>
      <c r="G49" s="1">
        <v>0.13693580517367129</v>
      </c>
      <c r="H49" s="19">
        <v>0.13108085163417868</v>
      </c>
      <c r="I49" s="1">
        <v>0.12659649175749096</v>
      </c>
      <c r="J49" s="1">
        <v>0.11636035468300576</v>
      </c>
      <c r="K49" s="1">
        <v>7.5214178191944883E-2</v>
      </c>
      <c r="L49" s="1">
        <v>3.4059845163479152E-2</v>
      </c>
    </row>
    <row r="50" spans="1:12" ht="14.7" thickBot="1">
      <c r="A50" s="46" t="s">
        <v>4</v>
      </c>
      <c r="B50" s="3">
        <v>-4.5894908886619581E-2</v>
      </c>
      <c r="C50" s="20">
        <v>-4.0194205872020543E-2</v>
      </c>
      <c r="D50" s="3">
        <v>-3.7359010235980379E-2</v>
      </c>
      <c r="E50" s="3">
        <v>-2.8823584284571754E-2</v>
      </c>
      <c r="F50" s="3">
        <v>-2.0288281449520454E-2</v>
      </c>
      <c r="G50" s="3">
        <v>-1.1753022454536901E-2</v>
      </c>
      <c r="H50" s="20">
        <v>-9.3238411085045866E-3</v>
      </c>
      <c r="I50" s="3">
        <v>-7.4635235676825239E-3</v>
      </c>
      <c r="J50" s="3">
        <v>-3.2173196250447921E-3</v>
      </c>
      <c r="K50" s="3">
        <v>1.3851484609477832E-2</v>
      </c>
      <c r="L50" s="3">
        <v>3.0923804469314177E-2</v>
      </c>
    </row>
    <row r="51" spans="1:12">
      <c r="A51" s="21" t="s">
        <v>17</v>
      </c>
      <c r="B51" s="22">
        <f>B42*$H$43</f>
        <v>4.6883337621584954E-2</v>
      </c>
      <c r="C51" s="22">
        <f t="shared" ref="C51:L51" si="1">C42*$H$43</f>
        <v>4.6510494183742451E-2</v>
      </c>
      <c r="D51" s="22">
        <f t="shared" si="1"/>
        <v>4.6602872309135769E-2</v>
      </c>
      <c r="E51" s="22">
        <f t="shared" si="1"/>
        <v>4.7975399108456752E-2</v>
      </c>
      <c r="F51" s="22">
        <f t="shared" si="1"/>
        <v>5.0867083052929148E-2</v>
      </c>
      <c r="G51" s="22">
        <f t="shared" si="1"/>
        <v>5.5038998569667701E-2</v>
      </c>
      <c r="H51" s="22">
        <f t="shared" si="1"/>
        <v>5.6422707479908095E-2</v>
      </c>
      <c r="I51" s="22">
        <f t="shared" si="1"/>
        <v>5.7534408865030119E-2</v>
      </c>
      <c r="J51" s="22">
        <f t="shared" si="1"/>
        <v>6.0225680616734292E-2</v>
      </c>
      <c r="K51" s="22">
        <f t="shared" si="1"/>
        <v>7.2736837459430465E-2</v>
      </c>
      <c r="L51" s="22">
        <f t="shared" si="1"/>
        <v>8.7055141959056434E-2</v>
      </c>
    </row>
    <row r="52" spans="1:12">
      <c r="A52" s="70" t="s">
        <v>89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6"/>
    </row>
    <row r="55" spans="1:12">
      <c r="A55" t="str">
        <f>A42</f>
        <v>Std Dev:</v>
      </c>
      <c r="B55" s="138">
        <f t="shared" ref="B55:L55" si="2">B42</f>
        <v>0.11414514935593496</v>
      </c>
      <c r="C55" s="138">
        <f t="shared" si="2"/>
        <v>0.11323740105860984</v>
      </c>
      <c r="D55" s="138">
        <f t="shared" si="2"/>
        <v>0.11346231070572906</v>
      </c>
      <c r="E55" s="138">
        <f t="shared" si="2"/>
        <v>0.11680395156261608</v>
      </c>
      <c r="F55" s="138">
        <f t="shared" si="2"/>
        <v>0.12384422882265476</v>
      </c>
      <c r="G55" s="138">
        <f t="shared" si="2"/>
        <v>0.13400143912201753</v>
      </c>
      <c r="H55" s="138">
        <f t="shared" si="2"/>
        <v>0.13737030465585298</v>
      </c>
      <c r="I55" s="138">
        <f t="shared" si="2"/>
        <v>0.14007692340531527</v>
      </c>
      <c r="J55" s="138">
        <f t="shared" si="2"/>
        <v>0.14662926442111893</v>
      </c>
      <c r="K55" s="138">
        <f t="shared" si="2"/>
        <v>0.17708972092598163</v>
      </c>
      <c r="L55" s="138">
        <f t="shared" si="2"/>
        <v>0.21194997381209665</v>
      </c>
    </row>
    <row r="56" spans="1:12">
      <c r="A56" t="s">
        <v>88</v>
      </c>
      <c r="B56" s="138">
        <f t="shared" ref="B56:L56" si="3">B41</f>
        <v>3.4999000038548805E-2</v>
      </c>
      <c r="C56" s="138">
        <f t="shared" si="3"/>
        <v>3.833965556576354E-2</v>
      </c>
      <c r="D56" s="138">
        <f t="shared" si="3"/>
        <v>4.0000000077156393E-2</v>
      </c>
      <c r="E56" s="138">
        <f t="shared" si="3"/>
        <v>4.500000007715782E-2</v>
      </c>
      <c r="F56" s="138">
        <f t="shared" si="3"/>
        <v>5.0000000077158761E-2</v>
      </c>
      <c r="G56" s="138">
        <f t="shared" si="3"/>
        <v>5.5000000077158648E-2</v>
      </c>
      <c r="H56" s="138">
        <f t="shared" si="3"/>
        <v>5.6422707479908095E-2</v>
      </c>
      <c r="I56" s="138">
        <f t="shared" si="3"/>
        <v>5.7512520004351128E-2</v>
      </c>
      <c r="J56" s="138">
        <f t="shared" si="3"/>
        <v>6.0000000154245191E-2</v>
      </c>
      <c r="K56" s="138">
        <f t="shared" si="3"/>
        <v>6.9999000154218935E-2</v>
      </c>
      <c r="L56" s="138">
        <f t="shared" si="3"/>
        <v>8.0000000668251872E-2</v>
      </c>
    </row>
    <row r="57" spans="1:12">
      <c r="A57" t="str">
        <f>A51</f>
        <v>CAL*</v>
      </c>
      <c r="B57" s="138">
        <f t="shared" ref="B57:L57" si="4">B51</f>
        <v>4.6883337621584954E-2</v>
      </c>
      <c r="C57" s="138">
        <f t="shared" si="4"/>
        <v>4.6510494183742451E-2</v>
      </c>
      <c r="D57" s="138">
        <f t="shared" si="4"/>
        <v>4.6602872309135769E-2</v>
      </c>
      <c r="E57" s="138">
        <f t="shared" si="4"/>
        <v>4.7975399108456752E-2</v>
      </c>
      <c r="F57" s="138">
        <f t="shared" si="4"/>
        <v>5.0867083052929148E-2</v>
      </c>
      <c r="G57" s="138">
        <f t="shared" si="4"/>
        <v>5.5038998569667701E-2</v>
      </c>
      <c r="H57" s="138">
        <f t="shared" si="4"/>
        <v>5.6422707479908095E-2</v>
      </c>
      <c r="I57" s="138">
        <f t="shared" si="4"/>
        <v>5.7534408865030119E-2</v>
      </c>
      <c r="J57" s="138">
        <f t="shared" si="4"/>
        <v>6.0225680616734292E-2</v>
      </c>
      <c r="K57" s="138">
        <f t="shared" si="4"/>
        <v>7.2736837459430465E-2</v>
      </c>
      <c r="L57" s="138">
        <f t="shared" si="4"/>
        <v>8.7055141959056434E-2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5"/>
  <sheetViews>
    <sheetView workbookViewId="0">
      <selection activeCell="C4" sqref="C4"/>
    </sheetView>
  </sheetViews>
  <sheetFormatPr defaultRowHeight="12.9"/>
  <cols>
    <col min="1" max="1" width="9.26171875" style="84" customWidth="1"/>
    <col min="2" max="2" width="10.26171875" style="84" customWidth="1"/>
    <col min="3" max="3" width="10.578125" style="84" customWidth="1"/>
    <col min="4" max="4" width="9.68359375" style="84" customWidth="1"/>
    <col min="5" max="5" width="9.15625" style="84"/>
    <col min="6" max="6" width="13.578125" style="84" customWidth="1"/>
    <col min="7" max="7" width="2.26171875" style="84" customWidth="1"/>
    <col min="8" max="8" width="8.41796875" style="84" customWidth="1"/>
    <col min="9" max="9" width="10" style="84" customWidth="1"/>
    <col min="10" max="10" width="9.83984375" style="84" customWidth="1"/>
    <col min="11" max="11" width="10.15625" style="84" customWidth="1"/>
    <col min="12" max="256" width="9.15625" style="84"/>
    <col min="257" max="257" width="9.26171875" style="84" customWidth="1"/>
    <col min="258" max="258" width="10.26171875" style="84" customWidth="1"/>
    <col min="259" max="259" width="8.83984375" style="84" customWidth="1"/>
    <col min="260" max="260" width="9.68359375" style="84" customWidth="1"/>
    <col min="261" max="262" width="9.15625" style="84"/>
    <col min="263" max="263" width="2.26171875" style="84" customWidth="1"/>
    <col min="264" max="264" width="8.41796875" style="84" customWidth="1"/>
    <col min="265" max="265" width="10" style="84" customWidth="1"/>
    <col min="266" max="266" width="9.83984375" style="84" customWidth="1"/>
    <col min="267" max="267" width="10.15625" style="84" customWidth="1"/>
    <col min="268" max="512" width="9.15625" style="84"/>
    <col min="513" max="513" width="9.26171875" style="84" customWidth="1"/>
    <col min="514" max="514" width="10.26171875" style="84" customWidth="1"/>
    <col min="515" max="515" width="8.83984375" style="84" customWidth="1"/>
    <col min="516" max="516" width="9.68359375" style="84" customWidth="1"/>
    <col min="517" max="518" width="9.15625" style="84"/>
    <col min="519" max="519" width="2.26171875" style="84" customWidth="1"/>
    <col min="520" max="520" width="8.41796875" style="84" customWidth="1"/>
    <col min="521" max="521" width="10" style="84" customWidth="1"/>
    <col min="522" max="522" width="9.83984375" style="84" customWidth="1"/>
    <col min="523" max="523" width="10.15625" style="84" customWidth="1"/>
    <col min="524" max="768" width="9.15625" style="84"/>
    <col min="769" max="769" width="9.26171875" style="84" customWidth="1"/>
    <col min="770" max="770" width="10.26171875" style="84" customWidth="1"/>
    <col min="771" max="771" width="8.83984375" style="84" customWidth="1"/>
    <col min="772" max="772" width="9.68359375" style="84" customWidth="1"/>
    <col min="773" max="774" width="9.15625" style="84"/>
    <col min="775" max="775" width="2.26171875" style="84" customWidth="1"/>
    <col min="776" max="776" width="8.41796875" style="84" customWidth="1"/>
    <col min="777" max="777" width="10" style="84" customWidth="1"/>
    <col min="778" max="778" width="9.83984375" style="84" customWidth="1"/>
    <col min="779" max="779" width="10.15625" style="84" customWidth="1"/>
    <col min="780" max="1024" width="9.15625" style="84"/>
    <col min="1025" max="1025" width="9.26171875" style="84" customWidth="1"/>
    <col min="1026" max="1026" width="10.26171875" style="84" customWidth="1"/>
    <col min="1027" max="1027" width="8.83984375" style="84" customWidth="1"/>
    <col min="1028" max="1028" width="9.68359375" style="84" customWidth="1"/>
    <col min="1029" max="1030" width="9.15625" style="84"/>
    <col min="1031" max="1031" width="2.26171875" style="84" customWidth="1"/>
    <col min="1032" max="1032" width="8.41796875" style="84" customWidth="1"/>
    <col min="1033" max="1033" width="10" style="84" customWidth="1"/>
    <col min="1034" max="1034" width="9.83984375" style="84" customWidth="1"/>
    <col min="1035" max="1035" width="10.15625" style="84" customWidth="1"/>
    <col min="1036" max="1280" width="9.15625" style="84"/>
    <col min="1281" max="1281" width="9.26171875" style="84" customWidth="1"/>
    <col min="1282" max="1282" width="10.26171875" style="84" customWidth="1"/>
    <col min="1283" max="1283" width="8.83984375" style="84" customWidth="1"/>
    <col min="1284" max="1284" width="9.68359375" style="84" customWidth="1"/>
    <col min="1285" max="1286" width="9.15625" style="84"/>
    <col min="1287" max="1287" width="2.26171875" style="84" customWidth="1"/>
    <col min="1288" max="1288" width="8.41796875" style="84" customWidth="1"/>
    <col min="1289" max="1289" width="10" style="84" customWidth="1"/>
    <col min="1290" max="1290" width="9.83984375" style="84" customWidth="1"/>
    <col min="1291" max="1291" width="10.15625" style="84" customWidth="1"/>
    <col min="1292" max="1536" width="9.15625" style="84"/>
    <col min="1537" max="1537" width="9.26171875" style="84" customWidth="1"/>
    <col min="1538" max="1538" width="10.26171875" style="84" customWidth="1"/>
    <col min="1539" max="1539" width="8.83984375" style="84" customWidth="1"/>
    <col min="1540" max="1540" width="9.68359375" style="84" customWidth="1"/>
    <col min="1541" max="1542" width="9.15625" style="84"/>
    <col min="1543" max="1543" width="2.26171875" style="84" customWidth="1"/>
    <col min="1544" max="1544" width="8.41796875" style="84" customWidth="1"/>
    <col min="1545" max="1545" width="10" style="84" customWidth="1"/>
    <col min="1546" max="1546" width="9.83984375" style="84" customWidth="1"/>
    <col min="1547" max="1547" width="10.15625" style="84" customWidth="1"/>
    <col min="1548" max="1792" width="9.15625" style="84"/>
    <col min="1793" max="1793" width="9.26171875" style="84" customWidth="1"/>
    <col min="1794" max="1794" width="10.26171875" style="84" customWidth="1"/>
    <col min="1795" max="1795" width="8.83984375" style="84" customWidth="1"/>
    <col min="1796" max="1796" width="9.68359375" style="84" customWidth="1"/>
    <col min="1797" max="1798" width="9.15625" style="84"/>
    <col min="1799" max="1799" width="2.26171875" style="84" customWidth="1"/>
    <col min="1800" max="1800" width="8.41796875" style="84" customWidth="1"/>
    <col min="1801" max="1801" width="10" style="84" customWidth="1"/>
    <col min="1802" max="1802" width="9.83984375" style="84" customWidth="1"/>
    <col min="1803" max="1803" width="10.15625" style="84" customWidth="1"/>
    <col min="1804" max="2048" width="9.15625" style="84"/>
    <col min="2049" max="2049" width="9.26171875" style="84" customWidth="1"/>
    <col min="2050" max="2050" width="10.26171875" style="84" customWidth="1"/>
    <col min="2051" max="2051" width="8.83984375" style="84" customWidth="1"/>
    <col min="2052" max="2052" width="9.68359375" style="84" customWidth="1"/>
    <col min="2053" max="2054" width="9.15625" style="84"/>
    <col min="2055" max="2055" width="2.26171875" style="84" customWidth="1"/>
    <col min="2056" max="2056" width="8.41796875" style="84" customWidth="1"/>
    <col min="2057" max="2057" width="10" style="84" customWidth="1"/>
    <col min="2058" max="2058" width="9.83984375" style="84" customWidth="1"/>
    <col min="2059" max="2059" width="10.15625" style="84" customWidth="1"/>
    <col min="2060" max="2304" width="9.15625" style="84"/>
    <col min="2305" max="2305" width="9.26171875" style="84" customWidth="1"/>
    <col min="2306" max="2306" width="10.26171875" style="84" customWidth="1"/>
    <col min="2307" max="2307" width="8.83984375" style="84" customWidth="1"/>
    <col min="2308" max="2308" width="9.68359375" style="84" customWidth="1"/>
    <col min="2309" max="2310" width="9.15625" style="84"/>
    <col min="2311" max="2311" width="2.26171875" style="84" customWidth="1"/>
    <col min="2312" max="2312" width="8.41796875" style="84" customWidth="1"/>
    <col min="2313" max="2313" width="10" style="84" customWidth="1"/>
    <col min="2314" max="2314" width="9.83984375" style="84" customWidth="1"/>
    <col min="2315" max="2315" width="10.15625" style="84" customWidth="1"/>
    <col min="2316" max="2560" width="9.15625" style="84"/>
    <col min="2561" max="2561" width="9.26171875" style="84" customWidth="1"/>
    <col min="2562" max="2562" width="10.26171875" style="84" customWidth="1"/>
    <col min="2563" max="2563" width="8.83984375" style="84" customWidth="1"/>
    <col min="2564" max="2564" width="9.68359375" style="84" customWidth="1"/>
    <col min="2565" max="2566" width="9.15625" style="84"/>
    <col min="2567" max="2567" width="2.26171875" style="84" customWidth="1"/>
    <col min="2568" max="2568" width="8.41796875" style="84" customWidth="1"/>
    <col min="2569" max="2569" width="10" style="84" customWidth="1"/>
    <col min="2570" max="2570" width="9.83984375" style="84" customWidth="1"/>
    <col min="2571" max="2571" width="10.15625" style="84" customWidth="1"/>
    <col min="2572" max="2816" width="9.15625" style="84"/>
    <col min="2817" max="2817" width="9.26171875" style="84" customWidth="1"/>
    <col min="2818" max="2818" width="10.26171875" style="84" customWidth="1"/>
    <col min="2819" max="2819" width="8.83984375" style="84" customWidth="1"/>
    <col min="2820" max="2820" width="9.68359375" style="84" customWidth="1"/>
    <col min="2821" max="2822" width="9.15625" style="84"/>
    <col min="2823" max="2823" width="2.26171875" style="84" customWidth="1"/>
    <col min="2824" max="2824" width="8.41796875" style="84" customWidth="1"/>
    <col min="2825" max="2825" width="10" style="84" customWidth="1"/>
    <col min="2826" max="2826" width="9.83984375" style="84" customWidth="1"/>
    <col min="2827" max="2827" width="10.15625" style="84" customWidth="1"/>
    <col min="2828" max="3072" width="9.15625" style="84"/>
    <col min="3073" max="3073" width="9.26171875" style="84" customWidth="1"/>
    <col min="3074" max="3074" width="10.26171875" style="84" customWidth="1"/>
    <col min="3075" max="3075" width="8.83984375" style="84" customWidth="1"/>
    <col min="3076" max="3076" width="9.68359375" style="84" customWidth="1"/>
    <col min="3077" max="3078" width="9.15625" style="84"/>
    <col min="3079" max="3079" width="2.26171875" style="84" customWidth="1"/>
    <col min="3080" max="3080" width="8.41796875" style="84" customWidth="1"/>
    <col min="3081" max="3081" width="10" style="84" customWidth="1"/>
    <col min="3082" max="3082" width="9.83984375" style="84" customWidth="1"/>
    <col min="3083" max="3083" width="10.15625" style="84" customWidth="1"/>
    <col min="3084" max="3328" width="9.15625" style="84"/>
    <col min="3329" max="3329" width="9.26171875" style="84" customWidth="1"/>
    <col min="3330" max="3330" width="10.26171875" style="84" customWidth="1"/>
    <col min="3331" max="3331" width="8.83984375" style="84" customWidth="1"/>
    <col min="3332" max="3332" width="9.68359375" style="84" customWidth="1"/>
    <col min="3333" max="3334" width="9.15625" style="84"/>
    <col min="3335" max="3335" width="2.26171875" style="84" customWidth="1"/>
    <col min="3336" max="3336" width="8.41796875" style="84" customWidth="1"/>
    <col min="3337" max="3337" width="10" style="84" customWidth="1"/>
    <col min="3338" max="3338" width="9.83984375" style="84" customWidth="1"/>
    <col min="3339" max="3339" width="10.15625" style="84" customWidth="1"/>
    <col min="3340" max="3584" width="9.15625" style="84"/>
    <col min="3585" max="3585" width="9.26171875" style="84" customWidth="1"/>
    <col min="3586" max="3586" width="10.26171875" style="84" customWidth="1"/>
    <col min="3587" max="3587" width="8.83984375" style="84" customWidth="1"/>
    <col min="3588" max="3588" width="9.68359375" style="84" customWidth="1"/>
    <col min="3589" max="3590" width="9.15625" style="84"/>
    <col min="3591" max="3591" width="2.26171875" style="84" customWidth="1"/>
    <col min="3592" max="3592" width="8.41796875" style="84" customWidth="1"/>
    <col min="3593" max="3593" width="10" style="84" customWidth="1"/>
    <col min="3594" max="3594" width="9.83984375" style="84" customWidth="1"/>
    <col min="3595" max="3595" width="10.15625" style="84" customWidth="1"/>
    <col min="3596" max="3840" width="9.15625" style="84"/>
    <col min="3841" max="3841" width="9.26171875" style="84" customWidth="1"/>
    <col min="3842" max="3842" width="10.26171875" style="84" customWidth="1"/>
    <col min="3843" max="3843" width="8.83984375" style="84" customWidth="1"/>
    <col min="3844" max="3844" width="9.68359375" style="84" customWidth="1"/>
    <col min="3845" max="3846" width="9.15625" style="84"/>
    <col min="3847" max="3847" width="2.26171875" style="84" customWidth="1"/>
    <col min="3848" max="3848" width="8.41796875" style="84" customWidth="1"/>
    <col min="3849" max="3849" width="10" style="84" customWidth="1"/>
    <col min="3850" max="3850" width="9.83984375" style="84" customWidth="1"/>
    <col min="3851" max="3851" width="10.15625" style="84" customWidth="1"/>
    <col min="3852" max="4096" width="9.15625" style="84"/>
    <col min="4097" max="4097" width="9.26171875" style="84" customWidth="1"/>
    <col min="4098" max="4098" width="10.26171875" style="84" customWidth="1"/>
    <col min="4099" max="4099" width="8.83984375" style="84" customWidth="1"/>
    <col min="4100" max="4100" width="9.68359375" style="84" customWidth="1"/>
    <col min="4101" max="4102" width="9.15625" style="84"/>
    <col min="4103" max="4103" width="2.26171875" style="84" customWidth="1"/>
    <col min="4104" max="4104" width="8.41796875" style="84" customWidth="1"/>
    <col min="4105" max="4105" width="10" style="84" customWidth="1"/>
    <col min="4106" max="4106" width="9.83984375" style="84" customWidth="1"/>
    <col min="4107" max="4107" width="10.15625" style="84" customWidth="1"/>
    <col min="4108" max="4352" width="9.15625" style="84"/>
    <col min="4353" max="4353" width="9.26171875" style="84" customWidth="1"/>
    <col min="4354" max="4354" width="10.26171875" style="84" customWidth="1"/>
    <col min="4355" max="4355" width="8.83984375" style="84" customWidth="1"/>
    <col min="4356" max="4356" width="9.68359375" style="84" customWidth="1"/>
    <col min="4357" max="4358" width="9.15625" style="84"/>
    <col min="4359" max="4359" width="2.26171875" style="84" customWidth="1"/>
    <col min="4360" max="4360" width="8.41796875" style="84" customWidth="1"/>
    <col min="4361" max="4361" width="10" style="84" customWidth="1"/>
    <col min="4362" max="4362" width="9.83984375" style="84" customWidth="1"/>
    <col min="4363" max="4363" width="10.15625" style="84" customWidth="1"/>
    <col min="4364" max="4608" width="9.15625" style="84"/>
    <col min="4609" max="4609" width="9.26171875" style="84" customWidth="1"/>
    <col min="4610" max="4610" width="10.26171875" style="84" customWidth="1"/>
    <col min="4611" max="4611" width="8.83984375" style="84" customWidth="1"/>
    <col min="4612" max="4612" width="9.68359375" style="84" customWidth="1"/>
    <col min="4613" max="4614" width="9.15625" style="84"/>
    <col min="4615" max="4615" width="2.26171875" style="84" customWidth="1"/>
    <col min="4616" max="4616" width="8.41796875" style="84" customWidth="1"/>
    <col min="4617" max="4617" width="10" style="84" customWidth="1"/>
    <col min="4618" max="4618" width="9.83984375" style="84" customWidth="1"/>
    <col min="4619" max="4619" width="10.15625" style="84" customWidth="1"/>
    <col min="4620" max="4864" width="9.15625" style="84"/>
    <col min="4865" max="4865" width="9.26171875" style="84" customWidth="1"/>
    <col min="4866" max="4866" width="10.26171875" style="84" customWidth="1"/>
    <col min="4867" max="4867" width="8.83984375" style="84" customWidth="1"/>
    <col min="4868" max="4868" width="9.68359375" style="84" customWidth="1"/>
    <col min="4869" max="4870" width="9.15625" style="84"/>
    <col min="4871" max="4871" width="2.26171875" style="84" customWidth="1"/>
    <col min="4872" max="4872" width="8.41796875" style="84" customWidth="1"/>
    <col min="4873" max="4873" width="10" style="84" customWidth="1"/>
    <col min="4874" max="4874" width="9.83984375" style="84" customWidth="1"/>
    <col min="4875" max="4875" width="10.15625" style="84" customWidth="1"/>
    <col min="4876" max="5120" width="9.15625" style="84"/>
    <col min="5121" max="5121" width="9.26171875" style="84" customWidth="1"/>
    <col min="5122" max="5122" width="10.26171875" style="84" customWidth="1"/>
    <col min="5123" max="5123" width="8.83984375" style="84" customWidth="1"/>
    <col min="5124" max="5124" width="9.68359375" style="84" customWidth="1"/>
    <col min="5125" max="5126" width="9.15625" style="84"/>
    <col min="5127" max="5127" width="2.26171875" style="84" customWidth="1"/>
    <col min="5128" max="5128" width="8.41796875" style="84" customWidth="1"/>
    <col min="5129" max="5129" width="10" style="84" customWidth="1"/>
    <col min="5130" max="5130" width="9.83984375" style="84" customWidth="1"/>
    <col min="5131" max="5131" width="10.15625" style="84" customWidth="1"/>
    <col min="5132" max="5376" width="9.15625" style="84"/>
    <col min="5377" max="5377" width="9.26171875" style="84" customWidth="1"/>
    <col min="5378" max="5378" width="10.26171875" style="84" customWidth="1"/>
    <col min="5379" max="5379" width="8.83984375" style="84" customWidth="1"/>
    <col min="5380" max="5380" width="9.68359375" style="84" customWidth="1"/>
    <col min="5381" max="5382" width="9.15625" style="84"/>
    <col min="5383" max="5383" width="2.26171875" style="84" customWidth="1"/>
    <col min="5384" max="5384" width="8.41796875" style="84" customWidth="1"/>
    <col min="5385" max="5385" width="10" style="84" customWidth="1"/>
    <col min="5386" max="5386" width="9.83984375" style="84" customWidth="1"/>
    <col min="5387" max="5387" width="10.15625" style="84" customWidth="1"/>
    <col min="5388" max="5632" width="9.15625" style="84"/>
    <col min="5633" max="5633" width="9.26171875" style="84" customWidth="1"/>
    <col min="5634" max="5634" width="10.26171875" style="84" customWidth="1"/>
    <col min="5635" max="5635" width="8.83984375" style="84" customWidth="1"/>
    <col min="5636" max="5636" width="9.68359375" style="84" customWidth="1"/>
    <col min="5637" max="5638" width="9.15625" style="84"/>
    <col min="5639" max="5639" width="2.26171875" style="84" customWidth="1"/>
    <col min="5640" max="5640" width="8.41796875" style="84" customWidth="1"/>
    <col min="5641" max="5641" width="10" style="84" customWidth="1"/>
    <col min="5642" max="5642" width="9.83984375" style="84" customWidth="1"/>
    <col min="5643" max="5643" width="10.15625" style="84" customWidth="1"/>
    <col min="5644" max="5888" width="9.15625" style="84"/>
    <col min="5889" max="5889" width="9.26171875" style="84" customWidth="1"/>
    <col min="5890" max="5890" width="10.26171875" style="84" customWidth="1"/>
    <col min="5891" max="5891" width="8.83984375" style="84" customWidth="1"/>
    <col min="5892" max="5892" width="9.68359375" style="84" customWidth="1"/>
    <col min="5893" max="5894" width="9.15625" style="84"/>
    <col min="5895" max="5895" width="2.26171875" style="84" customWidth="1"/>
    <col min="5896" max="5896" width="8.41796875" style="84" customWidth="1"/>
    <col min="5897" max="5897" width="10" style="84" customWidth="1"/>
    <col min="5898" max="5898" width="9.83984375" style="84" customWidth="1"/>
    <col min="5899" max="5899" width="10.15625" style="84" customWidth="1"/>
    <col min="5900" max="6144" width="9.15625" style="84"/>
    <col min="6145" max="6145" width="9.26171875" style="84" customWidth="1"/>
    <col min="6146" max="6146" width="10.26171875" style="84" customWidth="1"/>
    <col min="6147" max="6147" width="8.83984375" style="84" customWidth="1"/>
    <col min="6148" max="6148" width="9.68359375" style="84" customWidth="1"/>
    <col min="6149" max="6150" width="9.15625" style="84"/>
    <col min="6151" max="6151" width="2.26171875" style="84" customWidth="1"/>
    <col min="6152" max="6152" width="8.41796875" style="84" customWidth="1"/>
    <col min="6153" max="6153" width="10" style="84" customWidth="1"/>
    <col min="6154" max="6154" width="9.83984375" style="84" customWidth="1"/>
    <col min="6155" max="6155" width="10.15625" style="84" customWidth="1"/>
    <col min="6156" max="6400" width="9.15625" style="84"/>
    <col min="6401" max="6401" width="9.26171875" style="84" customWidth="1"/>
    <col min="6402" max="6402" width="10.26171875" style="84" customWidth="1"/>
    <col min="6403" max="6403" width="8.83984375" style="84" customWidth="1"/>
    <col min="6404" max="6404" width="9.68359375" style="84" customWidth="1"/>
    <col min="6405" max="6406" width="9.15625" style="84"/>
    <col min="6407" max="6407" width="2.26171875" style="84" customWidth="1"/>
    <col min="6408" max="6408" width="8.41796875" style="84" customWidth="1"/>
    <col min="6409" max="6409" width="10" style="84" customWidth="1"/>
    <col min="6410" max="6410" width="9.83984375" style="84" customWidth="1"/>
    <col min="6411" max="6411" width="10.15625" style="84" customWidth="1"/>
    <col min="6412" max="6656" width="9.15625" style="84"/>
    <col min="6657" max="6657" width="9.26171875" style="84" customWidth="1"/>
    <col min="6658" max="6658" width="10.26171875" style="84" customWidth="1"/>
    <col min="6659" max="6659" width="8.83984375" style="84" customWidth="1"/>
    <col min="6660" max="6660" width="9.68359375" style="84" customWidth="1"/>
    <col min="6661" max="6662" width="9.15625" style="84"/>
    <col min="6663" max="6663" width="2.26171875" style="84" customWidth="1"/>
    <col min="6664" max="6664" width="8.41796875" style="84" customWidth="1"/>
    <col min="6665" max="6665" width="10" style="84" customWidth="1"/>
    <col min="6666" max="6666" width="9.83984375" style="84" customWidth="1"/>
    <col min="6667" max="6667" width="10.15625" style="84" customWidth="1"/>
    <col min="6668" max="6912" width="9.15625" style="84"/>
    <col min="6913" max="6913" width="9.26171875" style="84" customWidth="1"/>
    <col min="6914" max="6914" width="10.26171875" style="84" customWidth="1"/>
    <col min="6915" max="6915" width="8.83984375" style="84" customWidth="1"/>
    <col min="6916" max="6916" width="9.68359375" style="84" customWidth="1"/>
    <col min="6917" max="6918" width="9.15625" style="84"/>
    <col min="6919" max="6919" width="2.26171875" style="84" customWidth="1"/>
    <col min="6920" max="6920" width="8.41796875" style="84" customWidth="1"/>
    <col min="6921" max="6921" width="10" style="84" customWidth="1"/>
    <col min="6922" max="6922" width="9.83984375" style="84" customWidth="1"/>
    <col min="6923" max="6923" width="10.15625" style="84" customWidth="1"/>
    <col min="6924" max="7168" width="9.15625" style="84"/>
    <col min="7169" max="7169" width="9.26171875" style="84" customWidth="1"/>
    <col min="7170" max="7170" width="10.26171875" style="84" customWidth="1"/>
    <col min="7171" max="7171" width="8.83984375" style="84" customWidth="1"/>
    <col min="7172" max="7172" width="9.68359375" style="84" customWidth="1"/>
    <col min="7173" max="7174" width="9.15625" style="84"/>
    <col min="7175" max="7175" width="2.26171875" style="84" customWidth="1"/>
    <col min="7176" max="7176" width="8.41796875" style="84" customWidth="1"/>
    <col min="7177" max="7177" width="10" style="84" customWidth="1"/>
    <col min="7178" max="7178" width="9.83984375" style="84" customWidth="1"/>
    <col min="7179" max="7179" width="10.15625" style="84" customWidth="1"/>
    <col min="7180" max="7424" width="9.15625" style="84"/>
    <col min="7425" max="7425" width="9.26171875" style="84" customWidth="1"/>
    <col min="7426" max="7426" width="10.26171875" style="84" customWidth="1"/>
    <col min="7427" max="7427" width="8.83984375" style="84" customWidth="1"/>
    <col min="7428" max="7428" width="9.68359375" style="84" customWidth="1"/>
    <col min="7429" max="7430" width="9.15625" style="84"/>
    <col min="7431" max="7431" width="2.26171875" style="84" customWidth="1"/>
    <col min="7432" max="7432" width="8.41796875" style="84" customWidth="1"/>
    <col min="7433" max="7433" width="10" style="84" customWidth="1"/>
    <col min="7434" max="7434" width="9.83984375" style="84" customWidth="1"/>
    <col min="7435" max="7435" width="10.15625" style="84" customWidth="1"/>
    <col min="7436" max="7680" width="9.15625" style="84"/>
    <col min="7681" max="7681" width="9.26171875" style="84" customWidth="1"/>
    <col min="7682" max="7682" width="10.26171875" style="84" customWidth="1"/>
    <col min="7683" max="7683" width="8.83984375" style="84" customWidth="1"/>
    <col min="7684" max="7684" width="9.68359375" style="84" customWidth="1"/>
    <col min="7685" max="7686" width="9.15625" style="84"/>
    <col min="7687" max="7687" width="2.26171875" style="84" customWidth="1"/>
    <col min="7688" max="7688" width="8.41796875" style="84" customWidth="1"/>
    <col min="7689" max="7689" width="10" style="84" customWidth="1"/>
    <col min="7690" max="7690" width="9.83984375" style="84" customWidth="1"/>
    <col min="7691" max="7691" width="10.15625" style="84" customWidth="1"/>
    <col min="7692" max="7936" width="9.15625" style="84"/>
    <col min="7937" max="7937" width="9.26171875" style="84" customWidth="1"/>
    <col min="7938" max="7938" width="10.26171875" style="84" customWidth="1"/>
    <col min="7939" max="7939" width="8.83984375" style="84" customWidth="1"/>
    <col min="7940" max="7940" width="9.68359375" style="84" customWidth="1"/>
    <col min="7941" max="7942" width="9.15625" style="84"/>
    <col min="7943" max="7943" width="2.26171875" style="84" customWidth="1"/>
    <col min="7944" max="7944" width="8.41796875" style="84" customWidth="1"/>
    <col min="7945" max="7945" width="10" style="84" customWidth="1"/>
    <col min="7946" max="7946" width="9.83984375" style="84" customWidth="1"/>
    <col min="7947" max="7947" width="10.15625" style="84" customWidth="1"/>
    <col min="7948" max="8192" width="9.15625" style="84"/>
    <col min="8193" max="8193" width="9.26171875" style="84" customWidth="1"/>
    <col min="8194" max="8194" width="10.26171875" style="84" customWidth="1"/>
    <col min="8195" max="8195" width="8.83984375" style="84" customWidth="1"/>
    <col min="8196" max="8196" width="9.68359375" style="84" customWidth="1"/>
    <col min="8197" max="8198" width="9.15625" style="84"/>
    <col min="8199" max="8199" width="2.26171875" style="84" customWidth="1"/>
    <col min="8200" max="8200" width="8.41796875" style="84" customWidth="1"/>
    <col min="8201" max="8201" width="10" style="84" customWidth="1"/>
    <col min="8202" max="8202" width="9.83984375" style="84" customWidth="1"/>
    <col min="8203" max="8203" width="10.15625" style="84" customWidth="1"/>
    <col min="8204" max="8448" width="9.15625" style="84"/>
    <col min="8449" max="8449" width="9.26171875" style="84" customWidth="1"/>
    <col min="8450" max="8450" width="10.26171875" style="84" customWidth="1"/>
    <col min="8451" max="8451" width="8.83984375" style="84" customWidth="1"/>
    <col min="8452" max="8452" width="9.68359375" style="84" customWidth="1"/>
    <col min="8453" max="8454" width="9.15625" style="84"/>
    <col min="8455" max="8455" width="2.26171875" style="84" customWidth="1"/>
    <col min="8456" max="8456" width="8.41796875" style="84" customWidth="1"/>
    <col min="8457" max="8457" width="10" style="84" customWidth="1"/>
    <col min="8458" max="8458" width="9.83984375" style="84" customWidth="1"/>
    <col min="8459" max="8459" width="10.15625" style="84" customWidth="1"/>
    <col min="8460" max="8704" width="9.15625" style="84"/>
    <col min="8705" max="8705" width="9.26171875" style="84" customWidth="1"/>
    <col min="8706" max="8706" width="10.26171875" style="84" customWidth="1"/>
    <col min="8707" max="8707" width="8.83984375" style="84" customWidth="1"/>
    <col min="8708" max="8708" width="9.68359375" style="84" customWidth="1"/>
    <col min="8709" max="8710" width="9.15625" style="84"/>
    <col min="8711" max="8711" width="2.26171875" style="84" customWidth="1"/>
    <col min="8712" max="8712" width="8.41796875" style="84" customWidth="1"/>
    <col min="8713" max="8713" width="10" style="84" customWidth="1"/>
    <col min="8714" max="8714" width="9.83984375" style="84" customWidth="1"/>
    <col min="8715" max="8715" width="10.15625" style="84" customWidth="1"/>
    <col min="8716" max="8960" width="9.15625" style="84"/>
    <col min="8961" max="8961" width="9.26171875" style="84" customWidth="1"/>
    <col min="8962" max="8962" width="10.26171875" style="84" customWidth="1"/>
    <col min="8963" max="8963" width="8.83984375" style="84" customWidth="1"/>
    <col min="8964" max="8964" width="9.68359375" style="84" customWidth="1"/>
    <col min="8965" max="8966" width="9.15625" style="84"/>
    <col min="8967" max="8967" width="2.26171875" style="84" customWidth="1"/>
    <col min="8968" max="8968" width="8.41796875" style="84" customWidth="1"/>
    <col min="8969" max="8969" width="10" style="84" customWidth="1"/>
    <col min="8970" max="8970" width="9.83984375" style="84" customWidth="1"/>
    <col min="8971" max="8971" width="10.15625" style="84" customWidth="1"/>
    <col min="8972" max="9216" width="9.15625" style="84"/>
    <col min="9217" max="9217" width="9.26171875" style="84" customWidth="1"/>
    <col min="9218" max="9218" width="10.26171875" style="84" customWidth="1"/>
    <col min="9219" max="9219" width="8.83984375" style="84" customWidth="1"/>
    <col min="9220" max="9220" width="9.68359375" style="84" customWidth="1"/>
    <col min="9221" max="9222" width="9.15625" style="84"/>
    <col min="9223" max="9223" width="2.26171875" style="84" customWidth="1"/>
    <col min="9224" max="9224" width="8.41796875" style="84" customWidth="1"/>
    <col min="9225" max="9225" width="10" style="84" customWidth="1"/>
    <col min="9226" max="9226" width="9.83984375" style="84" customWidth="1"/>
    <col min="9227" max="9227" width="10.15625" style="84" customWidth="1"/>
    <col min="9228" max="9472" width="9.15625" style="84"/>
    <col min="9473" max="9473" width="9.26171875" style="84" customWidth="1"/>
    <col min="9474" max="9474" width="10.26171875" style="84" customWidth="1"/>
    <col min="9475" max="9475" width="8.83984375" style="84" customWidth="1"/>
    <col min="9476" max="9476" width="9.68359375" style="84" customWidth="1"/>
    <col min="9477" max="9478" width="9.15625" style="84"/>
    <col min="9479" max="9479" width="2.26171875" style="84" customWidth="1"/>
    <col min="9480" max="9480" width="8.41796875" style="84" customWidth="1"/>
    <col min="9481" max="9481" width="10" style="84" customWidth="1"/>
    <col min="9482" max="9482" width="9.83984375" style="84" customWidth="1"/>
    <col min="9483" max="9483" width="10.15625" style="84" customWidth="1"/>
    <col min="9484" max="9728" width="9.15625" style="84"/>
    <col min="9729" max="9729" width="9.26171875" style="84" customWidth="1"/>
    <col min="9730" max="9730" width="10.26171875" style="84" customWidth="1"/>
    <col min="9731" max="9731" width="8.83984375" style="84" customWidth="1"/>
    <col min="9732" max="9732" width="9.68359375" style="84" customWidth="1"/>
    <col min="9733" max="9734" width="9.15625" style="84"/>
    <col min="9735" max="9735" width="2.26171875" style="84" customWidth="1"/>
    <col min="9736" max="9736" width="8.41796875" style="84" customWidth="1"/>
    <col min="9737" max="9737" width="10" style="84" customWidth="1"/>
    <col min="9738" max="9738" width="9.83984375" style="84" customWidth="1"/>
    <col min="9739" max="9739" width="10.15625" style="84" customWidth="1"/>
    <col min="9740" max="9984" width="9.15625" style="84"/>
    <col min="9985" max="9985" width="9.26171875" style="84" customWidth="1"/>
    <col min="9986" max="9986" width="10.26171875" style="84" customWidth="1"/>
    <col min="9987" max="9987" width="8.83984375" style="84" customWidth="1"/>
    <col min="9988" max="9988" width="9.68359375" style="84" customWidth="1"/>
    <col min="9989" max="9990" width="9.15625" style="84"/>
    <col min="9991" max="9991" width="2.26171875" style="84" customWidth="1"/>
    <col min="9992" max="9992" width="8.41796875" style="84" customWidth="1"/>
    <col min="9993" max="9993" width="10" style="84" customWidth="1"/>
    <col min="9994" max="9994" width="9.83984375" style="84" customWidth="1"/>
    <col min="9995" max="9995" width="10.15625" style="84" customWidth="1"/>
    <col min="9996" max="10240" width="9.15625" style="84"/>
    <col min="10241" max="10241" width="9.26171875" style="84" customWidth="1"/>
    <col min="10242" max="10242" width="10.26171875" style="84" customWidth="1"/>
    <col min="10243" max="10243" width="8.83984375" style="84" customWidth="1"/>
    <col min="10244" max="10244" width="9.68359375" style="84" customWidth="1"/>
    <col min="10245" max="10246" width="9.15625" style="84"/>
    <col min="10247" max="10247" width="2.26171875" style="84" customWidth="1"/>
    <col min="10248" max="10248" width="8.41796875" style="84" customWidth="1"/>
    <col min="10249" max="10249" width="10" style="84" customWidth="1"/>
    <col min="10250" max="10250" width="9.83984375" style="84" customWidth="1"/>
    <col min="10251" max="10251" width="10.15625" style="84" customWidth="1"/>
    <col min="10252" max="10496" width="9.15625" style="84"/>
    <col min="10497" max="10497" width="9.26171875" style="84" customWidth="1"/>
    <col min="10498" max="10498" width="10.26171875" style="84" customWidth="1"/>
    <col min="10499" max="10499" width="8.83984375" style="84" customWidth="1"/>
    <col min="10500" max="10500" width="9.68359375" style="84" customWidth="1"/>
    <col min="10501" max="10502" width="9.15625" style="84"/>
    <col min="10503" max="10503" width="2.26171875" style="84" customWidth="1"/>
    <col min="10504" max="10504" width="8.41796875" style="84" customWidth="1"/>
    <col min="10505" max="10505" width="10" style="84" customWidth="1"/>
    <col min="10506" max="10506" width="9.83984375" style="84" customWidth="1"/>
    <col min="10507" max="10507" width="10.15625" style="84" customWidth="1"/>
    <col min="10508" max="10752" width="9.15625" style="84"/>
    <col min="10753" max="10753" width="9.26171875" style="84" customWidth="1"/>
    <col min="10754" max="10754" width="10.26171875" style="84" customWidth="1"/>
    <col min="10755" max="10755" width="8.83984375" style="84" customWidth="1"/>
    <col min="10756" max="10756" width="9.68359375" style="84" customWidth="1"/>
    <col min="10757" max="10758" width="9.15625" style="84"/>
    <col min="10759" max="10759" width="2.26171875" style="84" customWidth="1"/>
    <col min="10760" max="10760" width="8.41796875" style="84" customWidth="1"/>
    <col min="10761" max="10761" width="10" style="84" customWidth="1"/>
    <col min="10762" max="10762" width="9.83984375" style="84" customWidth="1"/>
    <col min="10763" max="10763" width="10.15625" style="84" customWidth="1"/>
    <col min="10764" max="11008" width="9.15625" style="84"/>
    <col min="11009" max="11009" width="9.26171875" style="84" customWidth="1"/>
    <col min="11010" max="11010" width="10.26171875" style="84" customWidth="1"/>
    <col min="11011" max="11011" width="8.83984375" style="84" customWidth="1"/>
    <col min="11012" max="11012" width="9.68359375" style="84" customWidth="1"/>
    <col min="11013" max="11014" width="9.15625" style="84"/>
    <col min="11015" max="11015" width="2.26171875" style="84" customWidth="1"/>
    <col min="11016" max="11016" width="8.41796875" style="84" customWidth="1"/>
    <col min="11017" max="11017" width="10" style="84" customWidth="1"/>
    <col min="11018" max="11018" width="9.83984375" style="84" customWidth="1"/>
    <col min="11019" max="11019" width="10.15625" style="84" customWidth="1"/>
    <col min="11020" max="11264" width="9.15625" style="84"/>
    <col min="11265" max="11265" width="9.26171875" style="84" customWidth="1"/>
    <col min="11266" max="11266" width="10.26171875" style="84" customWidth="1"/>
    <col min="11267" max="11267" width="8.83984375" style="84" customWidth="1"/>
    <col min="11268" max="11268" width="9.68359375" style="84" customWidth="1"/>
    <col min="11269" max="11270" width="9.15625" style="84"/>
    <col min="11271" max="11271" width="2.26171875" style="84" customWidth="1"/>
    <col min="11272" max="11272" width="8.41796875" style="84" customWidth="1"/>
    <col min="11273" max="11273" width="10" style="84" customWidth="1"/>
    <col min="11274" max="11274" width="9.83984375" style="84" customWidth="1"/>
    <col min="11275" max="11275" width="10.15625" style="84" customWidth="1"/>
    <col min="11276" max="11520" width="9.15625" style="84"/>
    <col min="11521" max="11521" width="9.26171875" style="84" customWidth="1"/>
    <col min="11522" max="11522" width="10.26171875" style="84" customWidth="1"/>
    <col min="11523" max="11523" width="8.83984375" style="84" customWidth="1"/>
    <col min="11524" max="11524" width="9.68359375" style="84" customWidth="1"/>
    <col min="11525" max="11526" width="9.15625" style="84"/>
    <col min="11527" max="11527" width="2.26171875" style="84" customWidth="1"/>
    <col min="11528" max="11528" width="8.41796875" style="84" customWidth="1"/>
    <col min="11529" max="11529" width="10" style="84" customWidth="1"/>
    <col min="11530" max="11530" width="9.83984375" style="84" customWidth="1"/>
    <col min="11531" max="11531" width="10.15625" style="84" customWidth="1"/>
    <col min="11532" max="11776" width="9.15625" style="84"/>
    <col min="11777" max="11777" width="9.26171875" style="84" customWidth="1"/>
    <col min="11778" max="11778" width="10.26171875" style="84" customWidth="1"/>
    <col min="11779" max="11779" width="8.83984375" style="84" customWidth="1"/>
    <col min="11780" max="11780" width="9.68359375" style="84" customWidth="1"/>
    <col min="11781" max="11782" width="9.15625" style="84"/>
    <col min="11783" max="11783" width="2.26171875" style="84" customWidth="1"/>
    <col min="11784" max="11784" width="8.41796875" style="84" customWidth="1"/>
    <col min="11785" max="11785" width="10" style="84" customWidth="1"/>
    <col min="11786" max="11786" width="9.83984375" style="84" customWidth="1"/>
    <col min="11787" max="11787" width="10.15625" style="84" customWidth="1"/>
    <col min="11788" max="12032" width="9.15625" style="84"/>
    <col min="12033" max="12033" width="9.26171875" style="84" customWidth="1"/>
    <col min="12034" max="12034" width="10.26171875" style="84" customWidth="1"/>
    <col min="12035" max="12035" width="8.83984375" style="84" customWidth="1"/>
    <col min="12036" max="12036" width="9.68359375" style="84" customWidth="1"/>
    <col min="12037" max="12038" width="9.15625" style="84"/>
    <col min="12039" max="12039" width="2.26171875" style="84" customWidth="1"/>
    <col min="12040" max="12040" width="8.41796875" style="84" customWidth="1"/>
    <col min="12041" max="12041" width="10" style="84" customWidth="1"/>
    <col min="12042" max="12042" width="9.83984375" style="84" customWidth="1"/>
    <col min="12043" max="12043" width="10.15625" style="84" customWidth="1"/>
    <col min="12044" max="12288" width="9.15625" style="84"/>
    <col min="12289" max="12289" width="9.26171875" style="84" customWidth="1"/>
    <col min="12290" max="12290" width="10.26171875" style="84" customWidth="1"/>
    <col min="12291" max="12291" width="8.83984375" style="84" customWidth="1"/>
    <col min="12292" max="12292" width="9.68359375" style="84" customWidth="1"/>
    <col min="12293" max="12294" width="9.15625" style="84"/>
    <col min="12295" max="12295" width="2.26171875" style="84" customWidth="1"/>
    <col min="12296" max="12296" width="8.41796875" style="84" customWidth="1"/>
    <col min="12297" max="12297" width="10" style="84" customWidth="1"/>
    <col min="12298" max="12298" width="9.83984375" style="84" customWidth="1"/>
    <col min="12299" max="12299" width="10.15625" style="84" customWidth="1"/>
    <col min="12300" max="12544" width="9.15625" style="84"/>
    <col min="12545" max="12545" width="9.26171875" style="84" customWidth="1"/>
    <col min="12546" max="12546" width="10.26171875" style="84" customWidth="1"/>
    <col min="12547" max="12547" width="8.83984375" style="84" customWidth="1"/>
    <col min="12548" max="12548" width="9.68359375" style="84" customWidth="1"/>
    <col min="12549" max="12550" width="9.15625" style="84"/>
    <col min="12551" max="12551" width="2.26171875" style="84" customWidth="1"/>
    <col min="12552" max="12552" width="8.41796875" style="84" customWidth="1"/>
    <col min="12553" max="12553" width="10" style="84" customWidth="1"/>
    <col min="12554" max="12554" width="9.83984375" style="84" customWidth="1"/>
    <col min="12555" max="12555" width="10.15625" style="84" customWidth="1"/>
    <col min="12556" max="12800" width="9.15625" style="84"/>
    <col min="12801" max="12801" width="9.26171875" style="84" customWidth="1"/>
    <col min="12802" max="12802" width="10.26171875" style="84" customWidth="1"/>
    <col min="12803" max="12803" width="8.83984375" style="84" customWidth="1"/>
    <col min="12804" max="12804" width="9.68359375" style="84" customWidth="1"/>
    <col min="12805" max="12806" width="9.15625" style="84"/>
    <col min="12807" max="12807" width="2.26171875" style="84" customWidth="1"/>
    <col min="12808" max="12808" width="8.41796875" style="84" customWidth="1"/>
    <col min="12809" max="12809" width="10" style="84" customWidth="1"/>
    <col min="12810" max="12810" width="9.83984375" style="84" customWidth="1"/>
    <col min="12811" max="12811" width="10.15625" style="84" customWidth="1"/>
    <col min="12812" max="13056" width="9.15625" style="84"/>
    <col min="13057" max="13057" width="9.26171875" style="84" customWidth="1"/>
    <col min="13058" max="13058" width="10.26171875" style="84" customWidth="1"/>
    <col min="13059" max="13059" width="8.83984375" style="84" customWidth="1"/>
    <col min="13060" max="13060" width="9.68359375" style="84" customWidth="1"/>
    <col min="13061" max="13062" width="9.15625" style="84"/>
    <col min="13063" max="13063" width="2.26171875" style="84" customWidth="1"/>
    <col min="13064" max="13064" width="8.41796875" style="84" customWidth="1"/>
    <col min="13065" max="13065" width="10" style="84" customWidth="1"/>
    <col min="13066" max="13066" width="9.83984375" style="84" customWidth="1"/>
    <col min="13067" max="13067" width="10.15625" style="84" customWidth="1"/>
    <col min="13068" max="13312" width="9.15625" style="84"/>
    <col min="13313" max="13313" width="9.26171875" style="84" customWidth="1"/>
    <col min="13314" max="13314" width="10.26171875" style="84" customWidth="1"/>
    <col min="13315" max="13315" width="8.83984375" style="84" customWidth="1"/>
    <col min="13316" max="13316" width="9.68359375" style="84" customWidth="1"/>
    <col min="13317" max="13318" width="9.15625" style="84"/>
    <col min="13319" max="13319" width="2.26171875" style="84" customWidth="1"/>
    <col min="13320" max="13320" width="8.41796875" style="84" customWidth="1"/>
    <col min="13321" max="13321" width="10" style="84" customWidth="1"/>
    <col min="13322" max="13322" width="9.83984375" style="84" customWidth="1"/>
    <col min="13323" max="13323" width="10.15625" style="84" customWidth="1"/>
    <col min="13324" max="13568" width="9.15625" style="84"/>
    <col min="13569" max="13569" width="9.26171875" style="84" customWidth="1"/>
    <col min="13570" max="13570" width="10.26171875" style="84" customWidth="1"/>
    <col min="13571" max="13571" width="8.83984375" style="84" customWidth="1"/>
    <col min="13572" max="13572" width="9.68359375" style="84" customWidth="1"/>
    <col min="13573" max="13574" width="9.15625" style="84"/>
    <col min="13575" max="13575" width="2.26171875" style="84" customWidth="1"/>
    <col min="13576" max="13576" width="8.41796875" style="84" customWidth="1"/>
    <col min="13577" max="13577" width="10" style="84" customWidth="1"/>
    <col min="13578" max="13578" width="9.83984375" style="84" customWidth="1"/>
    <col min="13579" max="13579" width="10.15625" style="84" customWidth="1"/>
    <col min="13580" max="13824" width="9.15625" style="84"/>
    <col min="13825" max="13825" width="9.26171875" style="84" customWidth="1"/>
    <col min="13826" max="13826" width="10.26171875" style="84" customWidth="1"/>
    <col min="13827" max="13827" width="8.83984375" style="84" customWidth="1"/>
    <col min="13828" max="13828" width="9.68359375" style="84" customWidth="1"/>
    <col min="13829" max="13830" width="9.15625" style="84"/>
    <col min="13831" max="13831" width="2.26171875" style="84" customWidth="1"/>
    <col min="13832" max="13832" width="8.41796875" style="84" customWidth="1"/>
    <col min="13833" max="13833" width="10" style="84" customWidth="1"/>
    <col min="13834" max="13834" width="9.83984375" style="84" customWidth="1"/>
    <col min="13835" max="13835" width="10.15625" style="84" customWidth="1"/>
    <col min="13836" max="14080" width="9.15625" style="84"/>
    <col min="14081" max="14081" width="9.26171875" style="84" customWidth="1"/>
    <col min="14082" max="14082" width="10.26171875" style="84" customWidth="1"/>
    <col min="14083" max="14083" width="8.83984375" style="84" customWidth="1"/>
    <col min="14084" max="14084" width="9.68359375" style="84" customWidth="1"/>
    <col min="14085" max="14086" width="9.15625" style="84"/>
    <col min="14087" max="14087" width="2.26171875" style="84" customWidth="1"/>
    <col min="14088" max="14088" width="8.41796875" style="84" customWidth="1"/>
    <col min="14089" max="14089" width="10" style="84" customWidth="1"/>
    <col min="14090" max="14090" width="9.83984375" style="84" customWidth="1"/>
    <col min="14091" max="14091" width="10.15625" style="84" customWidth="1"/>
    <col min="14092" max="14336" width="9.15625" style="84"/>
    <col min="14337" max="14337" width="9.26171875" style="84" customWidth="1"/>
    <col min="14338" max="14338" width="10.26171875" style="84" customWidth="1"/>
    <col min="14339" max="14339" width="8.83984375" style="84" customWidth="1"/>
    <col min="14340" max="14340" width="9.68359375" style="84" customWidth="1"/>
    <col min="14341" max="14342" width="9.15625" style="84"/>
    <col min="14343" max="14343" width="2.26171875" style="84" customWidth="1"/>
    <col min="14344" max="14344" width="8.41796875" style="84" customWidth="1"/>
    <col min="14345" max="14345" width="10" style="84" customWidth="1"/>
    <col min="14346" max="14346" width="9.83984375" style="84" customWidth="1"/>
    <col min="14347" max="14347" width="10.15625" style="84" customWidth="1"/>
    <col min="14348" max="14592" width="9.15625" style="84"/>
    <col min="14593" max="14593" width="9.26171875" style="84" customWidth="1"/>
    <col min="14594" max="14594" width="10.26171875" style="84" customWidth="1"/>
    <col min="14595" max="14595" width="8.83984375" style="84" customWidth="1"/>
    <col min="14596" max="14596" width="9.68359375" style="84" customWidth="1"/>
    <col min="14597" max="14598" width="9.15625" style="84"/>
    <col min="14599" max="14599" width="2.26171875" style="84" customWidth="1"/>
    <col min="14600" max="14600" width="8.41796875" style="84" customWidth="1"/>
    <col min="14601" max="14601" width="10" style="84" customWidth="1"/>
    <col min="14602" max="14602" width="9.83984375" style="84" customWidth="1"/>
    <col min="14603" max="14603" width="10.15625" style="84" customWidth="1"/>
    <col min="14604" max="14848" width="9.15625" style="84"/>
    <col min="14849" max="14849" width="9.26171875" style="84" customWidth="1"/>
    <col min="14850" max="14850" width="10.26171875" style="84" customWidth="1"/>
    <col min="14851" max="14851" width="8.83984375" style="84" customWidth="1"/>
    <col min="14852" max="14852" width="9.68359375" style="84" customWidth="1"/>
    <col min="14853" max="14854" width="9.15625" style="84"/>
    <col min="14855" max="14855" width="2.26171875" style="84" customWidth="1"/>
    <col min="14856" max="14856" width="8.41796875" style="84" customWidth="1"/>
    <col min="14857" max="14857" width="10" style="84" customWidth="1"/>
    <col min="14858" max="14858" width="9.83984375" style="84" customWidth="1"/>
    <col min="14859" max="14859" width="10.15625" style="84" customWidth="1"/>
    <col min="14860" max="15104" width="9.15625" style="84"/>
    <col min="15105" max="15105" width="9.26171875" style="84" customWidth="1"/>
    <col min="15106" max="15106" width="10.26171875" style="84" customWidth="1"/>
    <col min="15107" max="15107" width="8.83984375" style="84" customWidth="1"/>
    <col min="15108" max="15108" width="9.68359375" style="84" customWidth="1"/>
    <col min="15109" max="15110" width="9.15625" style="84"/>
    <col min="15111" max="15111" width="2.26171875" style="84" customWidth="1"/>
    <col min="15112" max="15112" width="8.41796875" style="84" customWidth="1"/>
    <col min="15113" max="15113" width="10" style="84" customWidth="1"/>
    <col min="15114" max="15114" width="9.83984375" style="84" customWidth="1"/>
    <col min="15115" max="15115" width="10.15625" style="84" customWidth="1"/>
    <col min="15116" max="15360" width="9.15625" style="84"/>
    <col min="15361" max="15361" width="9.26171875" style="84" customWidth="1"/>
    <col min="15362" max="15362" width="10.26171875" style="84" customWidth="1"/>
    <col min="15363" max="15363" width="8.83984375" style="84" customWidth="1"/>
    <col min="15364" max="15364" width="9.68359375" style="84" customWidth="1"/>
    <col min="15365" max="15366" width="9.15625" style="84"/>
    <col min="15367" max="15367" width="2.26171875" style="84" customWidth="1"/>
    <col min="15368" max="15368" width="8.41796875" style="84" customWidth="1"/>
    <col min="15369" max="15369" width="10" style="84" customWidth="1"/>
    <col min="15370" max="15370" width="9.83984375" style="84" customWidth="1"/>
    <col min="15371" max="15371" width="10.15625" style="84" customWidth="1"/>
    <col min="15372" max="15616" width="9.15625" style="84"/>
    <col min="15617" max="15617" width="9.26171875" style="84" customWidth="1"/>
    <col min="15618" max="15618" width="10.26171875" style="84" customWidth="1"/>
    <col min="15619" max="15619" width="8.83984375" style="84" customWidth="1"/>
    <col min="15620" max="15620" width="9.68359375" style="84" customWidth="1"/>
    <col min="15621" max="15622" width="9.15625" style="84"/>
    <col min="15623" max="15623" width="2.26171875" style="84" customWidth="1"/>
    <col min="15624" max="15624" width="8.41796875" style="84" customWidth="1"/>
    <col min="15625" max="15625" width="10" style="84" customWidth="1"/>
    <col min="15626" max="15626" width="9.83984375" style="84" customWidth="1"/>
    <col min="15627" max="15627" width="10.15625" style="84" customWidth="1"/>
    <col min="15628" max="15872" width="9.15625" style="84"/>
    <col min="15873" max="15873" width="9.26171875" style="84" customWidth="1"/>
    <col min="15874" max="15874" width="10.26171875" style="84" customWidth="1"/>
    <col min="15875" max="15875" width="8.83984375" style="84" customWidth="1"/>
    <col min="15876" max="15876" width="9.68359375" style="84" customWidth="1"/>
    <col min="15877" max="15878" width="9.15625" style="84"/>
    <col min="15879" max="15879" width="2.26171875" style="84" customWidth="1"/>
    <col min="15880" max="15880" width="8.41796875" style="84" customWidth="1"/>
    <col min="15881" max="15881" width="10" style="84" customWidth="1"/>
    <col min="15882" max="15882" width="9.83984375" style="84" customWidth="1"/>
    <col min="15883" max="15883" width="10.15625" style="84" customWidth="1"/>
    <col min="15884" max="16128" width="9.15625" style="84"/>
    <col min="16129" max="16129" width="9.26171875" style="84" customWidth="1"/>
    <col min="16130" max="16130" width="10.26171875" style="84" customWidth="1"/>
    <col min="16131" max="16131" width="8.83984375" style="84" customWidth="1"/>
    <col min="16132" max="16132" width="9.68359375" style="84" customWidth="1"/>
    <col min="16133" max="16134" width="9.15625" style="84"/>
    <col min="16135" max="16135" width="2.26171875" style="84" customWidth="1"/>
    <col min="16136" max="16136" width="8.41796875" style="84" customWidth="1"/>
    <col min="16137" max="16137" width="10" style="84" customWidth="1"/>
    <col min="16138" max="16138" width="9.83984375" style="84" customWidth="1"/>
    <col min="16139" max="16139" width="10.15625" style="84" customWidth="1"/>
    <col min="16140" max="16384" width="9.15625" style="84"/>
  </cols>
  <sheetData>
    <row r="1" spans="1:13" ht="18.3">
      <c r="A1" s="83" t="s">
        <v>41</v>
      </c>
      <c r="H1" s="83" t="s">
        <v>42</v>
      </c>
    </row>
    <row r="2" spans="1:13">
      <c r="A2" s="85"/>
      <c r="B2" s="86"/>
      <c r="C2" s="87" t="s">
        <v>43</v>
      </c>
      <c r="D2" s="88"/>
      <c r="E2" s="89"/>
      <c r="H2" s="85"/>
      <c r="I2" s="90"/>
      <c r="J2" s="87" t="s">
        <v>43</v>
      </c>
      <c r="K2" s="89"/>
      <c r="L2" s="91" t="s">
        <v>44</v>
      </c>
      <c r="M2" s="92"/>
    </row>
    <row r="3" spans="1:13" ht="20.7">
      <c r="A3" s="93" t="s">
        <v>45</v>
      </c>
      <c r="B3" s="94" t="s">
        <v>46</v>
      </c>
      <c r="C3" s="93" t="s">
        <v>71</v>
      </c>
      <c r="D3" s="95" t="s">
        <v>72</v>
      </c>
      <c r="E3" s="96" t="s">
        <v>73</v>
      </c>
      <c r="H3" s="97" t="s">
        <v>45</v>
      </c>
      <c r="I3" s="98" t="s">
        <v>46</v>
      </c>
      <c r="J3" s="99" t="s">
        <v>71</v>
      </c>
      <c r="K3" s="100" t="s">
        <v>74</v>
      </c>
      <c r="L3" s="147" t="s">
        <v>75</v>
      </c>
      <c r="M3" s="148"/>
    </row>
    <row r="4" spans="1:13">
      <c r="A4" s="101">
        <v>1</v>
      </c>
      <c r="B4" s="102">
        <v>0.14000000000000001</v>
      </c>
      <c r="C4" s="103">
        <v>-0.1</v>
      </c>
      <c r="D4" s="104">
        <f>C4+0.03</f>
        <v>-7.0000000000000007E-2</v>
      </c>
      <c r="E4" s="105">
        <f>0.4*C4</f>
        <v>-4.0000000000000008E-2</v>
      </c>
      <c r="H4" s="101">
        <v>1</v>
      </c>
      <c r="I4" s="102">
        <v>0.14000000000000001</v>
      </c>
      <c r="J4" s="106">
        <v>-0.1</v>
      </c>
      <c r="K4" s="107">
        <v>-0.35</v>
      </c>
      <c r="L4" s="145">
        <f>0.4*J4+0.6*K4</f>
        <v>-0.25</v>
      </c>
      <c r="M4" s="146"/>
    </row>
    <row r="5" spans="1:13">
      <c r="A5" s="97">
        <v>2</v>
      </c>
      <c r="B5" s="108">
        <v>0.36</v>
      </c>
      <c r="C5" s="109">
        <v>0</v>
      </c>
      <c r="D5" s="110">
        <f>C5+0.03</f>
        <v>0.03</v>
      </c>
      <c r="E5" s="111">
        <f>0.4*C5</f>
        <v>0</v>
      </c>
      <c r="H5" s="97">
        <v>2</v>
      </c>
      <c r="I5" s="108">
        <v>0.36</v>
      </c>
      <c r="J5" s="112">
        <v>0</v>
      </c>
      <c r="K5" s="113">
        <v>0.2</v>
      </c>
      <c r="L5" s="149">
        <f>0.4*J5+0.6*K5</f>
        <v>0.12</v>
      </c>
      <c r="M5" s="150"/>
    </row>
    <row r="6" spans="1:13">
      <c r="A6" s="97">
        <v>3</v>
      </c>
      <c r="B6" s="108">
        <v>0.3</v>
      </c>
      <c r="C6" s="109">
        <v>0.1</v>
      </c>
      <c r="D6" s="110">
        <f>C6+0.03</f>
        <v>0.13</v>
      </c>
      <c r="E6" s="111">
        <f>0.4*C6</f>
        <v>4.0000000000000008E-2</v>
      </c>
      <c r="H6" s="97">
        <v>3</v>
      </c>
      <c r="I6" s="108">
        <v>0.3</v>
      </c>
      <c r="J6" s="112">
        <v>0.1</v>
      </c>
      <c r="K6" s="113">
        <v>0.45</v>
      </c>
      <c r="L6" s="149">
        <f>0.4*J6+0.6*K6</f>
        <v>0.31000000000000005</v>
      </c>
      <c r="M6" s="150"/>
    </row>
    <row r="7" spans="1:13">
      <c r="A7" s="97">
        <v>4</v>
      </c>
      <c r="B7" s="108">
        <v>0.2</v>
      </c>
      <c r="C7" s="109">
        <v>0.32</v>
      </c>
      <c r="D7" s="110">
        <f>C7+0.03</f>
        <v>0.35</v>
      </c>
      <c r="E7" s="111">
        <f>0.4*C7</f>
        <v>0.128</v>
      </c>
      <c r="H7" s="97">
        <v>4</v>
      </c>
      <c r="I7" s="108">
        <v>0.2</v>
      </c>
      <c r="J7" s="112">
        <v>0.32</v>
      </c>
      <c r="K7" s="113">
        <v>-0.19</v>
      </c>
      <c r="L7" s="149">
        <f>0.4*J7+0.6*K7</f>
        <v>1.4000000000000012E-2</v>
      </c>
      <c r="M7" s="150"/>
    </row>
    <row r="8" spans="1:13">
      <c r="A8" s="85"/>
      <c r="B8" s="90" t="s">
        <v>47</v>
      </c>
      <c r="C8" s="114">
        <f>SUMPRODUCT($B$4:$B$7,C4:C7)</f>
        <v>0.08</v>
      </c>
      <c r="D8" s="114">
        <f>SUMPRODUCT($B$4:$B$7,D4:D7)</f>
        <v>0.10999999999999999</v>
      </c>
      <c r="E8" s="115">
        <f>SUMPRODUCT($B$4:$B$7,E4:E7)</f>
        <v>3.2000000000000001E-2</v>
      </c>
      <c r="H8" s="85"/>
      <c r="I8" s="90" t="s">
        <v>47</v>
      </c>
      <c r="J8" s="90">
        <f>SUMPRODUCT($I$4:$I$7,J4:J7)</f>
        <v>0.08</v>
      </c>
      <c r="K8" s="90">
        <f>SUMPRODUCT($I$4:$I$7,K4:K7)</f>
        <v>0.12</v>
      </c>
      <c r="L8" s="145">
        <f>SUMPRODUCT($I$4:$I$7,L4:L7)</f>
        <v>0.10400000000000001</v>
      </c>
      <c r="M8" s="146"/>
    </row>
    <row r="9" spans="1:13">
      <c r="A9" s="116"/>
      <c r="B9" s="80" t="s">
        <v>48</v>
      </c>
      <c r="C9" s="117" t="s">
        <v>49</v>
      </c>
      <c r="D9" s="117"/>
      <c r="E9" s="118"/>
      <c r="H9" s="79"/>
      <c r="I9" s="81" t="s">
        <v>50</v>
      </c>
      <c r="J9" s="81" t="s">
        <v>51</v>
      </c>
      <c r="K9" s="81"/>
      <c r="L9" s="98"/>
      <c r="M9" s="96"/>
    </row>
    <row r="10" spans="1:13">
      <c r="H10" s="116"/>
      <c r="I10" s="80" t="s">
        <v>52</v>
      </c>
      <c r="J10" s="80" t="s">
        <v>53</v>
      </c>
      <c r="K10" s="80"/>
      <c r="L10" s="95"/>
      <c r="M10" s="119"/>
    </row>
    <row r="13" spans="1:13" ht="18.3">
      <c r="A13" s="83" t="s">
        <v>54</v>
      </c>
      <c r="H13" s="83" t="s">
        <v>77</v>
      </c>
    </row>
    <row r="14" spans="1:13">
      <c r="A14" s="85"/>
      <c r="B14" s="86"/>
      <c r="C14" s="87" t="s">
        <v>43</v>
      </c>
      <c r="D14" s="88"/>
      <c r="E14" s="89"/>
      <c r="H14" s="85"/>
      <c r="I14" s="90"/>
      <c r="J14" s="91" t="s">
        <v>43</v>
      </c>
      <c r="K14" s="92"/>
    </row>
    <row r="15" spans="1:13" ht="20.7">
      <c r="A15" s="93" t="s">
        <v>45</v>
      </c>
      <c r="B15" s="119" t="s">
        <v>46</v>
      </c>
      <c r="C15" s="93" t="s">
        <v>71</v>
      </c>
      <c r="D15" s="95" t="s">
        <v>72</v>
      </c>
      <c r="E15" s="119" t="s">
        <v>73</v>
      </c>
      <c r="H15" s="97" t="s">
        <v>45</v>
      </c>
      <c r="I15" s="98" t="s">
        <v>46</v>
      </c>
      <c r="J15" s="99" t="s">
        <v>55</v>
      </c>
      <c r="K15" s="100" t="s">
        <v>56</v>
      </c>
    </row>
    <row r="16" spans="1:13">
      <c r="A16" s="101">
        <v>1</v>
      </c>
      <c r="B16" s="102">
        <v>0.14000000000000001</v>
      </c>
      <c r="C16" s="103">
        <v>-0.1</v>
      </c>
      <c r="D16" s="104">
        <v>-7.0000000000000007E-2</v>
      </c>
      <c r="E16" s="105">
        <v>-0.04</v>
      </c>
      <c r="H16" s="101">
        <v>1</v>
      </c>
      <c r="I16" s="102">
        <v>0.14000000000000001</v>
      </c>
      <c r="J16" s="106">
        <v>-0.1</v>
      </c>
      <c r="K16" s="107">
        <v>-0.35</v>
      </c>
    </row>
    <row r="17" spans="1:13">
      <c r="A17" s="97">
        <v>2</v>
      </c>
      <c r="B17" s="108">
        <v>0.36</v>
      </c>
      <c r="C17" s="109">
        <v>0</v>
      </c>
      <c r="D17" s="110">
        <v>0.03</v>
      </c>
      <c r="E17" s="111">
        <v>0</v>
      </c>
      <c r="H17" s="97">
        <v>2</v>
      </c>
      <c r="I17" s="108">
        <v>0.36</v>
      </c>
      <c r="J17" s="112">
        <v>0</v>
      </c>
      <c r="K17" s="113">
        <v>0.2</v>
      </c>
    </row>
    <row r="18" spans="1:13">
      <c r="A18" s="97">
        <v>3</v>
      </c>
      <c r="B18" s="108">
        <v>0.3</v>
      </c>
      <c r="C18" s="109">
        <v>0.1</v>
      </c>
      <c r="D18" s="110">
        <v>0.13</v>
      </c>
      <c r="E18" s="111">
        <v>0.04</v>
      </c>
      <c r="H18" s="97">
        <v>3</v>
      </c>
      <c r="I18" s="108">
        <v>0.3</v>
      </c>
      <c r="J18" s="112">
        <v>0.1</v>
      </c>
      <c r="K18" s="113">
        <v>0.45</v>
      </c>
    </row>
    <row r="19" spans="1:13">
      <c r="A19" s="93">
        <v>4</v>
      </c>
      <c r="B19" s="120">
        <v>0.2</v>
      </c>
      <c r="C19" s="121">
        <v>0.32</v>
      </c>
      <c r="D19" s="122">
        <v>0.35</v>
      </c>
      <c r="E19" s="123">
        <v>0.128</v>
      </c>
      <c r="H19" s="97">
        <v>4</v>
      </c>
      <c r="I19" s="108">
        <v>0.2</v>
      </c>
      <c r="J19" s="112">
        <v>0.32</v>
      </c>
      <c r="K19" s="113">
        <v>-0.19</v>
      </c>
    </row>
    <row r="20" spans="1:13">
      <c r="A20" s="85"/>
      <c r="B20" s="90" t="s">
        <v>47</v>
      </c>
      <c r="C20" s="124">
        <v>0.08</v>
      </c>
      <c r="D20" s="124">
        <v>0.11</v>
      </c>
      <c r="E20" s="124">
        <v>2.4E-2</v>
      </c>
      <c r="F20" s="86"/>
      <c r="G20" s="81"/>
      <c r="H20" s="85"/>
      <c r="I20" s="90" t="s">
        <v>47</v>
      </c>
      <c r="J20" s="90">
        <v>0.08</v>
      </c>
      <c r="K20" s="90">
        <v>0.12</v>
      </c>
      <c r="L20" s="90"/>
      <c r="M20" s="86"/>
    </row>
    <row r="21" spans="1:13">
      <c r="A21" s="79"/>
      <c r="B21" s="81" t="s">
        <v>57</v>
      </c>
      <c r="C21" s="125">
        <f>SUMPRODUCT($B$16:$B$19,C16:C19,C16:C19)-C20^2</f>
        <v>1.8480000000000003E-2</v>
      </c>
      <c r="D21" s="125">
        <f>SUMPRODUCT($B$16:$B$19,D16:D19,D16:D19)-D20^2</f>
        <v>1.8479999999999996E-2</v>
      </c>
      <c r="E21" s="125">
        <f>SUMPRODUCT($B$16:$B$19,E16:E19,E16:E19)-E20^2</f>
        <v>3.4048000000000004E-3</v>
      </c>
      <c r="F21" s="126"/>
      <c r="G21" s="81"/>
      <c r="H21" s="79"/>
      <c r="I21" s="81" t="s">
        <v>58</v>
      </c>
      <c r="J21" s="125">
        <f>(SUMPRODUCT($I$16:$I$19,J16:J19,J16:J19)-J20^2)^0.5</f>
        <v>0.13594116374373144</v>
      </c>
      <c r="K21" s="125">
        <f>(SUMPRODUCT($I$16:$I$19,K16:K19,K16:K19)-K20^2)^0.5</f>
        <v>0.29175332046096752</v>
      </c>
      <c r="L21" s="81"/>
      <c r="M21" s="126"/>
    </row>
    <row r="22" spans="1:13">
      <c r="A22" s="79"/>
      <c r="B22" s="81" t="s">
        <v>58</v>
      </c>
      <c r="C22" s="125">
        <f>C21^0.5</f>
        <v>0.13594116374373144</v>
      </c>
      <c r="D22" s="125">
        <f>D21^0.5</f>
        <v>0.13594116374373141</v>
      </c>
      <c r="E22" s="125">
        <f>E21^0.5</f>
        <v>5.8350664092193506E-2</v>
      </c>
      <c r="F22" s="126"/>
      <c r="G22" s="81"/>
      <c r="H22" s="79"/>
      <c r="I22" s="81" t="s">
        <v>59</v>
      </c>
      <c r="J22" s="125">
        <f>SUMPRODUCT(I16:I19,J16:J19,K16:K19)-J20*K20</f>
        <v>-3.3600000000000001E-3</v>
      </c>
      <c r="K22" s="81"/>
      <c r="L22" s="81"/>
      <c r="M22" s="126"/>
    </row>
    <row r="23" spans="1:13">
      <c r="A23" s="79" t="s">
        <v>60</v>
      </c>
      <c r="B23" s="125" t="s">
        <v>61</v>
      </c>
      <c r="C23" s="81"/>
      <c r="D23" s="125"/>
      <c r="E23" s="125"/>
      <c r="F23" s="126"/>
      <c r="G23" s="81"/>
      <c r="H23" s="79"/>
      <c r="I23" s="81" t="s">
        <v>62</v>
      </c>
      <c r="J23" s="125">
        <f>J22/(J21*K21)</f>
        <v>-8.4717374208735749E-2</v>
      </c>
      <c r="K23" s="81"/>
      <c r="L23" s="81"/>
      <c r="M23" s="126"/>
    </row>
    <row r="24" spans="1:13">
      <c r="A24" s="116" t="s">
        <v>63</v>
      </c>
      <c r="B24" s="80" t="s">
        <v>64</v>
      </c>
      <c r="C24" s="117"/>
      <c r="D24" s="117"/>
      <c r="E24" s="117"/>
      <c r="F24" s="94"/>
      <c r="G24" s="81"/>
      <c r="H24" s="79" t="s">
        <v>79</v>
      </c>
      <c r="I24" s="81" t="s">
        <v>65</v>
      </c>
      <c r="J24" s="81"/>
      <c r="K24" s="81"/>
      <c r="L24" s="81"/>
      <c r="M24" s="126"/>
    </row>
    <row r="25" spans="1:13">
      <c r="H25" s="116" t="s">
        <v>80</v>
      </c>
      <c r="I25" s="80" t="s">
        <v>66</v>
      </c>
      <c r="J25" s="80"/>
      <c r="K25" s="80"/>
      <c r="L25" s="80"/>
      <c r="M25" s="94"/>
    </row>
    <row r="27" spans="1:13" ht="18.3">
      <c r="A27" s="83" t="s">
        <v>78</v>
      </c>
    </row>
    <row r="28" spans="1:13">
      <c r="A28" s="85"/>
      <c r="B28" s="90"/>
      <c r="C28" s="143" t="s">
        <v>43</v>
      </c>
      <c r="D28" s="144"/>
      <c r="E28" s="143" t="s">
        <v>44</v>
      </c>
      <c r="F28" s="144"/>
    </row>
    <row r="29" spans="1:13" ht="20.7">
      <c r="A29" s="97" t="s">
        <v>45</v>
      </c>
      <c r="B29" s="81" t="s">
        <v>46</v>
      </c>
      <c r="C29" s="99" t="s">
        <v>55</v>
      </c>
      <c r="D29" s="100" t="s">
        <v>56</v>
      </c>
      <c r="E29" s="143" t="s">
        <v>76</v>
      </c>
      <c r="F29" s="144"/>
    </row>
    <row r="30" spans="1:13">
      <c r="A30" s="101">
        <v>1</v>
      </c>
      <c r="B30" s="102">
        <v>0.14000000000000001</v>
      </c>
      <c r="C30" s="106">
        <v>-0.1</v>
      </c>
      <c r="D30" s="107">
        <v>-0.35</v>
      </c>
      <c r="E30" s="101">
        <f>0.4*C30+0.6*D30</f>
        <v>-0.25</v>
      </c>
      <c r="F30" s="100"/>
    </row>
    <row r="31" spans="1:13">
      <c r="A31" s="97">
        <v>2</v>
      </c>
      <c r="B31" s="108">
        <v>0.36</v>
      </c>
      <c r="C31" s="112">
        <v>0</v>
      </c>
      <c r="D31" s="113">
        <v>0.2</v>
      </c>
      <c r="E31" s="97">
        <f>0.4*C31+0.6*D31</f>
        <v>0.12</v>
      </c>
      <c r="F31" s="96"/>
    </row>
    <row r="32" spans="1:13">
      <c r="A32" s="97">
        <v>3</v>
      </c>
      <c r="B32" s="108">
        <v>0.3</v>
      </c>
      <c r="C32" s="112">
        <v>0.1</v>
      </c>
      <c r="D32" s="113">
        <v>0.45</v>
      </c>
      <c r="E32" s="97">
        <f>0.4*C32+0.6*D32</f>
        <v>0.31000000000000005</v>
      </c>
      <c r="F32" s="96"/>
    </row>
    <row r="33" spans="1:8">
      <c r="A33" s="97">
        <v>4</v>
      </c>
      <c r="B33" s="108">
        <v>0.2</v>
      </c>
      <c r="C33" s="112">
        <v>0.32</v>
      </c>
      <c r="D33" s="113">
        <v>-0.19</v>
      </c>
      <c r="E33" s="93">
        <f>0.4*C33+0.6*D33</f>
        <v>1.4000000000000012E-2</v>
      </c>
      <c r="F33" s="119"/>
    </row>
    <row r="34" spans="1:8">
      <c r="A34" s="85"/>
      <c r="B34" s="90" t="s">
        <v>47</v>
      </c>
      <c r="C34" s="90">
        <v>0.08</v>
      </c>
      <c r="D34" s="90">
        <v>0.12</v>
      </c>
      <c r="E34" s="132">
        <f>SUMPRODUCT(B30:B33,E30:E33)</f>
        <v>0.10400000000000001</v>
      </c>
      <c r="F34" s="133"/>
    </row>
    <row r="35" spans="1:8">
      <c r="A35" s="79"/>
      <c r="B35" s="81" t="s">
        <v>58</v>
      </c>
      <c r="C35" s="125">
        <v>0.13594116374373144</v>
      </c>
      <c r="D35" s="125">
        <v>0.29175332046096752</v>
      </c>
      <c r="E35" s="82">
        <f>(SUMPRODUCT(B30:B33,E30:E33,E30:E33)-E34^2)^0.5</f>
        <v>0.17884965753391871</v>
      </c>
      <c r="F35" s="134"/>
    </row>
    <row r="36" spans="1:8">
      <c r="A36" s="79"/>
      <c r="B36" s="81" t="s">
        <v>59</v>
      </c>
      <c r="C36" s="125">
        <v>-3.3600000000000001E-3</v>
      </c>
      <c r="D36" s="81"/>
      <c r="E36" s="82">
        <f>((0.4*C35)^2+(0.6*D35)^2+2*0.4*0.6*C36)^0.5</f>
        <v>0.17884965753391868</v>
      </c>
      <c r="F36" s="134"/>
    </row>
    <row r="37" spans="1:8">
      <c r="A37" s="79"/>
      <c r="B37" s="81" t="s">
        <v>62</v>
      </c>
      <c r="C37" s="125">
        <v>-8.4717374208735749E-2</v>
      </c>
      <c r="D37" s="81"/>
      <c r="E37" s="128"/>
      <c r="F37" s="129"/>
    </row>
    <row r="38" spans="1:8">
      <c r="A38" s="79" t="s">
        <v>67</v>
      </c>
      <c r="B38" s="81" t="s">
        <v>68</v>
      </c>
      <c r="C38" s="81"/>
      <c r="D38" s="81"/>
      <c r="E38" s="128"/>
      <c r="F38" s="129"/>
    </row>
    <row r="39" spans="1:8">
      <c r="A39" s="116" t="s">
        <v>69</v>
      </c>
      <c r="B39" s="80" t="s">
        <v>70</v>
      </c>
      <c r="C39" s="80"/>
      <c r="D39" s="80"/>
      <c r="E39" s="130"/>
      <c r="F39" s="131"/>
    </row>
    <row r="40" spans="1:8">
      <c r="A40" s="81"/>
      <c r="B40" s="81"/>
      <c r="C40" s="81"/>
      <c r="D40" s="81"/>
      <c r="E40" s="128"/>
      <c r="F40" s="128"/>
    </row>
    <row r="41" spans="1:8">
      <c r="A41" s="81"/>
      <c r="B41" s="81"/>
      <c r="C41" s="81"/>
      <c r="D41" s="81"/>
      <c r="E41" s="128"/>
      <c r="F41" s="128"/>
    </row>
    <row r="43" spans="1:8" ht="18.3">
      <c r="A43" s="83" t="s">
        <v>87</v>
      </c>
    </row>
    <row r="44" spans="1:8">
      <c r="G44" s="127"/>
    </row>
    <row r="45" spans="1:8" ht="14.4">
      <c r="A45" s="6"/>
      <c r="B45" s="142" t="s">
        <v>84</v>
      </c>
      <c r="C45" s="142"/>
      <c r="D45" s="6"/>
      <c r="E45" s="142" t="s">
        <v>85</v>
      </c>
      <c r="F45" s="142"/>
      <c r="G45" s="6"/>
      <c r="H45" s="6"/>
    </row>
    <row r="46" spans="1:8" ht="57.6">
      <c r="A46" s="135" t="s">
        <v>46</v>
      </c>
      <c r="B46" s="136" t="s">
        <v>81</v>
      </c>
      <c r="C46" s="136" t="s">
        <v>82</v>
      </c>
      <c r="D46" s="136"/>
      <c r="E46" s="136" t="s">
        <v>81</v>
      </c>
      <c r="F46" s="136" t="s">
        <v>82</v>
      </c>
      <c r="G46" s="135"/>
      <c r="H46" s="137" t="s">
        <v>83</v>
      </c>
    </row>
    <row r="47" spans="1:8" ht="14.4">
      <c r="A47">
        <v>0.25</v>
      </c>
      <c r="B47">
        <v>-2</v>
      </c>
      <c r="C47">
        <v>30</v>
      </c>
      <c r="D47"/>
      <c r="E47">
        <v>-8</v>
      </c>
      <c r="F47">
        <v>20</v>
      </c>
      <c r="G47"/>
      <c r="H47">
        <v>-160</v>
      </c>
    </row>
    <row r="48" spans="1:8" ht="14.4">
      <c r="A48" s="138">
        <v>0.5</v>
      </c>
      <c r="B48">
        <v>6</v>
      </c>
      <c r="C48">
        <v>10</v>
      </c>
      <c r="D48"/>
      <c r="E48">
        <v>0</v>
      </c>
      <c r="F48">
        <v>0</v>
      </c>
      <c r="G48"/>
      <c r="H48">
        <v>0</v>
      </c>
    </row>
    <row r="49" spans="1:8" ht="14.4">
      <c r="A49">
        <v>0.25</v>
      </c>
      <c r="B49">
        <v>14</v>
      </c>
      <c r="C49">
        <v>-10</v>
      </c>
      <c r="D49"/>
      <c r="E49">
        <v>8</v>
      </c>
      <c r="F49">
        <v>-20</v>
      </c>
      <c r="G49"/>
      <c r="H49">
        <v>-160</v>
      </c>
    </row>
    <row r="50" spans="1:8" ht="14.4">
      <c r="A50" t="s">
        <v>86</v>
      </c>
      <c r="B50">
        <v>6</v>
      </c>
      <c r="C50">
        <v>10</v>
      </c>
      <c r="D50"/>
      <c r="E50">
        <v>0</v>
      </c>
      <c r="F50">
        <v>0</v>
      </c>
      <c r="G50"/>
      <c r="H50">
        <v>-80</v>
      </c>
    </row>
    <row r="51" spans="1:8" ht="14.4">
      <c r="A51"/>
      <c r="B51"/>
      <c r="C51"/>
      <c r="D51"/>
      <c r="E51"/>
      <c r="F51"/>
      <c r="G51"/>
      <c r="H51"/>
    </row>
    <row r="52" spans="1:8" ht="14.4">
      <c r="A52"/>
      <c r="B52"/>
      <c r="C52"/>
      <c r="D52"/>
      <c r="E52"/>
      <c r="F52"/>
      <c r="G52"/>
      <c r="H52"/>
    </row>
    <row r="53" spans="1:8">
      <c r="G53" s="128"/>
    </row>
    <row r="54" spans="1:8">
      <c r="G54" s="128"/>
    </row>
    <row r="55" spans="1:8">
      <c r="G55" s="128"/>
    </row>
  </sheetData>
  <mergeCells count="11">
    <mergeCell ref="L8:M8"/>
    <mergeCell ref="L3:M3"/>
    <mergeCell ref="L4:M4"/>
    <mergeCell ref="L5:M5"/>
    <mergeCell ref="L6:M6"/>
    <mergeCell ref="L7:M7"/>
    <mergeCell ref="B45:C45"/>
    <mergeCell ref="E45:F45"/>
    <mergeCell ref="C28:D28"/>
    <mergeCell ref="E28:F28"/>
    <mergeCell ref="E29:F29"/>
  </mergeCells>
  <printOptions headings="1"/>
  <pageMargins left="0.75" right="0.75" top="0.5" bottom="0.49" header="0.5" footer="0.5"/>
  <pageSetup scale="94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Spreadsheet 7A.1 </vt:lpstr>
      <vt:lpstr>Spreadsheets 7B</vt:lpstr>
      <vt:lpstr>'Spreadsheets 7B'!Print_Area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Marcus</dc:creator>
  <cp:lastModifiedBy>German Creamer</cp:lastModifiedBy>
  <dcterms:created xsi:type="dcterms:W3CDTF">2016-09-14T18:47:29Z</dcterms:created>
  <dcterms:modified xsi:type="dcterms:W3CDTF">2022-05-25T18:28:27Z</dcterms:modified>
</cp:coreProperties>
</file>