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wang9\Downloads\"/>
    </mc:Choice>
  </mc:AlternateContent>
  <xr:revisionPtr revIDLastSave="0" documentId="13_ncr:1_{483CC4B4-5107-4144-B45B-E162F571C01C}" xr6:coauthVersionLast="47" xr6:coauthVersionMax="47" xr10:uidLastSave="{00000000-0000-0000-0000-000000000000}"/>
  <bookViews>
    <workbookView xWindow="-120" yWindow="-120" windowWidth="38640" windowHeight="21120" xr2:uid="{7E25C9AE-C0D8-467A-8010-06E8CCBDA0BD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2" i="1" l="1"/>
  <c r="G48" i="1"/>
  <c r="G40" i="1"/>
  <c r="G36" i="1"/>
  <c r="D52" i="1"/>
  <c r="D51" i="1"/>
  <c r="D50" i="1"/>
  <c r="E52" i="1" s="1"/>
  <c r="D48" i="1"/>
  <c r="D47" i="1"/>
  <c r="D46" i="1"/>
  <c r="F48" i="1" s="1"/>
  <c r="D44" i="1"/>
  <c r="D43" i="1"/>
  <c r="D42" i="1"/>
  <c r="E44" i="1" s="1"/>
  <c r="D38" i="1"/>
  <c r="D39" i="1"/>
  <c r="D40" i="1"/>
  <c r="D36" i="1"/>
  <c r="D35" i="1"/>
  <c r="D34" i="1"/>
  <c r="F36" i="1" s="1"/>
  <c r="E30" i="1"/>
  <c r="E36" i="1" l="1"/>
  <c r="E48" i="1"/>
  <c r="F40" i="1"/>
  <c r="E40" i="1"/>
  <c r="F52" i="1"/>
  <c r="F44" i="1"/>
  <c r="G44" i="1" s="1"/>
</calcChain>
</file>

<file path=xl/sharedStrings.xml><?xml version="1.0" encoding="utf-8"?>
<sst xmlns="http://schemas.openxmlformats.org/spreadsheetml/2006/main" count="41" uniqueCount="28">
  <si>
    <t>Density estimation protocol</t>
  </si>
  <si>
    <t>Method 1: measuring cylinder - low fidelity</t>
  </si>
  <si>
    <t>Use a 10ml measuring cylinder (the smallest available in the lab). Fill the measuring cylinder gradually with your solution.</t>
  </si>
  <si>
    <t>Fill in the yellow cells below:</t>
  </si>
  <si>
    <t>vol soln</t>
  </si>
  <si>
    <t>Cylinder</t>
  </si>
  <si>
    <t>ml</t>
  </si>
  <si>
    <t>g</t>
  </si>
  <si>
    <t>The density in g/ml is the gradient of the best fit line (display the eqn first)</t>
  </si>
  <si>
    <t>Method 2: serological pipette - high fidelity</t>
  </si>
  <si>
    <t>Use a 5ml serological pipette (you can find these in the pipette cabinet in the lab) and a beaker large enough such that</t>
  </si>
  <si>
    <t>the pipette can stand and not flop over when placed in it.</t>
  </si>
  <si>
    <t>First, measure the empty beaker and pipette together. Pipette out 5ml of your solution. Place the pipette in the beaker</t>
  </si>
  <si>
    <t>quickly, making sure there are no spills, and weigh. Repeat this process at least thrice, or until you get</t>
  </si>
  <si>
    <t>agreeing readings within +/- 1mg.</t>
  </si>
  <si>
    <t>Empty mass</t>
  </si>
  <si>
    <t>Filled mass</t>
  </si>
  <si>
    <t>Measured volume</t>
  </si>
  <si>
    <t>*Change this depending on the amount of liquid you suction out. The bigger the volume the better.</t>
  </si>
  <si>
    <t>Density</t>
  </si>
  <si>
    <t>g/ml</t>
  </si>
  <si>
    <t>Avg. Density</t>
  </si>
  <si>
    <t>Mass (g)</t>
  </si>
  <si>
    <t>Volume (mL)</t>
  </si>
  <si>
    <t>Density (g/mL)</t>
  </si>
  <si>
    <t>Std. deviation</t>
  </si>
  <si>
    <t>Weight % psf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</si>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</sst>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scadia Code"/>
      <family val="2"/>
    </font>
    <font>
      <b/>
      <sz val="11"/>
      <color theme="1"/>
      <name val="Cascadia Code"/>
      <family val="3"/>
    </font>
    <font>
      <sz val="11"/>
      <color theme="1"/>
      <name val="Cascadia Code"/>
      <family val="3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9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0" fillId="0" borderId="1" xfId="0" applyBorder="1"/>
    <xf numFmtId="0" fontId="0" fillId="3" borderId="1" xfId="0" applyFill="1" applyBorder="1"/>
    <xf numFmtId="9" fontId="0" fillId="0" borderId="1" xfId="0" applyNumberFormat="1" applyBorder="1" applyAlignment="1">
      <alignment vertical="center"/>
    </xf>
    <xf numFmtId="0" fontId="2" fillId="2" borderId="1" xfId="0" applyFont="1" applyFill="1" applyBorder="1"/>
    <xf numFmtId="9" fontId="2" fillId="2" borderId="1" xfId="0" applyNumberFormat="1" applyFont="1" applyFill="1" applyBorder="1" applyAlignment="1">
      <alignment vertical="center"/>
    </xf>
    <xf numFmtId="9" fontId="0" fillId="2" borderId="1" xfId="0" applyNumberFormat="1" applyFill="1" applyBorder="1" applyAlignment="1">
      <alignment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Sheet1!$C$7:$C$12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Sheet1!$E$7:$E$12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B5-40F3-AD12-E400078F7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188783"/>
        <c:axId val="2030189743"/>
      </c:scatterChart>
      <c:valAx>
        <c:axId val="203018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en-US"/>
          </a:p>
        </c:txPr>
        <c:crossAx val="2030189743"/>
        <c:crosses val="autoZero"/>
        <c:crossBetween val="midCat"/>
      </c:valAx>
      <c:valAx>
        <c:axId val="203018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en-US"/>
          </a:p>
        </c:txPr>
        <c:crossAx val="2030188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</a:t>
            </a:r>
            <a:r>
              <a:rPr lang="en-US" baseline="0"/>
              <a:t> of Membrane Solutions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Sheet1!$D$33</c:f>
              <c:strCache>
                <c:ptCount val="1"/>
                <c:pt idx="0">
                  <c:v>Density (g/mL)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(Sheet1!$A$34:$A$36,Sheet1!$A$38:$A$40,Sheet1!$A$42:$A$44,Sheet1!$A$46:$A$48,Sheet1!$A$50:$A$52)</c:f>
              <c:numCache>
                <c:formatCode>0%</c:formatCode>
                <c:ptCount val="12"/>
                <c:pt idx="0">
                  <c:v>0.17</c:v>
                </c:pt>
                <c:pt idx="1">
                  <c:v>0.17</c:v>
                </c:pt>
                <c:pt idx="2">
                  <c:v>0.17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(Sheet1!$D$34:$D$36,Sheet1!$D$38:$D$40,Sheet1!$D$42:$D$44,Sheet1!$D$46:$D$48,Sheet1!$D$50:$D$52)</c:f>
              <c:numCache>
                <c:formatCode>General</c:formatCode>
                <c:ptCount val="12"/>
                <c:pt idx="0">
                  <c:v>1.0933600000000001</c:v>
                </c:pt>
                <c:pt idx="1">
                  <c:v>1.0905800000000001</c:v>
                </c:pt>
                <c:pt idx="2">
                  <c:v>1.0915999999999999</c:v>
                </c:pt>
                <c:pt idx="3">
                  <c:v>1.0847340000000001</c:v>
                </c:pt>
                <c:pt idx="4">
                  <c:v>1.0794280000000001</c:v>
                </c:pt>
                <c:pt idx="5">
                  <c:v>1.0861779999999999</c:v>
                </c:pt>
                <c:pt idx="6">
                  <c:v>1.068484</c:v>
                </c:pt>
                <c:pt idx="7">
                  <c:v>1.071272</c:v>
                </c:pt>
                <c:pt idx="8">
                  <c:v>1.054338</c:v>
                </c:pt>
                <c:pt idx="9">
                  <c:v>1.0445600000000002</c:v>
                </c:pt>
                <c:pt idx="10">
                  <c:v>1.04766</c:v>
                </c:pt>
                <c:pt idx="11">
                  <c:v>1.0261900000000002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85-46E3-8FD4-B9FA4475C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508655"/>
        <c:axId val="1120513935"/>
      </c:scatterChart>
      <c:valAx>
        <c:axId val="1120508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wt</a:t>
                </a:r>
                <a:r>
                  <a:rPr lang="en-CA" baseline="0"/>
                  <a:t>% psf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513935"/>
        <c:crosses val="autoZero"/>
        <c:crossBetween val="midCat"/>
      </c:valAx>
      <c:valAx>
        <c:axId val="112051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Avg.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508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of Polymer 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Sheet1!$E$33</c:f>
              <c:strCache>
                <c:ptCount val="1"/>
                <c:pt idx="0">
                  <c:v>Avg. Density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8100964560086388E-2"/>
                  <c:y val="-5.38848328421285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Sheet1!$F$34:$F$52</c:f>
                <c:numCache>
                  <c:formatCode>General</c:formatCode>
                  <c:ptCount val="16"/>
                  <c:pt idx="2">
                    <c:v>1.406319072377741E-3</c:v>
                  </c:pt>
                  <c:pt idx="6">
                    <c:v>3.5543698925875541E-3</c:v>
                  </c:pt>
                  <c:pt idx="11">
                    <c:v>9.0796715799636718E-3</c:v>
                  </c:pt>
                  <c:pt idx="15">
                    <c:v>1.1604796422169541E-2</c:v>
                  </c:pt>
                </c:numCache>
              </c:numRef>
            </c:plus>
            <c:minus>
              <c:numRef>
                <c:f>Sheet1!$F$34:$F$52</c:f>
                <c:numCache>
                  <c:formatCode>General</c:formatCode>
                  <c:ptCount val="16"/>
                  <c:pt idx="2">
                    <c:v>1.406319072377741E-3</c:v>
                  </c:pt>
                  <c:pt idx="6">
                    <c:v>3.5543698925875541E-3</c:v>
                  </c:pt>
                  <c:pt idx="11">
                    <c:v>9.0796715799636718E-3</c:v>
                  </c:pt>
                  <c:pt idx="15">
                    <c:v>1.1604796422169541E-2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Sheet1!$A$34:$A$52</c:f>
              <c:numCache>
                <c:formatCode>0%</c:formatCode>
                <c:ptCount val="16"/>
                <c:pt idx="0">
                  <c:v>0.17</c:v>
                </c:pt>
                <c:pt idx="1">
                  <c:v>0.17</c:v>
                </c:pt>
                <c:pt idx="2">
                  <c:v>0.17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Sheet1!$E$34:$E$52</c:f>
              <c:numCache>
                <c:formatCode>General</c:formatCode>
                <c:ptCount val="16"/>
                <c:pt idx="2">
                  <c:v>1.0918466666666669</c:v>
                </c:pt>
                <c:pt idx="6">
                  <c:v>1.0834466666666667</c:v>
                </c:pt>
                <c:pt idx="11">
                  <c:v>1.0646980000000001</c:v>
                </c:pt>
                <c:pt idx="15">
                  <c:v>1.0394700000000001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77-49E1-9016-6B18D1820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34463"/>
        <c:axId val="139340015"/>
      </c:scatterChart>
      <c:valAx>
        <c:axId val="14943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wt% psf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40015"/>
        <c:crosses val="autoZero"/>
        <c:crossBetween val="midCat"/>
      </c:valAx>
      <c:valAx>
        <c:axId val="13934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 Density</a:t>
                </a:r>
                <a:r>
                  <a:rPr lang="en-CA" baseline="0"/>
                  <a:t> (g/mL)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34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</xdr:colOff>
      <xdr:row>4</xdr:row>
      <xdr:rowOff>148590</xdr:rowOff>
    </xdr:from>
    <xdr:to>
      <xdr:col>12</xdr:col>
      <xdr:colOff>251460</xdr:colOff>
      <xdr:row>18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F89DF9-1EC8-546F-47C7-87F660DAC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492125</xdr:colOff>
      <xdr:row>32</xdr:row>
      <xdr:rowOff>301625</xdr:rowOff>
    </xdr:from>
    <xdr:to>
      <xdr:col>14</xdr:col>
      <xdr:colOff>492125</xdr:colOff>
      <xdr:row>49</xdr:row>
      <xdr:rowOff>200025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8B38CA-AE5E-2557-2A64-2D42FD53E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49363</xdr:colOff>
      <xdr:row>32</xdr:row>
      <xdr:rowOff>303882</xdr:rowOff>
    </xdr:from>
    <xdr:to>
      <xdr:col>20</xdr:col>
      <xdr:colOff>24848</xdr:colOff>
      <xdr:row>48</xdr:row>
      <xdr:rowOff>33129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AC7E437-87D7-98E8-1987-11ACB54F9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A8940-524E-4B0C-941E-456D658AC2AD}">
  <dimension ref="A2:G52"/>
  <sheetViews>
    <sheetView tabSelected="1" topLeftCell="A28" zoomScale="115" zoomScaleNormal="115" workbookViewId="0">
      <selection activeCell="J57" sqref="J57"/>
    </sheetView>
  </sheetViews>
  <sheetFormatPr defaultRowHeight="16.5" x14ac:dyDescent="0.3"/>
  <cols>
    <col min="1" max="1" width="14.33203125" customWidth="1"/>
    <col min="5" max="5" width="11.88671875" bestFit="1" customWidth="1"/>
    <col min="6" max="6" width="15.109375" customWidth="1"/>
  </cols>
  <sheetData>
    <row r="2" spans="2:6" x14ac:dyDescent="0.3">
      <c r="B2" s="1" t="s">
        <v>0</v>
      </c>
    </row>
    <row r="3" spans="2:6" x14ac:dyDescent="0.3">
      <c r="B3" t="s">
        <v>1</v>
      </c>
    </row>
    <row r="4" spans="2:6" x14ac:dyDescent="0.3">
      <c r="B4" t="s">
        <v>2</v>
      </c>
    </row>
    <row r="5" spans="2:6" x14ac:dyDescent="0.3">
      <c r="B5" t="s">
        <v>3</v>
      </c>
    </row>
    <row r="6" spans="2:6" x14ac:dyDescent="0.3">
      <c r="C6" t="s">
        <v>4</v>
      </c>
    </row>
    <row r="7" spans="2:6" x14ac:dyDescent="0.3">
      <c r="B7" t="s">
        <v>5</v>
      </c>
      <c r="C7">
        <v>0</v>
      </c>
      <c r="D7" t="s">
        <v>6</v>
      </c>
      <c r="F7" t="s">
        <v>7</v>
      </c>
    </row>
    <row r="8" spans="2:6" x14ac:dyDescent="0.3">
      <c r="C8">
        <v>2</v>
      </c>
      <c r="D8" t="s">
        <v>6</v>
      </c>
      <c r="F8" t="s">
        <v>7</v>
      </c>
    </row>
    <row r="9" spans="2:6" x14ac:dyDescent="0.3">
      <c r="C9">
        <v>4</v>
      </c>
      <c r="D9" t="s">
        <v>6</v>
      </c>
      <c r="F9" t="s">
        <v>7</v>
      </c>
    </row>
    <row r="10" spans="2:6" x14ac:dyDescent="0.3">
      <c r="C10">
        <v>6</v>
      </c>
      <c r="D10" t="s">
        <v>6</v>
      </c>
      <c r="F10" t="s">
        <v>7</v>
      </c>
    </row>
    <row r="11" spans="2:6" x14ac:dyDescent="0.3">
      <c r="C11">
        <v>8</v>
      </c>
      <c r="D11" t="s">
        <v>6</v>
      </c>
      <c r="F11" t="s">
        <v>7</v>
      </c>
    </row>
    <row r="12" spans="2:6" x14ac:dyDescent="0.3">
      <c r="C12">
        <v>10</v>
      </c>
      <c r="D12" t="s">
        <v>6</v>
      </c>
      <c r="F12" t="s">
        <v>7</v>
      </c>
    </row>
    <row r="13" spans="2:6" ht="16.149999999999999" customHeight="1" x14ac:dyDescent="0.3">
      <c r="B13" s="14" t="s">
        <v>8</v>
      </c>
      <c r="C13" s="14"/>
      <c r="D13" s="14"/>
      <c r="E13" s="14"/>
      <c r="F13" s="14"/>
    </row>
    <row r="14" spans="2:6" x14ac:dyDescent="0.3">
      <c r="B14" s="14"/>
      <c r="C14" s="14"/>
      <c r="D14" s="14"/>
      <c r="E14" s="14"/>
      <c r="F14" s="14"/>
    </row>
    <row r="20" spans="1:7" x14ac:dyDescent="0.3">
      <c r="B20" s="2" t="s">
        <v>9</v>
      </c>
    </row>
    <row r="21" spans="1:7" x14ac:dyDescent="0.3">
      <c r="B21" t="s">
        <v>10</v>
      </c>
    </row>
    <row r="22" spans="1:7" x14ac:dyDescent="0.3">
      <c r="C22" t="s">
        <v>11</v>
      </c>
    </row>
    <row r="23" spans="1:7" x14ac:dyDescent="0.3">
      <c r="B23" t="s">
        <v>12</v>
      </c>
    </row>
    <row r="24" spans="1:7" x14ac:dyDescent="0.3">
      <c r="C24" t="s">
        <v>13</v>
      </c>
    </row>
    <row r="25" spans="1:7" x14ac:dyDescent="0.3">
      <c r="C25" t="s">
        <v>14</v>
      </c>
    </row>
    <row r="27" spans="1:7" x14ac:dyDescent="0.3">
      <c r="B27" t="s">
        <v>15</v>
      </c>
      <c r="F27" t="s">
        <v>7</v>
      </c>
    </row>
    <row r="28" spans="1:7" x14ac:dyDescent="0.3">
      <c r="B28" t="s">
        <v>16</v>
      </c>
      <c r="F28" t="s">
        <v>7</v>
      </c>
    </row>
    <row r="29" spans="1:7" x14ac:dyDescent="0.3">
      <c r="B29" t="s">
        <v>17</v>
      </c>
      <c r="E29">
        <v>5</v>
      </c>
      <c r="F29" t="s">
        <v>6</v>
      </c>
      <c r="G29" t="s">
        <v>18</v>
      </c>
    </row>
    <row r="30" spans="1:7" x14ac:dyDescent="0.3">
      <c r="B30" t="s">
        <v>19</v>
      </c>
      <c r="E30">
        <f>(E28-E27)/5</f>
        <v>0</v>
      </c>
      <c r="F30" t="s">
        <v>20</v>
      </c>
    </row>
    <row r="32" spans="1:7" x14ac:dyDescent="0.3">
      <c r="A32" s="2"/>
      <c r="B32" s="2"/>
      <c r="C32" s="2"/>
      <c r="D32" s="2"/>
      <c r="E32" s="2"/>
      <c r="F32" s="2"/>
    </row>
    <row r="33" spans="1:7" ht="33" x14ac:dyDescent="0.3">
      <c r="A33" s="11" t="s">
        <v>26</v>
      </c>
      <c r="B33" s="4" t="s">
        <v>22</v>
      </c>
      <c r="C33" s="4" t="s">
        <v>23</v>
      </c>
      <c r="D33" s="4" t="s">
        <v>24</v>
      </c>
      <c r="E33" s="4" t="s">
        <v>21</v>
      </c>
      <c r="F33" s="4" t="s">
        <v>25</v>
      </c>
      <c r="G33" s="4" t="s">
        <v>27</v>
      </c>
    </row>
    <row r="34" spans="1:7" x14ac:dyDescent="0.3">
      <c r="A34" s="5">
        <v>0.17</v>
      </c>
      <c r="B34" s="6">
        <v>1.0933600000000001</v>
      </c>
      <c r="C34" s="6">
        <v>1</v>
      </c>
      <c r="D34" s="6">
        <f>B34/C34</f>
        <v>1.0933600000000001</v>
      </c>
      <c r="E34" s="7"/>
      <c r="F34" s="7"/>
      <c r="G34" s="8"/>
    </row>
    <row r="35" spans="1:7" x14ac:dyDescent="0.3">
      <c r="A35" s="5">
        <v>0.17</v>
      </c>
      <c r="B35" s="6">
        <v>1.0905800000000001</v>
      </c>
      <c r="C35" s="6">
        <v>1</v>
      </c>
      <c r="D35" s="6">
        <f>B35/C35</f>
        <v>1.0905800000000001</v>
      </c>
      <c r="E35" s="6"/>
      <c r="F35" s="7"/>
      <c r="G35" s="8"/>
    </row>
    <row r="36" spans="1:7" x14ac:dyDescent="0.3">
      <c r="A36" s="5">
        <v>0.17</v>
      </c>
      <c r="B36" s="6">
        <v>1.0915999999999999</v>
      </c>
      <c r="C36" s="6">
        <v>1</v>
      </c>
      <c r="D36" s="6">
        <f>B36/C36</f>
        <v>1.0915999999999999</v>
      </c>
      <c r="E36" s="6">
        <f>(D34+D35+D36)/3</f>
        <v>1.0918466666666669</v>
      </c>
      <c r="F36" s="7">
        <f>STDEV(D34:D36)</f>
        <v>1.406319072377741E-3</v>
      </c>
      <c r="G36" s="8">
        <f>F36/SQRT(3)</f>
        <v>8.1193869500379367E-4</v>
      </c>
    </row>
    <row r="37" spans="1:7" x14ac:dyDescent="0.3">
      <c r="A37" s="12"/>
      <c r="B37" s="4"/>
      <c r="C37" s="4"/>
      <c r="D37" s="4"/>
      <c r="E37" s="4"/>
      <c r="F37" s="3"/>
      <c r="G37" s="9"/>
    </row>
    <row r="38" spans="1:7" x14ac:dyDescent="0.3">
      <c r="A38" s="5">
        <v>0.15</v>
      </c>
      <c r="B38" s="6">
        <v>5.4236700000000004</v>
      </c>
      <c r="C38" s="6">
        <v>5</v>
      </c>
      <c r="D38" s="6">
        <f t="shared" ref="D38:D52" si="0">B38/C38</f>
        <v>1.0847340000000001</v>
      </c>
      <c r="E38" s="7"/>
      <c r="F38" s="7"/>
      <c r="G38" s="8"/>
    </row>
    <row r="39" spans="1:7" x14ac:dyDescent="0.3">
      <c r="A39" s="5">
        <v>0.15</v>
      </c>
      <c r="B39" s="6">
        <v>5.3971400000000003</v>
      </c>
      <c r="C39" s="6">
        <v>5</v>
      </c>
      <c r="D39" s="6">
        <f t="shared" si="0"/>
        <v>1.0794280000000001</v>
      </c>
      <c r="E39" s="7"/>
      <c r="F39" s="7"/>
      <c r="G39" s="8"/>
    </row>
    <row r="40" spans="1:7" x14ac:dyDescent="0.3">
      <c r="A40" s="5">
        <v>0.15</v>
      </c>
      <c r="B40" s="6">
        <v>5.4308899999999998</v>
      </c>
      <c r="C40" s="6">
        <v>5</v>
      </c>
      <c r="D40" s="6">
        <f t="shared" si="0"/>
        <v>1.0861779999999999</v>
      </c>
      <c r="E40" s="7">
        <f>AVERAGE(D38:D40)</f>
        <v>1.0834466666666667</v>
      </c>
      <c r="F40" s="7">
        <f>STDEV(D38:D40)</f>
        <v>3.5543698925875541E-3</v>
      </c>
      <c r="G40" s="8">
        <f>F40/SQRT(3)</f>
        <v>2.0521164142849259E-3</v>
      </c>
    </row>
    <row r="41" spans="1:7" x14ac:dyDescent="0.3">
      <c r="A41" s="12"/>
      <c r="B41" s="4"/>
      <c r="C41" s="4"/>
      <c r="D41" s="4"/>
      <c r="E41" s="3"/>
      <c r="F41" s="3"/>
      <c r="G41" s="9"/>
    </row>
    <row r="42" spans="1:7" hidden="1" x14ac:dyDescent="0.3">
      <c r="A42" s="10">
        <v>0.12</v>
      </c>
      <c r="B42" s="6">
        <v>5.3109099999999998</v>
      </c>
      <c r="C42" s="6">
        <v>5</v>
      </c>
      <c r="D42" s="6">
        <f t="shared" si="0"/>
        <v>1.062182</v>
      </c>
      <c r="E42" s="8"/>
      <c r="F42" s="8"/>
      <c r="G42" s="8"/>
    </row>
    <row r="43" spans="1:7" hidden="1" x14ac:dyDescent="0.3">
      <c r="A43" s="10">
        <v>0.12</v>
      </c>
      <c r="B43" s="6">
        <v>5.2645499999999998</v>
      </c>
      <c r="C43" s="6">
        <v>5</v>
      </c>
      <c r="D43" s="6">
        <f t="shared" si="0"/>
        <v>1.05291</v>
      </c>
      <c r="E43" s="8"/>
      <c r="F43" s="8"/>
      <c r="G43" s="8"/>
    </row>
    <row r="44" spans="1:7" hidden="1" x14ac:dyDescent="0.3">
      <c r="A44" s="10">
        <v>0.12</v>
      </c>
      <c r="B44" s="6">
        <v>5.33385</v>
      </c>
      <c r="C44" s="6">
        <v>5</v>
      </c>
      <c r="D44" s="6">
        <f t="shared" si="0"/>
        <v>1.06677</v>
      </c>
      <c r="E44" s="8">
        <f>AVERAGE(D42, D43, D44)</f>
        <v>1.0606206666666667</v>
      </c>
      <c r="F44" s="8">
        <f>STDEV(D42:D44)</f>
        <v>7.0606813646653926E-3</v>
      </c>
      <c r="G44" s="8">
        <f>F44/SQRT(3)</f>
        <v>4.0764862865517388E-3</v>
      </c>
    </row>
    <row r="45" spans="1:7" x14ac:dyDescent="0.3">
      <c r="A45" s="13"/>
      <c r="B45" s="4"/>
      <c r="C45" s="4"/>
      <c r="D45" s="4"/>
      <c r="E45" s="9"/>
      <c r="F45" s="9"/>
      <c r="G45" s="9"/>
    </row>
    <row r="46" spans="1:7" x14ac:dyDescent="0.3">
      <c r="A46" s="10">
        <v>0.1</v>
      </c>
      <c r="B46" s="6">
        <v>5.3424199999999997</v>
      </c>
      <c r="C46" s="6">
        <v>5</v>
      </c>
      <c r="D46" s="6">
        <f t="shared" si="0"/>
        <v>1.068484</v>
      </c>
      <c r="E46" s="8"/>
      <c r="F46" s="8"/>
      <c r="G46" s="8"/>
    </row>
    <row r="47" spans="1:7" x14ac:dyDescent="0.3">
      <c r="A47" s="10">
        <v>0.1</v>
      </c>
      <c r="B47" s="6">
        <v>5.3563599999999996</v>
      </c>
      <c r="C47" s="6">
        <v>5</v>
      </c>
      <c r="D47" s="6">
        <f t="shared" si="0"/>
        <v>1.071272</v>
      </c>
      <c r="E47" s="8"/>
      <c r="F47" s="8"/>
      <c r="G47" s="8"/>
    </row>
    <row r="48" spans="1:7" x14ac:dyDescent="0.3">
      <c r="A48" s="10">
        <v>0.1</v>
      </c>
      <c r="B48" s="6">
        <v>5.2716900000000004</v>
      </c>
      <c r="C48" s="6">
        <v>5</v>
      </c>
      <c r="D48" s="6">
        <f t="shared" si="0"/>
        <v>1.054338</v>
      </c>
      <c r="E48" s="8">
        <f>AVERAGE(D46:D48)</f>
        <v>1.0646980000000001</v>
      </c>
      <c r="F48" s="8">
        <f>STDEV(D46:D48)</f>
        <v>9.0796715799636718E-3</v>
      </c>
      <c r="G48" s="8">
        <f>F48/SQRT(3)</f>
        <v>5.2421508308454212E-3</v>
      </c>
    </row>
    <row r="49" spans="1:7" x14ac:dyDescent="0.3">
      <c r="A49" s="13"/>
      <c r="B49" s="4"/>
      <c r="C49" s="4"/>
      <c r="D49" s="4"/>
      <c r="E49" s="9"/>
      <c r="F49" s="9"/>
      <c r="G49" s="9"/>
    </row>
    <row r="50" spans="1:7" x14ac:dyDescent="0.3">
      <c r="A50" s="10">
        <v>0</v>
      </c>
      <c r="B50" s="6">
        <v>5.2228000000000003</v>
      </c>
      <c r="C50" s="6">
        <v>5</v>
      </c>
      <c r="D50" s="6">
        <f t="shared" si="0"/>
        <v>1.0445600000000002</v>
      </c>
      <c r="E50" s="8"/>
      <c r="F50" s="8"/>
      <c r="G50" s="8"/>
    </row>
    <row r="51" spans="1:7" x14ac:dyDescent="0.3">
      <c r="A51" s="10">
        <v>0</v>
      </c>
      <c r="B51" s="6">
        <v>5.2382999999999997</v>
      </c>
      <c r="C51" s="6">
        <v>5</v>
      </c>
      <c r="D51" s="6">
        <f t="shared" si="0"/>
        <v>1.04766</v>
      </c>
      <c r="E51" s="8"/>
      <c r="F51" s="8"/>
      <c r="G51" s="8"/>
    </row>
    <row r="52" spans="1:7" x14ac:dyDescent="0.3">
      <c r="A52" s="10">
        <v>0</v>
      </c>
      <c r="B52" s="6">
        <v>5.1309500000000003</v>
      </c>
      <c r="C52" s="6">
        <v>5</v>
      </c>
      <c r="D52" s="6">
        <f t="shared" si="0"/>
        <v>1.0261900000000002</v>
      </c>
      <c r="E52" s="8">
        <f>AVERAGE(D50:D52)</f>
        <v>1.0394700000000001</v>
      </c>
      <c r="F52" s="8">
        <f>STDEV(D50:D52)</f>
        <v>1.1604796422169541E-2</v>
      </c>
      <c r="G52" s="8">
        <f>F52/SQRT(3)</f>
        <v>6.7000323382303906E-3</v>
      </c>
    </row>
  </sheetData>
  <mergeCells count="1">
    <mergeCell ref="B13:F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Kenneth Sulimro;Smita Basak</dc:creator>
  <cp:keywords/>
  <dc:description/>
  <cp:lastModifiedBy>Hongchen Wang</cp:lastModifiedBy>
  <cp:revision/>
  <dcterms:created xsi:type="dcterms:W3CDTF">2024-04-02T22:25:55Z</dcterms:created>
  <dcterms:modified xsi:type="dcterms:W3CDTF">2024-11-27T02:28:30Z</dcterms:modified>
  <cp:category/>
  <cp:contentStatus/>
</cp:coreProperties>
</file>