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Finance/Seminars/"/>
    </mc:Choice>
  </mc:AlternateContent>
  <xr:revisionPtr revIDLastSave="9" documentId="11_9705D3FE0A6FA2F723F8AAA5656F7F144AE7B01E" xr6:coauthVersionLast="47" xr6:coauthVersionMax="47" xr10:uidLastSave="{2C407850-494C-4BC1-809B-4575CFA1B6C1}"/>
  <bookViews>
    <workbookView xWindow="-110" yWindow="-110" windowWidth="19420" windowHeight="10300" activeTab="8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F5" i="9"/>
  <c r="E5" i="9"/>
  <c r="D5" i="9"/>
  <c r="C5" i="9"/>
  <c r="B5" i="9"/>
  <c r="G3" i="9"/>
  <c r="F3" i="9"/>
  <c r="E3" i="9"/>
  <c r="D3" i="9"/>
  <c r="C3" i="9"/>
  <c r="B3" i="9"/>
  <c r="C10" i="8"/>
  <c r="B6" i="8"/>
  <c r="F3" i="8"/>
  <c r="E3" i="8"/>
  <c r="D3" i="8"/>
  <c r="C3" i="8"/>
  <c r="B3" i="8"/>
  <c r="B5" i="8"/>
  <c r="C4" i="8"/>
  <c r="C5" i="8" s="1"/>
  <c r="C6" i="8" s="1"/>
  <c r="D10" i="7"/>
  <c r="D13" i="7" s="1"/>
  <c r="D18" i="7" s="1"/>
  <c r="F8" i="7"/>
  <c r="G8" i="7"/>
  <c r="H8" i="7"/>
  <c r="I8" i="7"/>
  <c r="I10" i="7" s="1"/>
  <c r="J8" i="7"/>
  <c r="J10" i="7" s="1"/>
  <c r="K8" i="7"/>
  <c r="K10" i="7" s="1"/>
  <c r="L8" i="7"/>
  <c r="L10" i="7" s="1"/>
  <c r="E8" i="7"/>
  <c r="D8" i="7"/>
  <c r="C8" i="7"/>
  <c r="D7" i="7"/>
  <c r="E7" i="7"/>
  <c r="E10" i="7" s="1"/>
  <c r="E13" i="7" s="1"/>
  <c r="E18" i="7" s="1"/>
  <c r="F7" i="7"/>
  <c r="F10" i="7" s="1"/>
  <c r="G7" i="7"/>
  <c r="G10" i="7" s="1"/>
  <c r="H7" i="7"/>
  <c r="H10" i="7" s="1"/>
  <c r="I7" i="7"/>
  <c r="J7" i="7"/>
  <c r="K7" i="7"/>
  <c r="L7" i="7"/>
  <c r="C7" i="7"/>
  <c r="C10" i="7" s="1"/>
  <c r="C13" i="7" s="1"/>
  <c r="C18" i="7" s="1"/>
  <c r="B6" i="6"/>
  <c r="B5" i="6"/>
  <c r="A6" i="6"/>
  <c r="A5" i="6"/>
  <c r="B6" i="5"/>
  <c r="A9" i="4"/>
  <c r="A4" i="4"/>
  <c r="A6" i="3"/>
  <c r="C5" i="2"/>
  <c r="B5" i="2"/>
  <c r="C4" i="2"/>
  <c r="D4" i="2" s="1"/>
  <c r="A11" i="1"/>
  <c r="C5" i="1"/>
  <c r="C4" i="1"/>
  <c r="B4" i="1"/>
  <c r="C3" i="1"/>
  <c r="D3" i="1" s="1"/>
  <c r="A5" i="1"/>
  <c r="D5" i="2" l="1"/>
  <c r="E4" i="2"/>
  <c r="H11" i="7"/>
  <c r="H13" i="7" s="1"/>
  <c r="H18" i="7" s="1"/>
  <c r="L11" i="7"/>
  <c r="L13" i="7"/>
  <c r="L18" i="7" s="1"/>
  <c r="F11" i="7"/>
  <c r="F13" i="7" s="1"/>
  <c r="F18" i="7" s="1"/>
  <c r="A20" i="7" s="1"/>
  <c r="J11" i="7"/>
  <c r="J13" i="7" s="1"/>
  <c r="J18" i="7" s="1"/>
  <c r="I11" i="7"/>
  <c r="I13" i="7"/>
  <c r="I18" i="7" s="1"/>
  <c r="G11" i="7"/>
  <c r="G13" i="7" s="1"/>
  <c r="G18" i="7" s="1"/>
  <c r="K11" i="7"/>
  <c r="K13" i="7"/>
  <c r="K18" i="7" s="1"/>
  <c r="E3" i="1"/>
  <c r="D4" i="1"/>
  <c r="D4" i="8"/>
  <c r="F3" i="1" l="1"/>
  <c r="F4" i="1" s="1"/>
  <c r="E4" i="1"/>
  <c r="B5" i="1" s="1"/>
  <c r="E5" i="2"/>
  <c r="F4" i="2"/>
  <c r="D5" i="8"/>
  <c r="E4" i="8"/>
  <c r="D6" i="8" l="1"/>
  <c r="G4" i="2"/>
  <c r="F5" i="2"/>
  <c r="E5" i="8"/>
  <c r="F6" i="8" s="1"/>
  <c r="F4" i="8"/>
  <c r="F5" i="8" s="1"/>
  <c r="H4" i="2" l="1"/>
  <c r="G5" i="2"/>
  <c r="E6" i="8"/>
  <c r="I4" i="2" l="1"/>
  <c r="H5" i="2"/>
  <c r="J4" i="2" l="1"/>
  <c r="J5" i="2" s="1"/>
  <c r="I5" i="2"/>
  <c r="B8" i="2" l="1"/>
</calcChain>
</file>

<file path=xl/sharedStrings.xml><?xml version="1.0" encoding="utf-8"?>
<sst xmlns="http://schemas.openxmlformats.org/spreadsheetml/2006/main" count="61" uniqueCount="35">
  <si>
    <t>год</t>
  </si>
  <si>
    <t>потоки</t>
  </si>
  <si>
    <t>диск множители</t>
  </si>
  <si>
    <t>диск потоки</t>
  </si>
  <si>
    <t>подсчет внутренней нормы доходности</t>
  </si>
  <si>
    <t>денежные потоки</t>
  </si>
  <si>
    <t>ставка</t>
  </si>
  <si>
    <t>диск множитель</t>
  </si>
  <si>
    <t>диск поток</t>
  </si>
  <si>
    <t>NPV</t>
  </si>
  <si>
    <t>ЧПС-1</t>
  </si>
  <si>
    <t>поток</t>
  </si>
  <si>
    <t>квартал</t>
  </si>
  <si>
    <t>проект А</t>
  </si>
  <si>
    <t>проект Б</t>
  </si>
  <si>
    <t>Год</t>
  </si>
  <si>
    <t>Цена</t>
  </si>
  <si>
    <t>млн/ед</t>
  </si>
  <si>
    <t>себестоимость</t>
  </si>
  <si>
    <t>объем</t>
  </si>
  <si>
    <t>ед</t>
  </si>
  <si>
    <t>выручка</t>
  </si>
  <si>
    <t>постоянные расходы</t>
  </si>
  <si>
    <t>Прибыль</t>
  </si>
  <si>
    <t>Налог на прибыль</t>
  </si>
  <si>
    <t>млн руб</t>
  </si>
  <si>
    <t>денежный поток</t>
  </si>
  <si>
    <t>инвестиции</t>
  </si>
  <si>
    <t>продажа</t>
  </si>
  <si>
    <t>кумулятивно</t>
  </si>
  <si>
    <t>2 года 4 месяца</t>
  </si>
  <si>
    <t>2 года 8 месяцев</t>
  </si>
  <si>
    <t>кумулят</t>
  </si>
  <si>
    <t>проект Б оккупается раньше</t>
  </si>
  <si>
    <t>поэтому выбираем 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</si>
</sst>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zoomScale="120" zoomScaleNormal="120" workbookViewId="0">
      <selection activeCell="C9" sqref="C9"/>
    </sheetView>
  </sheetViews>
  <sheetFormatPr defaultRowHeight="14.5" x14ac:dyDescent="0.35"/>
  <cols>
    <col min="1" max="1" width="16.54296875" bestFit="1" customWidth="1"/>
    <col min="2" max="3" width="10.1796875" bestFit="1" customWidth="1"/>
  </cols>
  <sheetData>
    <row r="1" spans="1:8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H1" s="1">
        <v>0.12</v>
      </c>
    </row>
    <row r="2" spans="1:8" x14ac:dyDescent="0.35">
      <c r="A2" t="s">
        <v>1</v>
      </c>
      <c r="B2">
        <v>-100</v>
      </c>
      <c r="C2">
        <v>20</v>
      </c>
      <c r="D2">
        <v>50</v>
      </c>
      <c r="E2">
        <v>90</v>
      </c>
      <c r="F2">
        <v>150</v>
      </c>
    </row>
    <row r="3" spans="1:8" x14ac:dyDescent="0.35">
      <c r="A3" t="s">
        <v>2</v>
      </c>
      <c r="B3">
        <v>1</v>
      </c>
      <c r="C3">
        <f>1/(1+$H$1)</f>
        <v>0.89285714285714279</v>
      </c>
      <c r="D3">
        <f>C3/(1+$H$1)</f>
        <v>0.79719387755102022</v>
      </c>
      <c r="E3">
        <f t="shared" ref="E3:F3" si="0">D3/(1+$H$1)</f>
        <v>0.71178024781341087</v>
      </c>
      <c r="F3">
        <f t="shared" si="0"/>
        <v>0.6355180784048311</v>
      </c>
    </row>
    <row r="4" spans="1:8" x14ac:dyDescent="0.35">
      <c r="A4" t="s">
        <v>3</v>
      </c>
      <c r="B4">
        <f>B2*B3</f>
        <v>-100</v>
      </c>
      <c r="C4">
        <f t="shared" ref="C4:F4" si="1">C2*C3</f>
        <v>17.857142857142854</v>
      </c>
      <c r="D4">
        <f t="shared" si="1"/>
        <v>39.85969387755101</v>
      </c>
      <c r="E4">
        <f t="shared" si="1"/>
        <v>64.060222303206984</v>
      </c>
      <c r="F4">
        <f t="shared" si="1"/>
        <v>95.327711760724668</v>
      </c>
    </row>
    <row r="5" spans="1:8" x14ac:dyDescent="0.35">
      <c r="A5" s="2">
        <f>B2+C2/(1+H1)+D2/(1+H1)^2+E2/(1+H1)^3+F2/(1+H1)^4</f>
        <v>117.10477079862554</v>
      </c>
      <c r="B5" s="3">
        <f>SUM(B4:F4)</f>
        <v>117.10477079862552</v>
      </c>
      <c r="C5" s="3">
        <f>B4+NPV(H1,C2:F2)</f>
        <v>117.10477079862551</v>
      </c>
    </row>
    <row r="10" spans="1:8" x14ac:dyDescent="0.35">
      <c r="A10" t="s">
        <v>4</v>
      </c>
    </row>
    <row r="11" spans="1:8" x14ac:dyDescent="0.35">
      <c r="A11" s="5">
        <f>IRR(B2:F2)</f>
        <v>0.45526117585263171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17.81640625" bestFit="1" customWidth="1"/>
  </cols>
  <sheetData>
    <row r="1" spans="1:10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35">
      <c r="A2" t="s">
        <v>5</v>
      </c>
      <c r="B2">
        <v>-100</v>
      </c>
      <c r="C2">
        <v>0</v>
      </c>
      <c r="D2">
        <v>0</v>
      </c>
      <c r="E2">
        <v>25</v>
      </c>
      <c r="F2">
        <v>25</v>
      </c>
      <c r="G2">
        <v>50</v>
      </c>
      <c r="H2">
        <v>50</v>
      </c>
      <c r="I2">
        <v>0</v>
      </c>
      <c r="J2">
        <v>200</v>
      </c>
    </row>
    <row r="3" spans="1:10" x14ac:dyDescent="0.35">
      <c r="A3" t="s">
        <v>6</v>
      </c>
      <c r="C3" s="1">
        <v>0.15</v>
      </c>
      <c r="D3" s="1">
        <v>0.15</v>
      </c>
      <c r="E3" s="1">
        <v>0.15</v>
      </c>
      <c r="F3" s="1">
        <v>0.15</v>
      </c>
      <c r="G3" s="1">
        <v>0.1</v>
      </c>
      <c r="H3" s="1">
        <v>0.1</v>
      </c>
      <c r="I3" s="1">
        <v>0.1</v>
      </c>
      <c r="J3" s="1">
        <v>0.1</v>
      </c>
    </row>
    <row r="4" spans="1:10" x14ac:dyDescent="0.35">
      <c r="A4" t="s">
        <v>7</v>
      </c>
      <c r="B4">
        <v>1</v>
      </c>
      <c r="C4">
        <f>1/(1+C3)</f>
        <v>0.86956521739130443</v>
      </c>
      <c r="D4">
        <f>C4/(1+D3)</f>
        <v>0.7561436672967865</v>
      </c>
      <c r="E4">
        <f t="shared" ref="E4:J4" si="0">D4/(1+E3)</f>
        <v>0.65751623243198831</v>
      </c>
      <c r="F4">
        <f t="shared" si="0"/>
        <v>0.57175324559303331</v>
      </c>
      <c r="G4">
        <f t="shared" si="0"/>
        <v>0.51977567781184841</v>
      </c>
      <c r="H4">
        <f t="shared" si="0"/>
        <v>0.47252334346531671</v>
      </c>
      <c r="I4">
        <f t="shared" si="0"/>
        <v>0.42956667587756059</v>
      </c>
      <c r="J4">
        <f t="shared" si="0"/>
        <v>0.3905151598886914</v>
      </c>
    </row>
    <row r="5" spans="1:10" x14ac:dyDescent="0.35">
      <c r="A5" t="s">
        <v>8</v>
      </c>
      <c r="B5">
        <f>B2*B4</f>
        <v>-100</v>
      </c>
      <c r="C5">
        <f t="shared" ref="C5:J5" si="1">C2*C4</f>
        <v>0</v>
      </c>
      <c r="D5">
        <f t="shared" si="1"/>
        <v>0</v>
      </c>
      <c r="E5">
        <f t="shared" si="1"/>
        <v>16.437905810799709</v>
      </c>
      <c r="F5">
        <f t="shared" si="1"/>
        <v>14.293831139825834</v>
      </c>
      <c r="G5">
        <f t="shared" si="1"/>
        <v>25.988783890592419</v>
      </c>
      <c r="H5">
        <f t="shared" si="1"/>
        <v>23.626167173265834</v>
      </c>
      <c r="I5">
        <f t="shared" si="1"/>
        <v>0</v>
      </c>
      <c r="J5">
        <f t="shared" si="1"/>
        <v>78.103031977738283</v>
      </c>
    </row>
    <row r="8" spans="1:10" x14ac:dyDescent="0.35">
      <c r="A8" t="s">
        <v>9</v>
      </c>
      <c r="B8">
        <f>SUM(B5:J5)</f>
        <v>58.449719992222064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B6" sqref="B6"/>
    </sheetView>
  </sheetViews>
  <sheetFormatPr defaultRowHeight="14.5" x14ac:dyDescent="0.35"/>
  <cols>
    <col min="1" max="1" width="10.1796875" bestFit="1" customWidth="1"/>
  </cols>
  <sheetData>
    <row r="1" spans="1:5" x14ac:dyDescent="0.35">
      <c r="A1" t="s">
        <v>10</v>
      </c>
      <c r="B1">
        <v>115</v>
      </c>
    </row>
    <row r="3" spans="1:5" x14ac:dyDescent="0.35">
      <c r="A3" t="s">
        <v>0</v>
      </c>
      <c r="B3">
        <v>0</v>
      </c>
      <c r="C3">
        <v>1</v>
      </c>
      <c r="D3">
        <v>2</v>
      </c>
      <c r="E3">
        <v>3</v>
      </c>
    </row>
    <row r="4" spans="1:5" x14ac:dyDescent="0.35">
      <c r="A4" t="s">
        <v>1</v>
      </c>
      <c r="B4">
        <v>-150</v>
      </c>
      <c r="C4">
        <v>50</v>
      </c>
      <c r="D4">
        <v>125</v>
      </c>
      <c r="E4">
        <v>150</v>
      </c>
    </row>
    <row r="6" spans="1:5" x14ac:dyDescent="0.35">
      <c r="A6" s="6">
        <f>B4+NPV(10%,C4:E4)</f>
        <v>111.45755071374901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zoomScale="172" zoomScaleNormal="172" workbookViewId="0">
      <selection activeCell="A9" sqref="A9"/>
    </sheetView>
  </sheetViews>
  <sheetFormatPr defaultRowHeight="14.5" x14ac:dyDescent="0.35"/>
  <cols>
    <col min="1" max="1" width="10.81640625" bestFit="1" customWidth="1"/>
  </cols>
  <sheetData>
    <row r="1" spans="1:7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5">
      <c r="A2" t="s">
        <v>11</v>
      </c>
      <c r="B2">
        <v>-1200</v>
      </c>
      <c r="C2">
        <v>0</v>
      </c>
      <c r="D2">
        <v>300</v>
      </c>
      <c r="E2">
        <v>500</v>
      </c>
      <c r="F2">
        <v>150</v>
      </c>
      <c r="G2">
        <v>750</v>
      </c>
    </row>
    <row r="4" spans="1:7" x14ac:dyDescent="0.35">
      <c r="A4" s="6">
        <f>B2+NPV(15%,C2:G2)</f>
        <v>-185.75324528229737</v>
      </c>
    </row>
    <row r="6" spans="1:7" x14ac:dyDescent="0.35">
      <c r="A6" t="s">
        <v>12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</row>
    <row r="7" spans="1:7" x14ac:dyDescent="0.35">
      <c r="A7" t="s">
        <v>11</v>
      </c>
      <c r="B7">
        <v>-1200</v>
      </c>
      <c r="C7">
        <v>0</v>
      </c>
      <c r="D7">
        <v>300</v>
      </c>
      <c r="E7">
        <v>500</v>
      </c>
      <c r="F7">
        <v>150</v>
      </c>
      <c r="G7">
        <v>750</v>
      </c>
    </row>
    <row r="9" spans="1:7" x14ac:dyDescent="0.35">
      <c r="A9" s="6">
        <f>B7+NPV(15%/4,C7:G7)</f>
        <v>279.79357622484895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B7"/>
  <sheetViews>
    <sheetView zoomScale="130" zoomScaleNormal="130" workbookViewId="0">
      <selection activeCell="E13" sqref="E13"/>
    </sheetView>
  </sheetViews>
  <sheetFormatPr defaultRowHeight="14.5" x14ac:dyDescent="0.35"/>
  <sheetData>
    <row r="6" spans="1:2" x14ac:dyDescent="0.35">
      <c r="A6" t="s">
        <v>9</v>
      </c>
      <c r="B6" s="6">
        <f>-50+PV(9%/4,4*5,-3)</f>
        <v>-2.108862890072345</v>
      </c>
    </row>
    <row r="7" spans="1:2" x14ac:dyDescent="0.35">
      <c r="B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B5" sqref="B5"/>
    </sheetView>
  </sheetViews>
  <sheetFormatPr defaultRowHeight="14.5" x14ac:dyDescent="0.35"/>
  <sheetData>
    <row r="1" spans="1:9" x14ac:dyDescent="0.3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35">
      <c r="A2" t="s">
        <v>13</v>
      </c>
      <c r="B2">
        <v>-125</v>
      </c>
      <c r="C2">
        <v>30</v>
      </c>
      <c r="D2">
        <v>40</v>
      </c>
      <c r="E2">
        <v>50</v>
      </c>
      <c r="F2">
        <v>40</v>
      </c>
      <c r="G2">
        <v>30</v>
      </c>
      <c r="H2">
        <v>20</v>
      </c>
      <c r="I2">
        <v>10</v>
      </c>
    </row>
    <row r="3" spans="1:9" x14ac:dyDescent="0.35">
      <c r="A3" t="s">
        <v>14</v>
      </c>
      <c r="B3">
        <v>-150</v>
      </c>
      <c r="C3">
        <v>0</v>
      </c>
      <c r="D3">
        <v>10</v>
      </c>
      <c r="E3">
        <v>20</v>
      </c>
      <c r="F3">
        <v>30</v>
      </c>
      <c r="G3">
        <v>40</v>
      </c>
      <c r="H3">
        <v>50</v>
      </c>
      <c r="I3">
        <v>120</v>
      </c>
    </row>
    <row r="5" spans="1:9" x14ac:dyDescent="0.35">
      <c r="A5" s="6">
        <f>NPV(10%/4,C2:I2)+B2</f>
        <v>77.183083166943987</v>
      </c>
      <c r="B5" s="6">
        <f>B3+NPV(10%/4,C3:I3)</f>
        <v>84.689494536731274</v>
      </c>
    </row>
    <row r="6" spans="1:9" x14ac:dyDescent="0.35">
      <c r="A6" s="6">
        <f>NPV(18%/4,C2:I2)+B2</f>
        <v>64.474346704669557</v>
      </c>
      <c r="B6" s="6">
        <f>B3+NPV(18%/4,C3:I3)</f>
        <v>60.512315597098848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"/>
  <sheetViews>
    <sheetView topLeftCell="A7" zoomScale="120" zoomScaleNormal="120" workbookViewId="0">
      <selection activeCell="D19" sqref="D19"/>
    </sheetView>
  </sheetViews>
  <sheetFormatPr defaultRowHeight="14.5" x14ac:dyDescent="0.35"/>
  <cols>
    <col min="1" max="1" width="20.453125" bestFit="1" customWidth="1"/>
  </cols>
  <sheetData>
    <row r="1" spans="1:12" x14ac:dyDescent="0.35">
      <c r="A1" t="s">
        <v>15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3" spans="1:12" x14ac:dyDescent="0.35">
      <c r="A3" t="s">
        <v>16</v>
      </c>
      <c r="B3" t="s">
        <v>17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</row>
    <row r="4" spans="1:12" x14ac:dyDescent="0.35">
      <c r="A4" t="s">
        <v>18</v>
      </c>
      <c r="B4" t="s">
        <v>17</v>
      </c>
      <c r="C4">
        <v>2.7</v>
      </c>
      <c r="D4">
        <v>2.7</v>
      </c>
      <c r="E4">
        <v>2.7</v>
      </c>
      <c r="F4">
        <v>2.7</v>
      </c>
      <c r="G4">
        <v>2.7</v>
      </c>
      <c r="H4">
        <v>2.7</v>
      </c>
      <c r="I4">
        <v>2.7</v>
      </c>
      <c r="J4">
        <v>2.7</v>
      </c>
      <c r="K4">
        <v>2.7</v>
      </c>
      <c r="L4">
        <v>2.7</v>
      </c>
    </row>
    <row r="5" spans="1:12" x14ac:dyDescent="0.35">
      <c r="A5" t="s">
        <v>19</v>
      </c>
      <c r="B5" t="s">
        <v>20</v>
      </c>
      <c r="C5">
        <v>0</v>
      </c>
      <c r="D5">
        <v>0</v>
      </c>
      <c r="E5">
        <v>10</v>
      </c>
      <c r="F5">
        <v>50</v>
      </c>
      <c r="G5">
        <v>100</v>
      </c>
      <c r="H5">
        <v>150</v>
      </c>
      <c r="I5">
        <v>200</v>
      </c>
      <c r="J5">
        <v>200</v>
      </c>
      <c r="K5">
        <v>200</v>
      </c>
      <c r="L5">
        <v>200</v>
      </c>
    </row>
    <row r="7" spans="1:12" x14ac:dyDescent="0.35">
      <c r="A7" t="s">
        <v>21</v>
      </c>
      <c r="B7" t="s">
        <v>25</v>
      </c>
      <c r="C7">
        <f>C3*C5</f>
        <v>0</v>
      </c>
      <c r="D7">
        <f t="shared" ref="D7:L7" si="0">D3*D5</f>
        <v>0</v>
      </c>
      <c r="E7">
        <f t="shared" si="0"/>
        <v>50</v>
      </c>
      <c r="F7">
        <f t="shared" si="0"/>
        <v>250</v>
      </c>
      <c r="G7">
        <f t="shared" si="0"/>
        <v>500</v>
      </c>
      <c r="H7">
        <f t="shared" si="0"/>
        <v>750</v>
      </c>
      <c r="I7">
        <f t="shared" si="0"/>
        <v>1000</v>
      </c>
      <c r="J7">
        <f t="shared" si="0"/>
        <v>1000</v>
      </c>
      <c r="K7">
        <f t="shared" si="0"/>
        <v>1000</v>
      </c>
      <c r="L7">
        <f t="shared" si="0"/>
        <v>1000</v>
      </c>
    </row>
    <row r="8" spans="1:12" x14ac:dyDescent="0.35">
      <c r="A8" t="s">
        <v>18</v>
      </c>
      <c r="B8" t="s">
        <v>25</v>
      </c>
      <c r="C8">
        <f>C4*C5</f>
        <v>0</v>
      </c>
      <c r="D8">
        <f t="shared" ref="D8" si="1">D4*D5</f>
        <v>0</v>
      </c>
      <c r="E8">
        <f>-E4*E5</f>
        <v>-27</v>
      </c>
      <c r="F8">
        <f t="shared" ref="F8:L8" si="2">-F4*F5</f>
        <v>-135</v>
      </c>
      <c r="G8">
        <f t="shared" si="2"/>
        <v>-270</v>
      </c>
      <c r="H8">
        <f t="shared" si="2"/>
        <v>-405</v>
      </c>
      <c r="I8">
        <f t="shared" si="2"/>
        <v>-540</v>
      </c>
      <c r="J8">
        <f t="shared" si="2"/>
        <v>-540</v>
      </c>
      <c r="K8">
        <f t="shared" si="2"/>
        <v>-540</v>
      </c>
      <c r="L8">
        <f t="shared" si="2"/>
        <v>-540</v>
      </c>
    </row>
    <row r="9" spans="1:12" x14ac:dyDescent="0.35">
      <c r="A9" t="s">
        <v>22</v>
      </c>
      <c r="B9" t="s">
        <v>25</v>
      </c>
      <c r="C9">
        <v>0</v>
      </c>
      <c r="D9">
        <v>0</v>
      </c>
      <c r="E9">
        <v>-70</v>
      </c>
      <c r="F9">
        <v>-70</v>
      </c>
      <c r="G9">
        <v>-70</v>
      </c>
      <c r="H9">
        <v>-70</v>
      </c>
      <c r="I9">
        <v>-70</v>
      </c>
      <c r="J9">
        <v>-70</v>
      </c>
      <c r="K9">
        <v>-70</v>
      </c>
      <c r="L9">
        <v>-70</v>
      </c>
    </row>
    <row r="10" spans="1:12" x14ac:dyDescent="0.35">
      <c r="A10" t="s">
        <v>23</v>
      </c>
      <c r="B10" t="s">
        <v>25</v>
      </c>
      <c r="C10">
        <f>SUM(C7:C9)</f>
        <v>0</v>
      </c>
      <c r="D10">
        <f t="shared" ref="D10:L10" si="3">SUM(D7:D9)</f>
        <v>0</v>
      </c>
      <c r="E10">
        <f t="shared" si="3"/>
        <v>-47</v>
      </c>
      <c r="F10">
        <f t="shared" si="3"/>
        <v>45</v>
      </c>
      <c r="G10">
        <f t="shared" si="3"/>
        <v>160</v>
      </c>
      <c r="H10">
        <f t="shared" si="3"/>
        <v>275</v>
      </c>
      <c r="I10">
        <f t="shared" si="3"/>
        <v>390</v>
      </c>
      <c r="J10">
        <f t="shared" si="3"/>
        <v>390</v>
      </c>
      <c r="K10">
        <f t="shared" si="3"/>
        <v>390</v>
      </c>
      <c r="L10">
        <f t="shared" si="3"/>
        <v>390</v>
      </c>
    </row>
    <row r="11" spans="1:12" x14ac:dyDescent="0.35">
      <c r="A11" t="s">
        <v>24</v>
      </c>
      <c r="B11" t="s">
        <v>25</v>
      </c>
      <c r="C11">
        <v>0</v>
      </c>
      <c r="D11">
        <v>0</v>
      </c>
      <c r="E11">
        <v>0</v>
      </c>
      <c r="F11">
        <f>-0.2*F10</f>
        <v>-9</v>
      </c>
      <c r="G11">
        <f t="shared" ref="G11:L11" si="4">-0.2*G10</f>
        <v>-32</v>
      </c>
      <c r="H11">
        <f t="shared" si="4"/>
        <v>-55</v>
      </c>
      <c r="I11">
        <f t="shared" si="4"/>
        <v>-78</v>
      </c>
      <c r="J11">
        <f t="shared" si="4"/>
        <v>-78</v>
      </c>
      <c r="K11">
        <f t="shared" si="4"/>
        <v>-78</v>
      </c>
      <c r="L11">
        <f t="shared" si="4"/>
        <v>-78</v>
      </c>
    </row>
    <row r="13" spans="1:12" x14ac:dyDescent="0.35">
      <c r="A13" t="s">
        <v>26</v>
      </c>
      <c r="B13" t="s">
        <v>25</v>
      </c>
      <c r="C13">
        <f>SUM(C10:C11)</f>
        <v>0</v>
      </c>
      <c r="D13">
        <f t="shared" ref="D13:L13" si="5">SUM(D10:D11)</f>
        <v>0</v>
      </c>
      <c r="E13">
        <f t="shared" si="5"/>
        <v>-47</v>
      </c>
      <c r="F13">
        <f t="shared" si="5"/>
        <v>36</v>
      </c>
      <c r="G13">
        <f t="shared" si="5"/>
        <v>128</v>
      </c>
      <c r="H13">
        <f t="shared" si="5"/>
        <v>220</v>
      </c>
      <c r="I13">
        <f t="shared" si="5"/>
        <v>312</v>
      </c>
      <c r="J13">
        <f t="shared" si="5"/>
        <v>312</v>
      </c>
      <c r="K13">
        <f t="shared" si="5"/>
        <v>312</v>
      </c>
      <c r="L13">
        <f t="shared" si="5"/>
        <v>312</v>
      </c>
    </row>
    <row r="14" spans="1:12" x14ac:dyDescent="0.35">
      <c r="A14" t="s">
        <v>27</v>
      </c>
      <c r="B14" t="s">
        <v>25</v>
      </c>
      <c r="C14">
        <v>-500</v>
      </c>
      <c r="D14">
        <v>-250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28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90</v>
      </c>
    </row>
    <row r="18" spans="1:12" x14ac:dyDescent="0.35">
      <c r="A18" t="s">
        <v>26</v>
      </c>
      <c r="B18" t="s">
        <v>25</v>
      </c>
      <c r="C18">
        <f>SUM(C13:C15)</f>
        <v>-500</v>
      </c>
      <c r="D18">
        <f t="shared" ref="D18:L18" si="6">SUM(D13:D15)</f>
        <v>-250</v>
      </c>
      <c r="E18">
        <f t="shared" si="6"/>
        <v>-47</v>
      </c>
      <c r="F18">
        <f t="shared" si="6"/>
        <v>36</v>
      </c>
      <c r="G18">
        <f t="shared" si="6"/>
        <v>128</v>
      </c>
      <c r="H18">
        <f t="shared" si="6"/>
        <v>220</v>
      </c>
      <c r="I18">
        <f t="shared" si="6"/>
        <v>312</v>
      </c>
      <c r="J18">
        <f t="shared" si="6"/>
        <v>312</v>
      </c>
      <c r="K18">
        <f t="shared" si="6"/>
        <v>312</v>
      </c>
      <c r="L18">
        <f t="shared" si="6"/>
        <v>402</v>
      </c>
    </row>
    <row r="20" spans="1:12" x14ac:dyDescent="0.35">
      <c r="A20" s="4">
        <f>IRR(C18:L18)</f>
        <v>0.12963081334120652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zoomScale="120" zoomScaleNormal="120" workbookViewId="0">
      <selection activeCell="G12" sqref="G12"/>
    </sheetView>
  </sheetViews>
  <sheetFormatPr defaultRowHeight="14.5" x14ac:dyDescent="0.35"/>
  <cols>
    <col min="1" max="1" width="16.26953125" bestFit="1" customWidth="1"/>
  </cols>
  <sheetData>
    <row r="1" spans="1:8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H1" s="1">
        <v>0.12</v>
      </c>
    </row>
    <row r="2" spans="1:8" x14ac:dyDescent="0.35">
      <c r="A2" t="s">
        <v>1</v>
      </c>
      <c r="B2">
        <v>-100</v>
      </c>
      <c r="C2">
        <v>20</v>
      </c>
      <c r="D2">
        <v>50</v>
      </c>
      <c r="E2">
        <v>90</v>
      </c>
      <c r="F2">
        <v>150</v>
      </c>
    </row>
    <row r="3" spans="1:8" x14ac:dyDescent="0.35">
      <c r="A3" t="s">
        <v>29</v>
      </c>
      <c r="B3">
        <f>B2</f>
        <v>-100</v>
      </c>
      <c r="C3">
        <f>B2+C2</f>
        <v>-80</v>
      </c>
      <c r="D3">
        <f>SUM(B2:D2)</f>
        <v>-30</v>
      </c>
      <c r="E3">
        <f>SUM(B2:E2)</f>
        <v>60</v>
      </c>
      <c r="F3">
        <f>SUM(B2:F2)</f>
        <v>210</v>
      </c>
      <c r="G3" s="2" t="s">
        <v>30</v>
      </c>
      <c r="H3" s="2"/>
    </row>
    <row r="4" spans="1:8" x14ac:dyDescent="0.35">
      <c r="A4" t="s">
        <v>2</v>
      </c>
      <c r="B4">
        <v>1</v>
      </c>
      <c r="C4">
        <f>1/(1+$H$1)</f>
        <v>0.89285714285714279</v>
      </c>
      <c r="D4">
        <f>C4/(1+$H$1)</f>
        <v>0.79719387755102022</v>
      </c>
      <c r="E4">
        <f t="shared" ref="E4:F4" si="0">D4/(1+$H$1)</f>
        <v>0.71178024781341087</v>
      </c>
      <c r="F4">
        <f t="shared" si="0"/>
        <v>0.6355180784048311</v>
      </c>
    </row>
    <row r="5" spans="1:8" x14ac:dyDescent="0.35">
      <c r="A5" t="s">
        <v>3</v>
      </c>
      <c r="B5">
        <f>B2*B4</f>
        <v>-100</v>
      </c>
      <c r="C5">
        <f t="shared" ref="C5:F5" si="1">C2*C4</f>
        <v>17.857142857142854</v>
      </c>
      <c r="D5">
        <f t="shared" si="1"/>
        <v>39.85969387755101</v>
      </c>
      <c r="E5">
        <f t="shared" si="1"/>
        <v>64.060222303206984</v>
      </c>
      <c r="F5">
        <f t="shared" si="1"/>
        <v>95.327711760724668</v>
      </c>
    </row>
    <row r="6" spans="1:8" x14ac:dyDescent="0.35">
      <c r="A6" t="s">
        <v>29</v>
      </c>
      <c r="B6">
        <f>B5</f>
        <v>-100</v>
      </c>
      <c r="C6">
        <f>B5+C5</f>
        <v>-82.142857142857139</v>
      </c>
      <c r="D6">
        <f>SUM(B5:D5)</f>
        <v>-42.283163265306129</v>
      </c>
      <c r="E6">
        <f>SUM(B5:E5)</f>
        <v>21.777059037900855</v>
      </c>
      <c r="F6">
        <f>SUM(B5:F5)</f>
        <v>117.10477079862552</v>
      </c>
      <c r="G6" s="2" t="s">
        <v>31</v>
      </c>
      <c r="H6" s="2"/>
    </row>
    <row r="10" spans="1:8" x14ac:dyDescent="0.35">
      <c r="C10">
        <f>1 +117/100</f>
        <v>2.17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tabSelected="1" zoomScale="130" zoomScaleNormal="130" workbookViewId="0">
      <selection activeCell="G13" sqref="G13"/>
    </sheetView>
  </sheetViews>
  <sheetFormatPr defaultRowHeight="14.5" x14ac:dyDescent="0.35"/>
  <sheetData>
    <row r="1" spans="1:7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5">
      <c r="A2" t="s">
        <v>13</v>
      </c>
      <c r="B2">
        <v>-1200</v>
      </c>
      <c r="C2">
        <v>0</v>
      </c>
      <c r="D2">
        <v>300</v>
      </c>
      <c r="E2">
        <v>500</v>
      </c>
      <c r="F2">
        <v>150</v>
      </c>
      <c r="G2">
        <v>750</v>
      </c>
    </row>
    <row r="3" spans="1:7" x14ac:dyDescent="0.35">
      <c r="A3" t="s">
        <v>32</v>
      </c>
      <c r="B3">
        <f>B2</f>
        <v>-1200</v>
      </c>
      <c r="C3">
        <f>SUM(B2:C2)</f>
        <v>-1200</v>
      </c>
      <c r="D3">
        <f>SUM(B2:D2)</f>
        <v>-900</v>
      </c>
      <c r="E3" s="7">
        <f>SUM(B2:E2)</f>
        <v>-400</v>
      </c>
      <c r="F3" s="2">
        <f>SUM(B2:F2)</f>
        <v>-250</v>
      </c>
      <c r="G3" s="2">
        <f>SUM(B2:G2)</f>
        <v>500</v>
      </c>
    </row>
    <row r="4" spans="1:7" x14ac:dyDescent="0.35">
      <c r="A4" t="s">
        <v>14</v>
      </c>
      <c r="B4">
        <v>-1200</v>
      </c>
      <c r="C4">
        <v>200</v>
      </c>
      <c r="D4">
        <v>300</v>
      </c>
      <c r="E4">
        <v>400</v>
      </c>
      <c r="F4">
        <v>400</v>
      </c>
      <c r="G4">
        <v>400</v>
      </c>
    </row>
    <row r="5" spans="1:7" x14ac:dyDescent="0.35">
      <c r="B5">
        <f>B4</f>
        <v>-1200</v>
      </c>
      <c r="C5">
        <f>SUM(B4:C4)</f>
        <v>-1000</v>
      </c>
      <c r="D5" s="7">
        <f>SUM(B4:D4)</f>
        <v>-700</v>
      </c>
      <c r="E5" s="2">
        <f>SUM(B4:E4)</f>
        <v>-300</v>
      </c>
      <c r="F5" s="2">
        <f>SUM(B4:F4)</f>
        <v>100</v>
      </c>
      <c r="G5">
        <f>SUM(B4:G4)</f>
        <v>500</v>
      </c>
    </row>
    <row r="8" spans="1:7" x14ac:dyDescent="0.35">
      <c r="C8" t="s">
        <v>33</v>
      </c>
    </row>
    <row r="9" spans="1:7" x14ac:dyDescent="0.35">
      <c r="C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AyDaR</dc:creator>
  <cp:lastModifiedBy>Anton Tselykovskiy</cp:lastModifiedBy>
  <dcterms:created xsi:type="dcterms:W3CDTF">2023-07-14T07:08:33Z</dcterms:created>
  <dcterms:modified xsi:type="dcterms:W3CDTF">2023-10-05T08:37:54Z</dcterms:modified>
</cp:coreProperties>
</file>