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d00515e52b4f949f/Desktop/GB/Finance/Seminars/"/>
    </mc:Choice>
  </mc:AlternateContent>
  <xr:revisionPtr revIDLastSave="10" documentId="11_A7C8239CE2EC6BAFE01E53DFB1F29973D412BC32" xr6:coauthVersionLast="47" xr6:coauthVersionMax="47" xr10:uidLastSave="{8BAA9905-5A0F-4EFD-910C-93529EDFCF03}"/>
  <bookViews>
    <workbookView xWindow="-110" yWindow="-110" windowWidth="19420" windowHeight="10300" tabRatio="841" activeTab="3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  <sheet name="Лист4 (2)" sheetId="5" r:id="rId5"/>
    <sheet name="6" sheetId="6" r:id="rId6"/>
    <sheet name="7" sheetId="7" r:id="rId7"/>
    <sheet name="Лист8" sheetId="8" r:id="rId8"/>
    <sheet name="Лист9" sheetId="9" r:id="rId9"/>
    <sheet name="Лист10" sheetId="10" r:id="rId10"/>
    <sheet name="Лист11" sheetId="11" r:id="rId11"/>
    <sheet name="Лист12" sheetId="12" r:id="rId12"/>
    <sheet name="Лист13" sheetId="13" r:id="rId13"/>
    <sheet name="Лист14" sheetId="14" r:id="rId14"/>
    <sheet name="Лист15" sheetId="15" r:id="rId15"/>
    <sheet name="Лист16" sheetId="16" r:id="rId16"/>
    <sheet name="Лист17" sheetId="17" r:id="rId17"/>
    <sheet name="Лист18" sheetId="18" r:id="rId18"/>
    <sheet name="Лист19" sheetId="19" r:id="rId19"/>
    <sheet name="Лист20" sheetId="2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4" l="1"/>
  <c r="A15" i="20"/>
  <c r="A16" i="20" s="1"/>
  <c r="A17" i="20" s="1"/>
  <c r="A18" i="20" s="1"/>
  <c r="A11" i="20"/>
  <c r="A12" i="20" s="1"/>
  <c r="A13" i="20" s="1"/>
  <c r="A1" i="20"/>
  <c r="A2" i="20" s="1"/>
  <c r="A3" i="20" s="1"/>
  <c r="A1" i="19"/>
  <c r="A1" i="18"/>
  <c r="A1" i="17"/>
  <c r="A1" i="16"/>
  <c r="A1" i="15"/>
  <c r="A2" i="14"/>
  <c r="A1" i="14"/>
  <c r="A1" i="13"/>
  <c r="E2" i="12"/>
  <c r="A1" i="11"/>
  <c r="C2" i="10"/>
  <c r="A1" i="9"/>
  <c r="B1" i="9" s="1"/>
  <c r="D2" i="8"/>
  <c r="A5" i="7"/>
  <c r="E2" i="6"/>
  <c r="D2" i="4"/>
  <c r="E2" i="4" s="1"/>
  <c r="A4" i="3"/>
  <c r="B4" i="3" s="1"/>
  <c r="A4" i="2"/>
  <c r="E2" i="1"/>
  <c r="E1" i="1"/>
</calcChain>
</file>

<file path=xl/sharedStrings.xml><?xml version="1.0" encoding="utf-8"?>
<sst xmlns="http://schemas.openxmlformats.org/spreadsheetml/2006/main" count="28" uniqueCount="22">
  <si>
    <t>Срок</t>
  </si>
  <si>
    <t xml:space="preserve">кредит </t>
  </si>
  <si>
    <t>процент</t>
  </si>
  <si>
    <t>срок</t>
  </si>
  <si>
    <t>итог</t>
  </si>
  <si>
    <t>переплата</t>
  </si>
  <si>
    <t>начиление</t>
  </si>
  <si>
    <t>FV</t>
  </si>
  <si>
    <t>percent</t>
  </si>
  <si>
    <t>period</t>
  </si>
  <si>
    <t>duration</t>
  </si>
  <si>
    <t>PV</t>
  </si>
  <si>
    <t>FV/PV=2</t>
  </si>
  <si>
    <t>2 = (1 + i) ^ 5</t>
  </si>
  <si>
    <t>d</t>
  </si>
  <si>
    <t>Per</t>
  </si>
  <si>
    <t>i</t>
  </si>
  <si>
    <t>r</t>
  </si>
  <si>
    <t>R</t>
  </si>
  <si>
    <t>номинальная</t>
  </si>
  <si>
    <t>реальная</t>
  </si>
  <si>
    <t>инфляция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</si>
</sst>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₸&quot;;[Red]\-#,##0.00\ &quot;₸&quot;"/>
    <numFmt numFmtId="165" formatCode="0.000%"/>
    <numFmt numFmtId="166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A6" sqref="A6"/>
    </sheetView>
  </sheetViews>
  <sheetFormatPr defaultRowHeight="14.5" x14ac:dyDescent="0.35"/>
  <sheetData>
    <row r="1" spans="1:5" x14ac:dyDescent="0.35">
      <c r="A1">
        <v>1000000</v>
      </c>
      <c r="C1">
        <v>0.15</v>
      </c>
      <c r="E1">
        <f>A1*(1+C1)^A2</f>
        <v>1520874.9999999995</v>
      </c>
    </row>
    <row r="2" spans="1:5" x14ac:dyDescent="0.35">
      <c r="A2">
        <v>3</v>
      </c>
      <c r="C2">
        <v>0.2</v>
      </c>
      <c r="E2">
        <f>A1*(1+C2*A2)</f>
        <v>1600000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zoomScale="124" zoomScaleNormal="124" workbookViewId="0">
      <selection activeCell="C2" sqref="C2"/>
    </sheetView>
  </sheetViews>
  <sheetFormatPr defaultRowHeight="14.5" x14ac:dyDescent="0.35"/>
  <sheetData>
    <row r="1" spans="1:3" x14ac:dyDescent="0.35">
      <c r="A1" t="s">
        <v>16</v>
      </c>
      <c r="B1" t="s">
        <v>17</v>
      </c>
      <c r="C1" t="s">
        <v>18</v>
      </c>
    </row>
    <row r="2" spans="1:3" x14ac:dyDescent="0.35">
      <c r="A2" s="2">
        <v>0.18</v>
      </c>
      <c r="B2" s="2">
        <v>7.0000000000000007E-2</v>
      </c>
      <c r="C2" s="1">
        <f>(1+A2)/(1+B2)-1</f>
        <v>0.10280373831775691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4.5" x14ac:dyDescent="0.35"/>
  <sheetData>
    <row r="1" spans="1:1" x14ac:dyDescent="0.35">
      <c r="A1" s="1">
        <f>(1+10%/4)^4-1</f>
        <v>0.10381289062499977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"/>
  <sheetViews>
    <sheetView zoomScale="136" zoomScaleNormal="136" workbookViewId="0">
      <selection activeCell="E2" sqref="E2"/>
    </sheetView>
  </sheetViews>
  <sheetFormatPr defaultRowHeight="14.5" x14ac:dyDescent="0.35"/>
  <sheetData>
    <row r="1" spans="1:5" x14ac:dyDescent="0.35">
      <c r="A1" t="s">
        <v>19</v>
      </c>
      <c r="C1" t="s">
        <v>20</v>
      </c>
      <c r="E1" t="s">
        <v>21</v>
      </c>
    </row>
    <row r="2" spans="1:5" x14ac:dyDescent="0.35">
      <c r="A2" s="2">
        <v>0.12</v>
      </c>
      <c r="C2" s="1">
        <v>8.5000000000000006E-2</v>
      </c>
      <c r="E2" s="1">
        <f>(1+A2)/(1+C2)-1</f>
        <v>3.2258064516129226E-2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zoomScale="110" zoomScaleNormal="110" workbookViewId="0"/>
  </sheetViews>
  <sheetFormatPr defaultRowHeight="14.5" x14ac:dyDescent="0.35"/>
  <cols>
    <col min="1" max="1" width="9.7265625" bestFit="1" customWidth="1"/>
  </cols>
  <sheetData>
    <row r="1" spans="1:1" x14ac:dyDescent="0.35">
      <c r="A1" s="3">
        <f>PV(10%,15,-250)</f>
        <v>1901.5198765770915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2"/>
  <sheetViews>
    <sheetView workbookViewId="0">
      <selection activeCell="A2" sqref="A2"/>
    </sheetView>
  </sheetViews>
  <sheetFormatPr defaultRowHeight="14.5" x14ac:dyDescent="0.35"/>
  <cols>
    <col min="1" max="1" width="10.54296875" bestFit="1" customWidth="1"/>
  </cols>
  <sheetData>
    <row r="1" spans="1:1" x14ac:dyDescent="0.35">
      <c r="A1" s="3">
        <f>FV(8%/12,10*12,-100)</f>
        <v>18294.603518170716</v>
      </c>
    </row>
    <row r="2" spans="1:1" x14ac:dyDescent="0.35">
      <c r="A2" s="3">
        <f>FV(8%/12,10*12,0,-18294.6)</f>
        <v>40607.430234901731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zoomScale="110" zoomScaleNormal="110" workbookViewId="0"/>
  </sheetViews>
  <sheetFormatPr defaultRowHeight="14.5" x14ac:dyDescent="0.35"/>
  <cols>
    <col min="1" max="1" width="10.81640625" bestFit="1" customWidth="1"/>
  </cols>
  <sheetData>
    <row r="1" spans="1:1" x14ac:dyDescent="0.35">
      <c r="A1">
        <f>PMT(12%/12,12*20,-7000000)</f>
        <v>77076.029349872697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zoomScale="120" zoomScaleNormal="120" workbookViewId="0"/>
  </sheetViews>
  <sheetFormatPr defaultRowHeight="14.5" x14ac:dyDescent="0.35"/>
  <sheetData>
    <row r="1" spans="1:1" x14ac:dyDescent="0.35">
      <c r="A1" s="4">
        <f>RATE(3,5%*1000,-900,1000)</f>
        <v>8.9468026327162928E-2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4.5" x14ac:dyDescent="0.35"/>
  <cols>
    <col min="1" max="1" width="9.54296875" bestFit="1" customWidth="1"/>
  </cols>
  <sheetData>
    <row r="1" spans="1:1" x14ac:dyDescent="0.35">
      <c r="A1" s="5">
        <f>FV(12%,4,100,-1100)</f>
        <v>1252.9384960000002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4.5" x14ac:dyDescent="0.35"/>
  <cols>
    <col min="1" max="1" width="9.54296875" bestFit="1" customWidth="1"/>
  </cols>
  <sheetData>
    <row r="1" spans="1:1" x14ac:dyDescent="0.35">
      <c r="A1" s="6">
        <f>-PV(10%/2,2*7,12%*1000/2,1000)</f>
        <v>1098.9864094008963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s="2">
        <f>RATE(14,12%*1000/2,-950,1000)</f>
        <v>6.5566177421156988E-2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4" sqref="B4"/>
    </sheetView>
  </sheetViews>
  <sheetFormatPr defaultRowHeight="14.5" x14ac:dyDescent="0.35"/>
  <cols>
    <col min="2" max="2" width="14.26953125" bestFit="1" customWidth="1"/>
  </cols>
  <sheetData>
    <row r="1" spans="1:2" x14ac:dyDescent="0.35">
      <c r="A1">
        <v>350000</v>
      </c>
      <c r="B1">
        <v>0.03</v>
      </c>
    </row>
    <row r="4" spans="1:2" x14ac:dyDescent="0.35">
      <c r="A4" s="7">
        <f>A1/(1+B1)^25</f>
        <v>167161.94924158088</v>
      </c>
      <c r="B4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18"/>
  <sheetViews>
    <sheetView topLeftCell="A4" zoomScale="120" zoomScaleNormal="120" workbookViewId="0">
      <selection activeCell="A15" sqref="A15"/>
    </sheetView>
  </sheetViews>
  <sheetFormatPr defaultRowHeight="14.5" x14ac:dyDescent="0.35"/>
  <cols>
    <col min="1" max="1" width="12.81640625" bestFit="1" customWidth="1"/>
  </cols>
  <sheetData>
    <row r="1" spans="1:1" x14ac:dyDescent="0.35">
      <c r="A1" s="5">
        <f>PMT(16%/12,24,-1000000)</f>
        <v>48963.110517610046</v>
      </c>
    </row>
    <row r="2" spans="1:1" x14ac:dyDescent="0.35">
      <c r="A2">
        <f>A1*24</f>
        <v>1175114.6524226412</v>
      </c>
    </row>
    <row r="3" spans="1:1" x14ac:dyDescent="0.35">
      <c r="A3">
        <f>A2-1000000</f>
        <v>175114.65242264117</v>
      </c>
    </row>
    <row r="11" spans="1:1" x14ac:dyDescent="0.35">
      <c r="A11">
        <f>PMT(10%/4,4*4,-3000000)</f>
        <v>229796.96581795407</v>
      </c>
    </row>
    <row r="12" spans="1:1" x14ac:dyDescent="0.35">
      <c r="A12">
        <f>A11*4*4</f>
        <v>3676751.4530872651</v>
      </c>
    </row>
    <row r="13" spans="1:1" x14ac:dyDescent="0.35">
      <c r="A13">
        <f>A12-3000000</f>
        <v>676751.45308726514</v>
      </c>
    </row>
    <row r="15" spans="1:1" x14ac:dyDescent="0.35">
      <c r="A15">
        <f>PMT(11%/12,12*3,-3000000,500000)</f>
        <v>86430.126125838447</v>
      </c>
    </row>
    <row r="16" spans="1:1" x14ac:dyDescent="0.35">
      <c r="A16">
        <f>A15*12*3</f>
        <v>3111484.5405301843</v>
      </c>
    </row>
    <row r="17" spans="1:1" x14ac:dyDescent="0.35">
      <c r="A17">
        <f>A16+500000</f>
        <v>3611484.5405301843</v>
      </c>
    </row>
    <row r="18" spans="1:1" x14ac:dyDescent="0.35">
      <c r="A18">
        <f>A17-3000000</f>
        <v>611484.54053018428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zoomScale="142" zoomScaleNormal="142" workbookViewId="0">
      <selection activeCell="B4" sqref="B4"/>
    </sheetView>
  </sheetViews>
  <sheetFormatPr defaultRowHeight="14.5" x14ac:dyDescent="0.35"/>
  <sheetData>
    <row r="1" spans="1:5" x14ac:dyDescent="0.35">
      <c r="A1">
        <v>3</v>
      </c>
      <c r="B1">
        <v>4.5</v>
      </c>
      <c r="D1" t="s">
        <v>0</v>
      </c>
      <c r="E1">
        <v>6</v>
      </c>
    </row>
    <row r="4" spans="1:5" x14ac:dyDescent="0.35">
      <c r="A4">
        <f>(B1/A1)^(1/E1)</f>
        <v>1.069913193933663</v>
      </c>
      <c r="B4" s="1">
        <f>A4-1</f>
        <v>6.991319393366302E-2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tabSelected="1" workbookViewId="0">
      <selection activeCell="A4" sqref="A4:E5"/>
    </sheetView>
  </sheetViews>
  <sheetFormatPr defaultRowHeight="14.5" x14ac:dyDescent="0.35"/>
  <sheetData>
    <row r="1" spans="1:5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35">
      <c r="A2">
        <v>150000</v>
      </c>
      <c r="B2" s="2">
        <v>0.14000000000000001</v>
      </c>
      <c r="C2">
        <v>2</v>
      </c>
      <c r="D2">
        <f>A2*(1+B2)^C2</f>
        <v>194940.00000000006</v>
      </c>
      <c r="E2">
        <f>D2-A2</f>
        <v>44940.000000000058</v>
      </c>
    </row>
    <row r="4" spans="1:5" x14ac:dyDescent="0.35">
      <c r="A4" t="s">
        <v>1</v>
      </c>
      <c r="B4" t="s">
        <v>2</v>
      </c>
      <c r="C4" t="s">
        <v>3</v>
      </c>
      <c r="D4" t="s">
        <v>6</v>
      </c>
      <c r="E4" t="s">
        <v>4</v>
      </c>
    </row>
    <row r="5" spans="1:5" x14ac:dyDescent="0.35">
      <c r="A5">
        <v>150000</v>
      </c>
      <c r="B5" s="2">
        <v>0.14000000000000001</v>
      </c>
      <c r="C5">
        <v>2</v>
      </c>
      <c r="D5">
        <v>12</v>
      </c>
      <c r="E5">
        <f>A5*(1+B5/D5)^(C5*D5)</f>
        <v>198148.06501530399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E2" sqref="A1:E2"/>
    </sheetView>
  </sheetViews>
  <sheetFormatPr defaultRowHeight="14.5" x14ac:dyDescent="0.35"/>
  <cols>
    <col min="4" max="4" width="11" bestFit="1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activeCell="E2" sqref="E2"/>
    </sheetView>
  </sheetViews>
  <sheetFormatPr defaultRowHeight="14.5" x14ac:dyDescent="0.35"/>
  <sheetData>
    <row r="1" spans="1:5" x14ac:dyDescent="0.3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35">
      <c r="A2">
        <v>30</v>
      </c>
      <c r="B2" s="2">
        <v>0.12</v>
      </c>
      <c r="C2">
        <v>4</v>
      </c>
      <c r="D2">
        <v>7</v>
      </c>
      <c r="E2">
        <f>A2/(1+B2/C2)^(D2*C2)</f>
        <v>13.112302595112768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5"/>
  <sheetViews>
    <sheetView zoomScale="148" zoomScaleNormal="148" workbookViewId="0">
      <selection activeCell="A5" sqref="A5"/>
    </sheetView>
  </sheetViews>
  <sheetFormatPr defaultRowHeight="14.5" x14ac:dyDescent="0.35"/>
  <sheetData>
    <row r="2" spans="1:1" x14ac:dyDescent="0.35">
      <c r="A2" t="s">
        <v>12</v>
      </c>
    </row>
    <row r="3" spans="1:1" x14ac:dyDescent="0.35">
      <c r="A3" t="s">
        <v>13</v>
      </c>
    </row>
    <row r="5" spans="1:1" x14ac:dyDescent="0.35">
      <c r="A5" s="1">
        <f>2^(1/5)-1</f>
        <v>0.1486983549970351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zoomScale="160" zoomScaleNormal="160" workbookViewId="0">
      <selection activeCell="D3" sqref="D3"/>
    </sheetView>
  </sheetViews>
  <sheetFormatPr defaultRowHeight="14.5" x14ac:dyDescent="0.35"/>
  <sheetData>
    <row r="1" spans="1:4" x14ac:dyDescent="0.35">
      <c r="A1" t="s">
        <v>11</v>
      </c>
      <c r="B1" t="s">
        <v>14</v>
      </c>
      <c r="C1" t="s">
        <v>15</v>
      </c>
      <c r="D1" t="s">
        <v>7</v>
      </c>
    </row>
    <row r="2" spans="1:4" x14ac:dyDescent="0.35">
      <c r="A2">
        <v>2.5</v>
      </c>
      <c r="B2">
        <v>15</v>
      </c>
      <c r="C2" s="2">
        <v>0.12</v>
      </c>
      <c r="D2">
        <f>A2*(1+C2)^B2</f>
        <v>13.683914398142607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"/>
  <sheetViews>
    <sheetView zoomScale="110" zoomScaleNormal="110" workbookViewId="0">
      <selection activeCell="B1" sqref="B1"/>
    </sheetView>
  </sheetViews>
  <sheetFormatPr defaultRowHeight="14.5" x14ac:dyDescent="0.35"/>
  <sheetData>
    <row r="1" spans="1:2" x14ac:dyDescent="0.35">
      <c r="A1">
        <f>(1+0.005)^365</f>
        <v>6.1746527834309033</v>
      </c>
      <c r="B1" s="1">
        <f>A1-1</f>
        <v>5.1746527834309033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Лист1</vt:lpstr>
      <vt:lpstr>Лист2</vt:lpstr>
      <vt:lpstr>Лист3</vt:lpstr>
      <vt:lpstr>Лист4</vt:lpstr>
      <vt:lpstr>Лист4 (2)</vt:lpstr>
      <vt:lpstr>6</vt:lpstr>
      <vt:lpstr>7</vt:lpstr>
      <vt:lpstr>Лист8</vt:lpstr>
      <vt:lpstr>Лист9</vt:lpstr>
      <vt:lpstr>Лист10</vt:lpstr>
      <vt:lpstr>Лист11</vt:lpstr>
      <vt:lpstr>Лист12</vt:lpstr>
      <vt:lpstr>Лист13</vt:lpstr>
      <vt:lpstr>Лист14</vt:lpstr>
      <vt:lpstr>Лист15</vt:lpstr>
      <vt:lpstr>Лист16</vt:lpstr>
      <vt:lpstr>Лист17</vt:lpstr>
      <vt:lpstr>Лист18</vt:lpstr>
      <vt:lpstr>Лист19</vt:lpstr>
      <vt:lpstr>Лист20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AyDaR</dc:creator>
  <cp:lastModifiedBy>Anton Tselykovskiy</cp:lastModifiedBy>
  <dcterms:created xsi:type="dcterms:W3CDTF">2023-07-11T07:04:46Z</dcterms:created>
  <dcterms:modified xsi:type="dcterms:W3CDTF">2023-10-05T08:32:57Z</dcterms:modified>
</cp:coreProperties>
</file>