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c\OneDrive\Desktop\GB\Finance\Seminars\"/>
    </mc:Choice>
  </mc:AlternateContent>
  <xr:revisionPtr revIDLastSave="0" documentId="13_ncr:1_{9DF39BEB-A198-4B4C-B082-191A332CF00B}" xr6:coauthVersionLast="47" xr6:coauthVersionMax="47" xr10:uidLastSave="{00000000-0000-0000-0000-000000000000}"/>
  <bookViews>
    <workbookView xWindow="-110" yWindow="-110" windowWidth="19420" windowHeight="10300" activeTab="4" xr2:uid="{6EAA5BEF-28AD-4221-9D90-D5D5CFCDA84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3" l="1"/>
  <c r="L15" i="5"/>
  <c r="G15" i="5"/>
  <c r="E16" i="5"/>
  <c r="C13" i="5" a="1"/>
  <c r="C13" i="5" s="1"/>
  <c r="O6" i="5" s="1"/>
  <c r="E17" i="3"/>
  <c r="E14" i="3"/>
  <c r="E11" i="3"/>
  <c r="F17" i="1"/>
  <c r="F15" i="1"/>
  <c r="D13" i="1"/>
  <c r="C13" i="1"/>
  <c r="AK10" i="1"/>
  <c r="AL10" i="1" s="1"/>
  <c r="V10" i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D10" i="1"/>
  <c r="C12" i="1"/>
  <c r="C10" i="5"/>
  <c r="I8" i="1"/>
  <c r="D15" i="1"/>
  <c r="D15" i="2"/>
  <c r="D21" i="4"/>
  <c r="E10" i="4"/>
  <c r="D10" i="4"/>
  <c r="C10" i="4"/>
  <c r="E9" i="4"/>
  <c r="D9" i="4"/>
  <c r="C9" i="4"/>
  <c r="D18" i="4"/>
  <c r="D16" i="4"/>
  <c r="F7" i="4"/>
  <c r="D17" i="4" s="1"/>
  <c r="F6" i="4"/>
  <c r="J8" i="2"/>
  <c r="D20" i="4" l="1"/>
  <c r="I8" i="2"/>
  <c r="K8" i="2" s="1"/>
  <c r="K10" i="2" s="1"/>
  <c r="K9" i="2"/>
  <c r="I7" i="2"/>
  <c r="D5" i="2"/>
  <c r="E5" i="2" s="1"/>
  <c r="D5" i="5"/>
  <c r="E5" i="5" s="1"/>
  <c r="F5" i="5" s="1"/>
  <c r="G5" i="5" s="1"/>
  <c r="H5" i="5" s="1"/>
  <c r="I5" i="5" s="1"/>
  <c r="J5" i="5" s="1"/>
  <c r="K5" i="5" s="1"/>
  <c r="L5" i="5" s="1"/>
  <c r="M5" i="5" s="1"/>
  <c r="N5" i="5" s="1"/>
  <c r="H7" i="2"/>
  <c r="G7" i="2"/>
  <c r="F7" i="2"/>
  <c r="E7" i="2"/>
  <c r="D7" i="2"/>
  <c r="C7" i="2"/>
  <c r="I6" i="1"/>
  <c r="I7" i="1"/>
  <c r="H7" i="1"/>
  <c r="G7" i="1"/>
  <c r="F7" i="1"/>
  <c r="E7" i="1"/>
  <c r="D7" i="1"/>
  <c r="C7" i="1"/>
  <c r="H5" i="1"/>
  <c r="I5" i="1"/>
  <c r="H9" i="2" l="1"/>
  <c r="H12" i="2" s="1"/>
  <c r="F5" i="2"/>
  <c r="G5" i="2" s="1"/>
  <c r="H5" i="2" s="1"/>
  <c r="I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<sst xmlns="http://schemas.openxmlformats.org/spreadsheetml/2006/main" count="36" uniqueCount="29">
  <si>
    <t>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</si>
  <si>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
Месяц 1 2 3 4 5 6 7 8 9 10 11 12
Цена акции, $ 12,1 15,2 15,3 15,7 15,2 16,1 16,5 17,1 17,2 17,0 16,8 16,9
Цена ресурса, $ 115,0 119,0 121,0 130,0 131,0 150,0 155,0 172,0 174,0 168,0 161,0 159,0
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</si>
  <si>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</si>
  <si>
    <t>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</t>
  </si>
  <si>
    <t>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</si>
  <si>
    <t>FV</t>
  </si>
  <si>
    <t>PV</t>
  </si>
  <si>
    <t>nPer</t>
  </si>
  <si>
    <t>Rate</t>
  </si>
  <si>
    <t>check</t>
  </si>
  <si>
    <t>месяц</t>
  </si>
  <si>
    <t>цена акции</t>
  </si>
  <si>
    <t>цена ресурса</t>
  </si>
  <si>
    <t>P(A/B) = P(B/A) * P(A)/P(B)</t>
  </si>
  <si>
    <t>В - событие попадания в ДТП</t>
  </si>
  <si>
    <t>A - принадлежность водителя 1 категории</t>
  </si>
  <si>
    <t>P(A)</t>
  </si>
  <si>
    <t>P(B)</t>
  </si>
  <si>
    <t>P(B/A)</t>
  </si>
  <si>
    <t>P(A/B)</t>
  </si>
  <si>
    <t>Ответ:</t>
  </si>
  <si>
    <t>Rate w\o Risk</t>
  </si>
  <si>
    <t>Риск портфеля</t>
  </si>
  <si>
    <t>Доходность наблюдаемая</t>
  </si>
  <si>
    <t>Показатель Шарпа</t>
  </si>
  <si>
    <t xml:space="preserve"> *</t>
  </si>
  <si>
    <t xml:space="preserve"> =</t>
  </si>
  <si>
    <t>+</t>
  </si>
  <si>
    <t>Формула: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</si>
</sst>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8" formatCode="0.0%"/>
    <numFmt numFmtId="169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C2D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168" fontId="0" fillId="0" borderId="0" xfId="0" applyNumberFormat="1"/>
    <xf numFmtId="8" fontId="0" fillId="0" borderId="0" xfId="0" applyNumberFormat="1"/>
    <xf numFmtId="0" fontId="0" fillId="0" borderId="0" xfId="0" applyBorder="1"/>
    <xf numFmtId="8" fontId="0" fillId="0" borderId="0" xfId="0" applyNumberFormat="1" applyBorder="1"/>
    <xf numFmtId="10" fontId="0" fillId="0" borderId="0" xfId="0" applyNumberFormat="1"/>
    <xf numFmtId="169" fontId="0" fillId="0" borderId="0" xfId="0" applyNumberFormat="1"/>
    <xf numFmtId="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632F-9143-4C55-B990-4DED0E330ABF}">
  <dimension ref="C3:AL17"/>
  <sheetViews>
    <sheetView topLeftCell="A2" workbookViewId="0">
      <selection activeCell="F15" sqref="F15"/>
    </sheetView>
  </sheetViews>
  <sheetFormatPr defaultRowHeight="14.5" x14ac:dyDescent="0.35"/>
  <cols>
    <col min="4" max="4" width="8.90625" bestFit="1" customWidth="1"/>
  </cols>
  <sheetData>
    <row r="3" spans="3:38" ht="101" customHeight="1" x14ac:dyDescent="0.35">
      <c r="C3" s="1" t="s">
        <v>0</v>
      </c>
      <c r="D3" s="2"/>
      <c r="E3" s="2"/>
      <c r="F3" s="2"/>
      <c r="G3" s="2"/>
      <c r="H3" s="2"/>
      <c r="I3" s="2"/>
      <c r="J3" s="2"/>
    </row>
    <row r="5" spans="3:38" x14ac:dyDescent="0.35">
      <c r="C5">
        <v>1</v>
      </c>
      <c r="D5">
        <v>2</v>
      </c>
      <c r="E5">
        <v>3</v>
      </c>
      <c r="F5">
        <v>23</v>
      </c>
      <c r="G5">
        <v>6</v>
      </c>
      <c r="H5">
        <f>I5-SUM(C5:G5)</f>
        <v>1</v>
      </c>
      <c r="I5">
        <f>36</f>
        <v>36</v>
      </c>
    </row>
    <row r="6" spans="3:38" x14ac:dyDescent="0.35">
      <c r="C6" s="4">
        <v>0.15</v>
      </c>
      <c r="D6" s="4">
        <v>0.1</v>
      </c>
      <c r="E6" s="4">
        <v>0.05</v>
      </c>
      <c r="F6" s="4">
        <v>0</v>
      </c>
      <c r="G6" s="4">
        <v>-0.05</v>
      </c>
      <c r="H6" s="4">
        <v>-0.1</v>
      </c>
      <c r="I6" s="8">
        <f>I7-1</f>
        <v>2.7777777777777679E-3</v>
      </c>
    </row>
    <row r="7" spans="3:38" x14ac:dyDescent="0.35">
      <c r="C7" s="4">
        <f>1+C6</f>
        <v>1.1499999999999999</v>
      </c>
      <c r="D7" s="4">
        <f>1+D6</f>
        <v>1.1000000000000001</v>
      </c>
      <c r="E7" s="4">
        <f>1+E6</f>
        <v>1.05</v>
      </c>
      <c r="F7" s="4">
        <f>1+F6</f>
        <v>1</v>
      </c>
      <c r="G7" s="4">
        <f>1+G6</f>
        <v>0.95</v>
      </c>
      <c r="H7" s="4">
        <f>1+H6</f>
        <v>0.9</v>
      </c>
      <c r="I7" s="8">
        <f>SUMPRODUCT(C7:H7,C5:H5)/I5</f>
        <v>1.0027777777777778</v>
      </c>
    </row>
    <row r="8" spans="3:38" x14ac:dyDescent="0.35">
      <c r="I8">
        <f>SUMPRODUCT(C5:H5,C6:H6)</f>
        <v>9.999999999999995E-2</v>
      </c>
    </row>
    <row r="10" spans="3:38" x14ac:dyDescent="0.35">
      <c r="C10">
        <v>1</v>
      </c>
      <c r="D10">
        <f>C10+1</f>
        <v>2</v>
      </c>
      <c r="E10">
        <f t="shared" ref="E10:AL10" si="0">D10+1</f>
        <v>3</v>
      </c>
      <c r="F10">
        <f t="shared" si="0"/>
        <v>4</v>
      </c>
      <c r="G10">
        <f t="shared" si="0"/>
        <v>5</v>
      </c>
      <c r="H10">
        <f t="shared" si="0"/>
        <v>6</v>
      </c>
      <c r="I10">
        <f t="shared" si="0"/>
        <v>7</v>
      </c>
      <c r="J10">
        <f t="shared" si="0"/>
        <v>8</v>
      </c>
      <c r="K10">
        <f t="shared" si="0"/>
        <v>9</v>
      </c>
      <c r="L10">
        <f t="shared" si="0"/>
        <v>10</v>
      </c>
      <c r="M10">
        <f t="shared" si="0"/>
        <v>11</v>
      </c>
      <c r="N10">
        <f t="shared" si="0"/>
        <v>12</v>
      </c>
      <c r="O10">
        <f t="shared" si="0"/>
        <v>13</v>
      </c>
      <c r="P10">
        <f t="shared" si="0"/>
        <v>14</v>
      </c>
      <c r="Q10">
        <f t="shared" si="0"/>
        <v>15</v>
      </c>
      <c r="R10">
        <f t="shared" si="0"/>
        <v>16</v>
      </c>
      <c r="S10">
        <f t="shared" si="0"/>
        <v>17</v>
      </c>
      <c r="T10">
        <f t="shared" si="0"/>
        <v>18</v>
      </c>
      <c r="U10">
        <f t="shared" si="0"/>
        <v>19</v>
      </c>
      <c r="V10">
        <f t="shared" si="0"/>
        <v>20</v>
      </c>
      <c r="W10">
        <f t="shared" si="0"/>
        <v>21</v>
      </c>
      <c r="X10">
        <f t="shared" si="0"/>
        <v>22</v>
      </c>
      <c r="Y10">
        <f t="shared" si="0"/>
        <v>23</v>
      </c>
      <c r="Z10">
        <f t="shared" si="0"/>
        <v>24</v>
      </c>
      <c r="AA10">
        <f t="shared" si="0"/>
        <v>25</v>
      </c>
      <c r="AB10">
        <f t="shared" si="0"/>
        <v>26</v>
      </c>
      <c r="AC10">
        <f t="shared" si="0"/>
        <v>27</v>
      </c>
      <c r="AD10">
        <f t="shared" si="0"/>
        <v>28</v>
      </c>
      <c r="AE10">
        <f t="shared" si="0"/>
        <v>29</v>
      </c>
      <c r="AF10">
        <f t="shared" si="0"/>
        <v>30</v>
      </c>
      <c r="AG10">
        <f t="shared" si="0"/>
        <v>31</v>
      </c>
      <c r="AH10">
        <f t="shared" si="0"/>
        <v>32</v>
      </c>
      <c r="AI10">
        <f t="shared" si="0"/>
        <v>33</v>
      </c>
      <c r="AJ10">
        <f t="shared" si="0"/>
        <v>34</v>
      </c>
      <c r="AK10">
        <f t="shared" si="0"/>
        <v>35</v>
      </c>
      <c r="AL10">
        <f t="shared" si="0"/>
        <v>36</v>
      </c>
    </row>
    <row r="11" spans="3:38" x14ac:dyDescent="0.35">
      <c r="C11" s="4">
        <v>0.15</v>
      </c>
      <c r="D11" s="4">
        <v>-0.1</v>
      </c>
      <c r="E11" s="4">
        <v>0.1</v>
      </c>
      <c r="F11" s="4">
        <v>0.1</v>
      </c>
      <c r="G11" s="4">
        <v>0.05</v>
      </c>
      <c r="H11" s="4">
        <v>0.05</v>
      </c>
      <c r="I11" s="4">
        <v>0.05</v>
      </c>
      <c r="J11" s="4">
        <v>-0.05</v>
      </c>
      <c r="K11" s="4">
        <v>-0.05</v>
      </c>
      <c r="L11" s="4">
        <v>-0.05</v>
      </c>
      <c r="M11" s="4">
        <v>-0.05</v>
      </c>
      <c r="N11" s="4">
        <v>-0.05</v>
      </c>
      <c r="O11" s="4">
        <v>-0.05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3:38" x14ac:dyDescent="0.35">
      <c r="C12" s="4">
        <f>1+C11</f>
        <v>1.1499999999999999</v>
      </c>
      <c r="D12" s="4">
        <v>0.9</v>
      </c>
      <c r="E12" s="4">
        <v>1.1000000000000001</v>
      </c>
      <c r="F12" s="4">
        <v>1.1000000000000001</v>
      </c>
      <c r="G12" s="4">
        <v>1.05</v>
      </c>
      <c r="H12" s="4">
        <v>1.05</v>
      </c>
      <c r="I12" s="4">
        <v>1.05</v>
      </c>
      <c r="J12" s="4">
        <v>0.95</v>
      </c>
      <c r="K12" s="4">
        <v>0.95</v>
      </c>
      <c r="L12" s="4">
        <v>0.95</v>
      </c>
      <c r="M12" s="4">
        <v>0.95</v>
      </c>
      <c r="N12" s="4">
        <v>0.95</v>
      </c>
      <c r="O12" s="4">
        <v>0.95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</row>
    <row r="13" spans="3:38" x14ac:dyDescent="0.35">
      <c r="C13" s="4">
        <f>MEDIAN(C12:AL12)</f>
        <v>1</v>
      </c>
      <c r="D13" s="8">
        <f>AVERAGE(C12:AL12)</f>
        <v>1.0027777777777775</v>
      </c>
    </row>
    <row r="15" spans="3:38" x14ac:dyDescent="0.35">
      <c r="C15" t="s">
        <v>20</v>
      </c>
      <c r="D15" s="8">
        <f>I6</f>
        <v>2.7777777777777679E-3</v>
      </c>
      <c r="F15" s="11">
        <f>_xlfn.STDEV.P(C12:AL12)</f>
        <v>4.5558942963490896E-2</v>
      </c>
    </row>
    <row r="17" spans="6:6" x14ac:dyDescent="0.35">
      <c r="F17" s="11">
        <f>_xlfn.STDEV.S(C12:AL12)</f>
        <v>4.6205201383833772E-2</v>
      </c>
    </row>
  </sheetData>
  <mergeCells count="1"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8A52-7072-498C-8F54-41593F22A643}">
  <dimension ref="C3:L16"/>
  <sheetViews>
    <sheetView workbookViewId="0">
      <selection activeCell="G15" sqref="G15"/>
    </sheetView>
  </sheetViews>
  <sheetFormatPr defaultRowHeight="14.5" x14ac:dyDescent="0.35"/>
  <cols>
    <col min="4" max="4" width="11.36328125" bestFit="1" customWidth="1"/>
    <col min="8" max="8" width="11.36328125" bestFit="1" customWidth="1"/>
  </cols>
  <sheetData>
    <row r="3" spans="3:12" ht="101" customHeight="1" x14ac:dyDescent="0.35">
      <c r="C3" s="1" t="s">
        <v>4</v>
      </c>
      <c r="D3" s="2"/>
      <c r="E3" s="2"/>
      <c r="F3" s="2"/>
      <c r="G3" s="2"/>
      <c r="H3" s="2"/>
      <c r="I3" s="2"/>
      <c r="J3" s="2"/>
    </row>
    <row r="5" spans="3:12" x14ac:dyDescent="0.35">
      <c r="C5">
        <v>1</v>
      </c>
      <c r="D5">
        <f>C5+1</f>
        <v>2</v>
      </c>
      <c r="E5">
        <f t="shared" ref="E5:I5" si="0">D5+1</f>
        <v>3</v>
      </c>
      <c r="F5">
        <f t="shared" si="0"/>
        <v>4</v>
      </c>
      <c r="G5">
        <f t="shared" si="0"/>
        <v>5</v>
      </c>
      <c r="H5">
        <f t="shared" si="0"/>
        <v>6</v>
      </c>
      <c r="I5">
        <f t="shared" si="0"/>
        <v>7</v>
      </c>
    </row>
    <row r="6" spans="3:12" x14ac:dyDescent="0.35">
      <c r="C6" s="4">
        <v>0.05</v>
      </c>
      <c r="D6" s="4">
        <v>-0.02</v>
      </c>
      <c r="E6" s="4">
        <v>0.12</v>
      </c>
      <c r="F6" s="4">
        <v>7.0000000000000007E-2</v>
      </c>
      <c r="G6" s="4">
        <v>-0.04</v>
      </c>
      <c r="H6" s="4">
        <v>0.11</v>
      </c>
      <c r="I6" s="4">
        <v>0.09</v>
      </c>
    </row>
    <row r="7" spans="3:12" x14ac:dyDescent="0.35">
      <c r="C7" s="4">
        <f>1+C6</f>
        <v>1.05</v>
      </c>
      <c r="D7" s="4">
        <f>1+D6</f>
        <v>0.98</v>
      </c>
      <c r="E7" s="4">
        <f>1+E6</f>
        <v>1.1200000000000001</v>
      </c>
      <c r="F7" s="4">
        <f>1+F6</f>
        <v>1.07</v>
      </c>
      <c r="G7" s="4">
        <f>1+G6</f>
        <v>0.96</v>
      </c>
      <c r="H7" s="4">
        <f>1+H6</f>
        <v>1.1100000000000001</v>
      </c>
      <c r="I7" s="4">
        <f>1+I6</f>
        <v>1.0900000000000001</v>
      </c>
      <c r="J7" s="3"/>
    </row>
    <row r="8" spans="3:12" x14ac:dyDescent="0.35">
      <c r="D8" s="4"/>
      <c r="E8" s="4"/>
      <c r="F8" s="4"/>
      <c r="G8" s="4"/>
      <c r="H8" s="4"/>
      <c r="I8" s="8">
        <f>RATE(I5,,-1,PRODUCT(C7:I7))</f>
        <v>5.2667285864394793E-2</v>
      </c>
      <c r="J8" s="8">
        <f>K8^(1/I5)-1</f>
        <v>5.2667285864394842E-2</v>
      </c>
      <c r="K8">
        <f>(1+I8)^I5</f>
        <v>1.4323128390230577</v>
      </c>
    </row>
    <row r="9" spans="3:12" x14ac:dyDescent="0.35">
      <c r="D9" s="4"/>
      <c r="E9" s="4"/>
      <c r="F9" s="4"/>
      <c r="G9" s="4" t="s">
        <v>8</v>
      </c>
      <c r="H9" s="8">
        <f>I8</f>
        <v>5.2667285864394793E-2</v>
      </c>
      <c r="K9">
        <f>PRODUCT(C7:I7)</f>
        <v>1.4323128390144</v>
      </c>
    </row>
    <row r="10" spans="3:12" x14ac:dyDescent="0.35">
      <c r="G10" t="s">
        <v>6</v>
      </c>
      <c r="H10">
        <v>-100000</v>
      </c>
      <c r="K10" s="9">
        <f>K8-K9</f>
        <v>8.6577411906318957E-12</v>
      </c>
      <c r="L10" t="s">
        <v>9</v>
      </c>
    </row>
    <row r="11" spans="3:12" x14ac:dyDescent="0.35">
      <c r="G11" t="s">
        <v>7</v>
      </c>
      <c r="H11">
        <v>5</v>
      </c>
    </row>
    <row r="12" spans="3:12" s="6" customFormat="1" x14ac:dyDescent="0.35">
      <c r="G12" s="6" t="s">
        <v>5</v>
      </c>
      <c r="H12" s="7">
        <f>FV(H9,5,,H10)</f>
        <v>129257.46434054482</v>
      </c>
    </row>
    <row r="15" spans="3:12" x14ac:dyDescent="0.35">
      <c r="C15" t="s">
        <v>20</v>
      </c>
      <c r="D15" s="5">
        <f>H12</f>
        <v>129257.46434054482</v>
      </c>
    </row>
    <row r="16" spans="3:12" x14ac:dyDescent="0.35">
      <c r="K16" s="8"/>
    </row>
  </sheetData>
  <mergeCells count="1"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D42C-8B8C-4BFB-9269-A00260DE7A1D}">
  <dimension ref="C3:J19"/>
  <sheetViews>
    <sheetView topLeftCell="A3" workbookViewId="0">
      <selection activeCell="D20" sqref="D20"/>
    </sheetView>
  </sheetViews>
  <sheetFormatPr defaultRowHeight="14.5" x14ac:dyDescent="0.35"/>
  <sheetData>
    <row r="3" spans="3:10" ht="101" customHeight="1" x14ac:dyDescent="0.35">
      <c r="C3" s="1" t="s">
        <v>3</v>
      </c>
      <c r="D3" s="2"/>
      <c r="E3" s="2"/>
      <c r="F3" s="2"/>
      <c r="G3" s="2"/>
      <c r="H3" s="2"/>
      <c r="I3" s="2"/>
      <c r="J3" s="2"/>
    </row>
    <row r="6" spans="3:10" x14ac:dyDescent="0.35">
      <c r="C6" s="4"/>
      <c r="D6" s="4"/>
      <c r="E6" s="4"/>
      <c r="F6" s="4"/>
      <c r="G6" s="4"/>
      <c r="H6" s="4"/>
      <c r="I6" s="4"/>
    </row>
    <row r="7" spans="3:10" x14ac:dyDescent="0.35">
      <c r="C7" s="4" t="s">
        <v>21</v>
      </c>
      <c r="E7" s="4">
        <v>0.02</v>
      </c>
      <c r="F7" s="4"/>
      <c r="G7" s="4"/>
      <c r="H7" s="4"/>
      <c r="I7" s="4"/>
    </row>
    <row r="11" spans="3:10" x14ac:dyDescent="0.35">
      <c r="C11" t="s">
        <v>22</v>
      </c>
      <c r="E11" s="9">
        <f>_xlfn.STDEV.S('2'!C7:I7)</f>
        <v>6.2411842588070594E-2</v>
      </c>
    </row>
    <row r="14" spans="3:10" x14ac:dyDescent="0.35">
      <c r="C14" t="s">
        <v>23</v>
      </c>
      <c r="E14" s="8">
        <f>'2'!I8</f>
        <v>5.2667285864394793E-2</v>
      </c>
    </row>
    <row r="17" spans="3:5" x14ac:dyDescent="0.35">
      <c r="C17" t="s">
        <v>24</v>
      </c>
      <c r="E17" s="8">
        <f>(E14-E7)/E11</f>
        <v>0.52341486022139694</v>
      </c>
    </row>
    <row r="19" spans="3:5" x14ac:dyDescent="0.35">
      <c r="C19" t="s">
        <v>20</v>
      </c>
      <c r="D19" s="8">
        <f>E17</f>
        <v>0.52341486022139694</v>
      </c>
    </row>
  </sheetData>
  <mergeCells count="1">
    <mergeCell ref="C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31D7-61BA-454B-90DF-EF79ADEE9149}">
  <dimension ref="C3:J21"/>
  <sheetViews>
    <sheetView topLeftCell="A4" workbookViewId="0">
      <selection activeCell="C21" sqref="C21"/>
    </sheetView>
  </sheetViews>
  <sheetFormatPr defaultRowHeight="14.5" x14ac:dyDescent="0.35"/>
  <sheetData>
    <row r="3" spans="3:10" ht="101" customHeight="1" x14ac:dyDescent="0.35">
      <c r="C3" s="1" t="s">
        <v>2</v>
      </c>
      <c r="D3" s="2"/>
      <c r="E3" s="2"/>
      <c r="F3" s="2"/>
      <c r="G3" s="2"/>
      <c r="H3" s="2"/>
      <c r="I3" s="2"/>
      <c r="J3" s="2"/>
    </row>
    <row r="5" spans="3:10" x14ac:dyDescent="0.35">
      <c r="C5">
        <v>1</v>
      </c>
      <c r="D5">
        <v>2</v>
      </c>
      <c r="E5">
        <v>3</v>
      </c>
    </row>
    <row r="6" spans="3:10" x14ac:dyDescent="0.35">
      <c r="C6" s="4">
        <v>0.3</v>
      </c>
      <c r="D6" s="4">
        <v>0.5</v>
      </c>
      <c r="E6" s="4">
        <v>0.2</v>
      </c>
      <c r="F6" s="4">
        <f>SUM(C6:E6)</f>
        <v>1</v>
      </c>
      <c r="G6" s="4"/>
      <c r="H6" s="4"/>
      <c r="I6" s="4"/>
    </row>
    <row r="7" spans="3:10" x14ac:dyDescent="0.35">
      <c r="C7" s="4">
        <v>0.01</v>
      </c>
      <c r="D7" s="4">
        <v>0.03</v>
      </c>
      <c r="E7" s="4">
        <v>0.1</v>
      </c>
      <c r="F7" s="4">
        <f>SUMPRODUCT(C7:E7,C6:E6)</f>
        <v>3.8000000000000006E-2</v>
      </c>
      <c r="G7" s="4"/>
      <c r="H7" s="4"/>
      <c r="I7" s="4"/>
    </row>
    <row r="9" spans="3:10" x14ac:dyDescent="0.35">
      <c r="C9" s="4">
        <f>C6*C7</f>
        <v>3.0000000000000001E-3</v>
      </c>
      <c r="D9" s="4">
        <f>D6*D7</f>
        <v>1.4999999999999999E-2</v>
      </c>
      <c r="E9" s="4">
        <f>E6*E7</f>
        <v>2.0000000000000004E-2</v>
      </c>
    </row>
    <row r="10" spans="3:10" x14ac:dyDescent="0.35">
      <c r="C10" s="4">
        <f>C9/$F$7</f>
        <v>7.8947368421052627E-2</v>
      </c>
      <c r="D10" s="4">
        <f>D9/$F$7</f>
        <v>0.39473684210526311</v>
      </c>
      <c r="E10" s="4">
        <f>E9/$F$7</f>
        <v>0.52631578947368418</v>
      </c>
    </row>
    <row r="11" spans="3:10" x14ac:dyDescent="0.35">
      <c r="C11" t="s">
        <v>13</v>
      </c>
    </row>
    <row r="13" spans="3:10" x14ac:dyDescent="0.35">
      <c r="C13" t="s">
        <v>15</v>
      </c>
    </row>
    <row r="14" spans="3:10" x14ac:dyDescent="0.35">
      <c r="C14" t="s">
        <v>14</v>
      </c>
    </row>
    <row r="16" spans="3:10" x14ac:dyDescent="0.35">
      <c r="C16" t="s">
        <v>16</v>
      </c>
      <c r="D16" s="3">
        <f>C6</f>
        <v>0.3</v>
      </c>
    </row>
    <row r="17" spans="3:4" x14ac:dyDescent="0.35">
      <c r="C17" t="s">
        <v>17</v>
      </c>
      <c r="D17" s="4">
        <f>F7</f>
        <v>3.8000000000000006E-2</v>
      </c>
    </row>
    <row r="18" spans="3:4" x14ac:dyDescent="0.35">
      <c r="C18" t="s">
        <v>18</v>
      </c>
      <c r="D18" s="4">
        <f>C7</f>
        <v>0.01</v>
      </c>
    </row>
    <row r="20" spans="3:4" x14ac:dyDescent="0.35">
      <c r="C20" t="s">
        <v>19</v>
      </c>
      <c r="D20" s="8">
        <f>D18*D16/D17</f>
        <v>7.8947368421052627E-2</v>
      </c>
    </row>
    <row r="21" spans="3:4" x14ac:dyDescent="0.35">
      <c r="C21" t="s">
        <v>20</v>
      </c>
      <c r="D21" s="8">
        <f>D20</f>
        <v>7.8947368421052627E-2</v>
      </c>
    </row>
  </sheetData>
  <mergeCells count="1">
    <mergeCell ref="C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CDB8-6B05-4A20-9C26-FEB8DC9FC8C4}">
  <dimension ref="B3:O16"/>
  <sheetViews>
    <sheetView tabSelected="1" zoomScale="90" workbookViewId="0">
      <selection activeCell="D16" sqref="D16"/>
    </sheetView>
  </sheetViews>
  <sheetFormatPr defaultRowHeight="14.5" x14ac:dyDescent="0.35"/>
  <cols>
    <col min="2" max="2" width="12.1796875" bestFit="1" customWidth="1"/>
    <col min="4" max="5" width="12" bestFit="1" customWidth="1"/>
  </cols>
  <sheetData>
    <row r="3" spans="2:15" ht="101" customHeight="1" x14ac:dyDescent="0.35">
      <c r="C3" s="1" t="s">
        <v>1</v>
      </c>
      <c r="D3" s="2"/>
      <c r="E3" s="2"/>
      <c r="F3" s="2"/>
      <c r="G3" s="2"/>
      <c r="H3" s="2"/>
      <c r="I3" s="2"/>
      <c r="J3" s="2"/>
    </row>
    <row r="5" spans="2:15" x14ac:dyDescent="0.35">
      <c r="B5" t="s">
        <v>10</v>
      </c>
      <c r="C5">
        <v>1</v>
      </c>
      <c r="D5">
        <f>C5+1</f>
        <v>2</v>
      </c>
      <c r="E5">
        <f t="shared" ref="E5:L5" si="0">D5+1</f>
        <v>3</v>
      </c>
      <c r="F5">
        <f t="shared" si="0"/>
        <v>4</v>
      </c>
      <c r="G5">
        <f t="shared" si="0"/>
        <v>5</v>
      </c>
      <c r="H5">
        <f t="shared" si="0"/>
        <v>6</v>
      </c>
      <c r="I5">
        <f t="shared" si="0"/>
        <v>7</v>
      </c>
      <c r="J5">
        <f t="shared" si="0"/>
        <v>8</v>
      </c>
      <c r="K5">
        <f t="shared" si="0"/>
        <v>9</v>
      </c>
      <c r="L5">
        <f t="shared" si="0"/>
        <v>10</v>
      </c>
      <c r="M5">
        <f>L5+1</f>
        <v>11</v>
      </c>
      <c r="N5">
        <f>M5+1</f>
        <v>12</v>
      </c>
      <c r="O5">
        <v>13</v>
      </c>
    </row>
    <row r="6" spans="2:15" x14ac:dyDescent="0.35">
      <c r="B6" t="s">
        <v>11</v>
      </c>
      <c r="C6" s="10">
        <v>12.1</v>
      </c>
      <c r="D6" s="10">
        <v>15.2</v>
      </c>
      <c r="E6" s="10">
        <v>15.3</v>
      </c>
      <c r="F6" s="10">
        <v>15.7</v>
      </c>
      <c r="G6" s="10">
        <v>15.2</v>
      </c>
      <c r="H6" s="10">
        <v>16.100000000000001</v>
      </c>
      <c r="I6" s="10">
        <v>16.5</v>
      </c>
      <c r="J6" s="10">
        <v>17.100000000000001</v>
      </c>
      <c r="K6" s="10">
        <v>17.2</v>
      </c>
      <c r="L6" s="10">
        <v>17</v>
      </c>
      <c r="M6" s="10">
        <v>16.8</v>
      </c>
      <c r="N6" s="10">
        <v>16.899999999999999</v>
      </c>
      <c r="O6">
        <f>N7*C13+D13</f>
        <v>16.733602605159945</v>
      </c>
    </row>
    <row r="7" spans="2:15" x14ac:dyDescent="0.35">
      <c r="B7" t="s">
        <v>12</v>
      </c>
      <c r="C7" s="10">
        <v>115</v>
      </c>
      <c r="D7" s="10">
        <v>119</v>
      </c>
      <c r="E7" s="10">
        <v>121</v>
      </c>
      <c r="F7" s="10">
        <v>130</v>
      </c>
      <c r="G7" s="10">
        <v>131</v>
      </c>
      <c r="H7" s="10">
        <v>150</v>
      </c>
      <c r="I7" s="10">
        <v>155</v>
      </c>
      <c r="J7" s="10">
        <v>172</v>
      </c>
      <c r="K7" s="10">
        <v>174</v>
      </c>
      <c r="L7" s="10">
        <v>168</v>
      </c>
      <c r="M7" s="10">
        <v>161</v>
      </c>
      <c r="N7" s="10">
        <v>159</v>
      </c>
    </row>
    <row r="10" spans="2:15" x14ac:dyDescent="0.35">
      <c r="C10">
        <f>CORREL(C7:M7,D6:N6)</f>
        <v>0.93090163437304796</v>
      </c>
    </row>
    <row r="13" spans="2:15" x14ac:dyDescent="0.35">
      <c r="C13" cm="1">
        <f t="array" ref="C13:D13">LINEST(D6:N6,C7:M7)</f>
        <v>3.3134827821956758E-2</v>
      </c>
      <c r="D13">
        <v>11.465164981468821</v>
      </c>
    </row>
    <row r="15" spans="2:15" x14ac:dyDescent="0.35">
      <c r="C15" t="s">
        <v>20</v>
      </c>
      <c r="D15" t="s">
        <v>28</v>
      </c>
      <c r="E15" t="s">
        <v>11</v>
      </c>
      <c r="F15" t="s">
        <v>26</v>
      </c>
      <c r="G15">
        <f>C13</f>
        <v>3.3134827821956758E-2</v>
      </c>
      <c r="H15" t="s">
        <v>25</v>
      </c>
      <c r="I15" t="s">
        <v>12</v>
      </c>
      <c r="K15" t="s">
        <v>27</v>
      </c>
      <c r="L15">
        <f>D13</f>
        <v>11.465164981468821</v>
      </c>
    </row>
    <row r="16" spans="2:15" x14ac:dyDescent="0.35">
      <c r="D16" t="s">
        <v>11</v>
      </c>
      <c r="E16">
        <f>O6</f>
        <v>16.733602605159945</v>
      </c>
    </row>
  </sheetData>
  <mergeCells count="1"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Tselykovskiy</dc:creator>
  <cp:lastModifiedBy>Anton Tselykovskiy</cp:lastModifiedBy>
  <dcterms:created xsi:type="dcterms:W3CDTF">2023-10-10T09:12:03Z</dcterms:created>
  <dcterms:modified xsi:type="dcterms:W3CDTF">2023-10-10T12:23:22Z</dcterms:modified>
</cp:coreProperties>
</file>