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khaow\Desktop\Data-Analysis\Lab 2\"/>
    </mc:Choice>
  </mc:AlternateContent>
  <xr:revisionPtr revIDLastSave="0" documentId="13_ncr:1_{658A2B2E-B895-4B10-8119-054005C603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ull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C39" i="1"/>
  <c r="D39" i="1"/>
  <c r="E39" i="1"/>
  <c r="F39" i="1"/>
  <c r="C40" i="1"/>
  <c r="D40" i="1"/>
  <c r="E40" i="1"/>
  <c r="E37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5" i="1"/>
  <c r="D45" i="1"/>
  <c r="E45" i="1"/>
  <c r="F45" i="1"/>
  <c r="C46" i="1"/>
  <c r="C44" i="1"/>
  <c r="D46" i="1"/>
  <c r="D44" i="1"/>
  <c r="E46" i="1"/>
  <c r="E44" i="1"/>
  <c r="F46" i="1"/>
  <c r="F44" i="1"/>
  <c r="C47" i="1"/>
  <c r="D47" i="1"/>
  <c r="E47" i="1"/>
  <c r="F47" i="1"/>
  <c r="C48" i="1"/>
  <c r="D48" i="1"/>
  <c r="E48" i="1"/>
  <c r="F48" i="1"/>
  <c r="C37" i="1"/>
  <c r="D37" i="1"/>
  <c r="F37" i="1"/>
  <c r="B44" i="1"/>
  <c r="B43" i="1"/>
  <c r="B42" i="1"/>
  <c r="B41" i="1"/>
  <c r="B37" i="1"/>
  <c r="B40" i="1"/>
  <c r="B39" i="1"/>
  <c r="B38" i="1"/>
  <c r="B46" i="1"/>
  <c r="B45" i="1"/>
  <c r="B48" i="1"/>
  <c r="B47" i="1"/>
  <c r="F36" i="1"/>
  <c r="C36" i="1"/>
  <c r="D36" i="1"/>
  <c r="E36" i="1"/>
  <c r="B36" i="1"/>
</calcChain>
</file>

<file path=xl/sharedStrings.xml><?xml version="1.0" encoding="utf-8"?>
<sst xmlns="http://schemas.openxmlformats.org/spreadsheetml/2006/main" count="342" uniqueCount="136">
  <si>
    <t>ID</t>
  </si>
  <si>
    <t>Last Name</t>
  </si>
  <si>
    <t>First Name</t>
  </si>
  <si>
    <t>City</t>
  </si>
  <si>
    <t>State</t>
  </si>
  <si>
    <t>Gender</t>
  </si>
  <si>
    <t>Student Status</t>
  </si>
  <si>
    <t>Major</t>
  </si>
  <si>
    <t>Country</t>
  </si>
  <si>
    <t>Age</t>
  </si>
  <si>
    <t>SAT</t>
  </si>
  <si>
    <t>Average score (grade)</t>
  </si>
  <si>
    <t>Height (in)</t>
  </si>
  <si>
    <t>Newspaper readership (times/wk)</t>
  </si>
  <si>
    <t>Los Angeles</t>
  </si>
  <si>
    <t>California</t>
  </si>
  <si>
    <t>Female</t>
  </si>
  <si>
    <t>Graduate</t>
  </si>
  <si>
    <t>Politics</t>
  </si>
  <si>
    <t>US</t>
  </si>
  <si>
    <t>Sedona</t>
  </si>
  <si>
    <t>Arizona</t>
  </si>
  <si>
    <t>Undergraduate</t>
  </si>
  <si>
    <t>Math</t>
  </si>
  <si>
    <t>Liberal</t>
  </si>
  <si>
    <t>Kansas</t>
  </si>
  <si>
    <t>Montreal</t>
  </si>
  <si>
    <t>Canada</t>
  </si>
  <si>
    <t>New York</t>
  </si>
  <si>
    <t>Java</t>
  </si>
  <si>
    <t>Virginia</t>
  </si>
  <si>
    <t>Drunkard Creek</t>
  </si>
  <si>
    <t>Mexican Hat</t>
  </si>
  <si>
    <t>Utah</t>
  </si>
  <si>
    <t>Econ</t>
  </si>
  <si>
    <t>Amsterdam</t>
  </si>
  <si>
    <t>Holland</t>
  </si>
  <si>
    <t>Mexico</t>
  </si>
  <si>
    <t>Caracas</t>
  </si>
  <si>
    <t>Venezuela</t>
  </si>
  <si>
    <t>Remote</t>
  </si>
  <si>
    <t>Oregon</t>
  </si>
  <si>
    <t>The X</t>
  </si>
  <si>
    <t xml:space="preserve">Massachusetts </t>
  </si>
  <si>
    <t>Beijing</t>
  </si>
  <si>
    <t>China</t>
  </si>
  <si>
    <t>Loco</t>
  </si>
  <si>
    <t>Oklahoma</t>
  </si>
  <si>
    <t>Elmira</t>
  </si>
  <si>
    <t>Male</t>
  </si>
  <si>
    <t>Lackawana</t>
  </si>
  <si>
    <t>Defiance</t>
  </si>
  <si>
    <t>Ohio</t>
  </si>
  <si>
    <t>Tel Aviv</t>
  </si>
  <si>
    <t>Israel</t>
  </si>
  <si>
    <t>Cimax</t>
  </si>
  <si>
    <t>North Carolina</t>
  </si>
  <si>
    <t>Hot Coffe</t>
  </si>
  <si>
    <t>Mississippi</t>
  </si>
  <si>
    <t>Varna</t>
  </si>
  <si>
    <t>Bulgaria</t>
  </si>
  <si>
    <t>Moscow</t>
  </si>
  <si>
    <t>Russia</t>
  </si>
  <si>
    <t>San Juan</t>
  </si>
  <si>
    <t>Puerto Rico</t>
  </si>
  <si>
    <t>Stockholm</t>
  </si>
  <si>
    <t>Sweden</t>
  </si>
  <si>
    <t>Embarrass</t>
  </si>
  <si>
    <t>Minnesota</t>
  </si>
  <si>
    <t>Intercourse</t>
  </si>
  <si>
    <t>Pennsylvania</t>
  </si>
  <si>
    <t>Buenos Aires</t>
  </si>
  <si>
    <t>Argentina</t>
  </si>
  <si>
    <t>Acme</t>
  </si>
  <si>
    <t>Louisiana</t>
  </si>
  <si>
    <t>DOE01</t>
  </si>
  <si>
    <t>JANE01</t>
  </si>
  <si>
    <t>DOE02</t>
  </si>
  <si>
    <t>JANE02</t>
  </si>
  <si>
    <t>DOE03</t>
  </si>
  <si>
    <t>JANE03</t>
  </si>
  <si>
    <t>DOE04</t>
  </si>
  <si>
    <t>JANE04</t>
  </si>
  <si>
    <t>DOE05</t>
  </si>
  <si>
    <t>JANE05</t>
  </si>
  <si>
    <t>DOE06</t>
  </si>
  <si>
    <t>JANE06</t>
  </si>
  <si>
    <t>DOE07</t>
  </si>
  <si>
    <t>JANE07</t>
  </si>
  <si>
    <t>DOE08</t>
  </si>
  <si>
    <t>JANE08</t>
  </si>
  <si>
    <t>DOE09</t>
  </si>
  <si>
    <t>JANE09</t>
  </si>
  <si>
    <t>DOE10</t>
  </si>
  <si>
    <t>JANE10</t>
  </si>
  <si>
    <t>DOE11</t>
  </si>
  <si>
    <t>JANE11</t>
  </si>
  <si>
    <t>DOE12</t>
  </si>
  <si>
    <t>JANE12</t>
  </si>
  <si>
    <t>DOE13</t>
  </si>
  <si>
    <t>JANE13</t>
  </si>
  <si>
    <t>DOE14</t>
  </si>
  <si>
    <t>JANE14</t>
  </si>
  <si>
    <t>DOE15</t>
  </si>
  <si>
    <t>JANE15</t>
  </si>
  <si>
    <t>JOE01</t>
  </si>
  <si>
    <t>JOE02</t>
  </si>
  <si>
    <t>JOE03</t>
  </si>
  <si>
    <t>JOE04</t>
  </si>
  <si>
    <t>JOE05</t>
  </si>
  <si>
    <t>JOE06</t>
  </si>
  <si>
    <t>JOE07</t>
  </si>
  <si>
    <t>JOE08</t>
  </si>
  <si>
    <t>JOE09</t>
  </si>
  <si>
    <t>JOE10</t>
  </si>
  <si>
    <t>JOE11</t>
  </si>
  <si>
    <t>JOE12</t>
  </si>
  <si>
    <t>JOE13</t>
  </si>
  <si>
    <t>JOE14</t>
  </si>
  <si>
    <t>JOE15</t>
  </si>
  <si>
    <t>Mean</t>
  </si>
  <si>
    <t>Standard Deviation</t>
  </si>
  <si>
    <t>Median</t>
  </si>
  <si>
    <t>Mode</t>
  </si>
  <si>
    <t>Standard Error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</si>
  <si>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</si>
  <si>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</si>
  <si>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</si>
  <si>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</si>
  <si>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</si>
  <si>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</si>
  <si>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</si>
  <si>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</si>
  <si>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Score (grade)</t>
  </si>
  <si>
    <t>Height (inch)</t>
  </si>
  <si>
    <t>Newspaper readership (times/week)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</si>
</sst>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vertical="top"/>
    </xf>
    <xf numFmtId="0" fontId="0" fillId="0" borderId="0" xfId="0" applyAlignment="1">
      <alignment wrapText="1"/>
    </xf>
    <xf numFmtId="0" fontId="22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21" fillId="0" borderId="0" xfId="0" applyNumberFormat="1" applyFont="1" applyAlignment="1">
      <alignment horizontal="center"/>
    </xf>
    <xf numFmtId="0" fontId="22" fillId="24" borderId="0" xfId="0" applyFont="1" applyFill="1"/>
    <xf numFmtId="0" fontId="23" fillId="25" borderId="0" xfId="0" applyFont="1" applyFill="1" applyAlignment="1">
      <alignment horizontal="center" vertical="top"/>
    </xf>
    <xf numFmtId="0" fontId="23" fillId="25" borderId="0" xfId="0" applyFont="1" applyFill="1" applyAlignment="1">
      <alignment horizontal="center"/>
    </xf>
    <xf numFmtId="3" fontId="23" fillId="25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706" name="Picture 1" descr="000000">
          <a:extLst>
            <a:ext uri="{FF2B5EF4-FFF2-40B4-BE49-F238E27FC236}">
              <a16:creationId xmlns:a16="http://schemas.microsoft.com/office/drawing/2014/main" id="{18C8611D-6D0B-83A2-F839-5ED0CB25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48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1707" name="Picture 3" descr="000000">
          <a:extLst>
            <a:ext uri="{FF2B5EF4-FFF2-40B4-BE49-F238E27FC236}">
              <a16:creationId xmlns:a16="http://schemas.microsoft.com/office/drawing/2014/main" id="{34E8F6D2-0806-124B-4D73-BFDA7FA7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708" name="Picture 1" descr="000000">
          <a:extLst>
            <a:ext uri="{FF2B5EF4-FFF2-40B4-BE49-F238E27FC236}">
              <a16:creationId xmlns:a16="http://schemas.microsoft.com/office/drawing/2014/main" id="{31A589D1-C40B-04D1-6527-90F5BA32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1709" name="Picture 1" descr="000000">
          <a:extLst>
            <a:ext uri="{FF2B5EF4-FFF2-40B4-BE49-F238E27FC236}">
              <a16:creationId xmlns:a16="http://schemas.microsoft.com/office/drawing/2014/main" id="{6F2B9A16-8856-DD98-76A5-8C333461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94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710" name="Picture 1" descr="000000">
          <a:extLst>
            <a:ext uri="{FF2B5EF4-FFF2-40B4-BE49-F238E27FC236}">
              <a16:creationId xmlns:a16="http://schemas.microsoft.com/office/drawing/2014/main" id="{3FCF14F2-0462-9F05-EEEF-0B720DC87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275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1711" name="Picture 1" descr="000000">
          <a:extLst>
            <a:ext uri="{FF2B5EF4-FFF2-40B4-BE49-F238E27FC236}">
              <a16:creationId xmlns:a16="http://schemas.microsoft.com/office/drawing/2014/main" id="{CB8E20EB-817A-8B27-B737-6E3E6D6E5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3076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712" name="Picture 1" descr="000000">
          <a:extLst>
            <a:ext uri="{FF2B5EF4-FFF2-40B4-BE49-F238E27FC236}">
              <a16:creationId xmlns:a16="http://schemas.microsoft.com/office/drawing/2014/main" id="{C63ED073-481F-BCBD-D112-87FFE7B2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3400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1713" name="Picture 1" descr="000000">
          <a:extLst>
            <a:ext uri="{FF2B5EF4-FFF2-40B4-BE49-F238E27FC236}">
              <a16:creationId xmlns:a16="http://schemas.microsoft.com/office/drawing/2014/main" id="{1E2E7489-D1F7-A0D1-0B75-4CC53C4C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4048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14" name="Picture 1" descr="000000">
          <a:extLst>
            <a:ext uri="{FF2B5EF4-FFF2-40B4-BE49-F238E27FC236}">
              <a16:creationId xmlns:a16="http://schemas.microsoft.com/office/drawing/2014/main" id="{A5B6F044-CA92-CE63-7EA3-1D28993D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715" name="Picture 1" descr="000000">
          <a:extLst>
            <a:ext uri="{FF2B5EF4-FFF2-40B4-BE49-F238E27FC236}">
              <a16:creationId xmlns:a16="http://schemas.microsoft.com/office/drawing/2014/main" id="{B89E3E90-CEA7-F49C-2661-425E92B8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13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716" name="Picture 1" descr="000000">
          <a:extLst>
            <a:ext uri="{FF2B5EF4-FFF2-40B4-BE49-F238E27FC236}">
              <a16:creationId xmlns:a16="http://schemas.microsoft.com/office/drawing/2014/main" id="{FEF16B8D-C335-F6D5-450E-28401653B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717" name="Picture 1" descr="000000">
          <a:extLst>
            <a:ext uri="{FF2B5EF4-FFF2-40B4-BE49-F238E27FC236}">
              <a16:creationId xmlns:a16="http://schemas.microsoft.com/office/drawing/2014/main" id="{CA59209E-C83D-5F54-0323-BC30F8B1A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242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18" name="Picture 1" descr="000000">
          <a:extLst>
            <a:ext uri="{FF2B5EF4-FFF2-40B4-BE49-F238E27FC236}">
              <a16:creationId xmlns:a16="http://schemas.microsoft.com/office/drawing/2014/main" id="{93039185-E465-599E-FA9F-9A28E4737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3562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719" name="Picture 1" descr="000000">
          <a:extLst>
            <a:ext uri="{FF2B5EF4-FFF2-40B4-BE49-F238E27FC236}">
              <a16:creationId xmlns:a16="http://schemas.microsoft.com/office/drawing/2014/main" id="{CC39529C-6737-80B0-CA13-39F480A2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4371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720" name="Picture 1" descr="000000">
          <a:extLst>
            <a:ext uri="{FF2B5EF4-FFF2-40B4-BE49-F238E27FC236}">
              <a16:creationId xmlns:a16="http://schemas.microsoft.com/office/drawing/2014/main" id="{F58CA8B0-1627-556E-D5A2-BCAE53F89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tabSelected="1" topLeftCell="A10" workbookViewId="0">
      <selection activeCell="G34" sqref="G34"/>
    </sheetView>
  </sheetViews>
  <sheetFormatPr defaultRowHeight="12.75" x14ac:dyDescent="0.2"/>
  <cols>
    <col min="1" max="1" width="16.85546875" customWidth="1"/>
    <col min="2" max="2" width="16" customWidth="1"/>
    <col min="3" max="3" width="15.85546875" customWidth="1"/>
    <col min="4" max="4" width="19" customWidth="1"/>
    <col min="5" max="5" width="13.7109375" customWidth="1"/>
    <col min="6" max="6" width="29.28515625" customWidth="1"/>
    <col min="7" max="14" width="13.7109375" customWidth="1"/>
    <col min="15" max="15" width="14.7109375" customWidth="1"/>
    <col min="16" max="18" width="11.42578125" customWidth="1"/>
    <col min="19" max="19" width="10.7109375" bestFit="1" customWidth="1"/>
    <col min="20" max="256" width="11.42578125" customWidth="1"/>
  </cols>
  <sheetData>
    <row r="1" spans="1:24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2">
      <c r="A2">
        <v>1</v>
      </c>
      <c r="B2" s="3" t="s">
        <v>75</v>
      </c>
      <c r="C2" s="4" t="s">
        <v>76</v>
      </c>
      <c r="D2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t="s">
        <v>19</v>
      </c>
      <c r="J2">
        <v>30</v>
      </c>
      <c r="K2">
        <v>2263</v>
      </c>
      <c r="L2" s="6">
        <v>67</v>
      </c>
      <c r="M2">
        <v>61</v>
      </c>
      <c r="N2">
        <v>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>
        <v>2</v>
      </c>
      <c r="B3" s="3" t="s">
        <v>77</v>
      </c>
      <c r="C3" s="4" t="s">
        <v>78</v>
      </c>
      <c r="D3" t="s">
        <v>20</v>
      </c>
      <c r="E3" t="s">
        <v>21</v>
      </c>
      <c r="F3" s="5" t="s">
        <v>16</v>
      </c>
      <c r="G3" s="5" t="s">
        <v>22</v>
      </c>
      <c r="H3" s="5" t="s">
        <v>23</v>
      </c>
      <c r="I3" t="s">
        <v>19</v>
      </c>
      <c r="J3">
        <v>19</v>
      </c>
      <c r="K3">
        <v>2006</v>
      </c>
      <c r="L3" s="6">
        <v>63</v>
      </c>
      <c r="M3">
        <v>64</v>
      </c>
      <c r="N3">
        <v>7</v>
      </c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>
        <v>3</v>
      </c>
      <c r="B4" s="3" t="s">
        <v>75</v>
      </c>
      <c r="C4" s="4" t="s">
        <v>105</v>
      </c>
      <c r="D4" s="7" t="s">
        <v>48</v>
      </c>
      <c r="E4" t="s">
        <v>28</v>
      </c>
      <c r="F4" s="5" t="s">
        <v>49</v>
      </c>
      <c r="G4" s="5" t="s">
        <v>17</v>
      </c>
      <c r="H4" s="5" t="s">
        <v>23</v>
      </c>
      <c r="I4" t="s">
        <v>19</v>
      </c>
      <c r="J4">
        <v>26</v>
      </c>
      <c r="K4">
        <v>2221</v>
      </c>
      <c r="L4" s="6">
        <v>78.113284657657985</v>
      </c>
      <c r="M4">
        <v>73</v>
      </c>
      <c r="N4">
        <v>6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>
        <v>4</v>
      </c>
      <c r="B5" s="3" t="s">
        <v>77</v>
      </c>
      <c r="C5" s="4" t="s">
        <v>106</v>
      </c>
      <c r="D5" s="7" t="s">
        <v>50</v>
      </c>
      <c r="E5" t="s">
        <v>28</v>
      </c>
      <c r="F5" s="5" t="s">
        <v>49</v>
      </c>
      <c r="G5" s="5" t="s">
        <v>17</v>
      </c>
      <c r="H5" s="5" t="s">
        <v>34</v>
      </c>
      <c r="I5" t="s">
        <v>19</v>
      </c>
      <c r="J5">
        <v>33</v>
      </c>
      <c r="K5">
        <v>1716</v>
      </c>
      <c r="L5" s="6">
        <v>77.808587020656887</v>
      </c>
      <c r="M5">
        <v>68</v>
      </c>
      <c r="N5">
        <v>3</v>
      </c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>
        <v>5</v>
      </c>
      <c r="B6" s="3" t="s">
        <v>79</v>
      </c>
      <c r="C6" s="4" t="s">
        <v>107</v>
      </c>
      <c r="D6" s="7" t="s">
        <v>51</v>
      </c>
      <c r="E6" t="s">
        <v>52</v>
      </c>
      <c r="F6" s="5" t="s">
        <v>49</v>
      </c>
      <c r="G6" s="5" t="s">
        <v>17</v>
      </c>
      <c r="H6" s="5" t="s">
        <v>34</v>
      </c>
      <c r="I6" t="s">
        <v>19</v>
      </c>
      <c r="J6">
        <v>37</v>
      </c>
      <c r="K6">
        <v>1701</v>
      </c>
      <c r="L6" s="6">
        <v>65</v>
      </c>
      <c r="M6">
        <v>71</v>
      </c>
      <c r="N6">
        <v>6</v>
      </c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>
        <v>6</v>
      </c>
      <c r="B7" s="3" t="s">
        <v>81</v>
      </c>
      <c r="C7" s="4" t="s">
        <v>108</v>
      </c>
      <c r="D7" s="7" t="s">
        <v>53</v>
      </c>
      <c r="E7" t="s">
        <v>54</v>
      </c>
      <c r="F7" s="5" t="s">
        <v>49</v>
      </c>
      <c r="G7" s="5" t="s">
        <v>17</v>
      </c>
      <c r="H7" s="5" t="s">
        <v>34</v>
      </c>
      <c r="I7" t="s">
        <v>54</v>
      </c>
      <c r="J7">
        <v>25</v>
      </c>
      <c r="K7">
        <v>1786</v>
      </c>
      <c r="L7" s="6">
        <v>69</v>
      </c>
      <c r="M7">
        <v>67</v>
      </c>
      <c r="N7">
        <v>5</v>
      </c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>
        <v>7</v>
      </c>
      <c r="B8" s="3" t="s">
        <v>83</v>
      </c>
      <c r="C8" s="4" t="s">
        <v>109</v>
      </c>
      <c r="D8" s="7" t="s">
        <v>55</v>
      </c>
      <c r="E8" t="s">
        <v>56</v>
      </c>
      <c r="F8" s="5" t="s">
        <v>49</v>
      </c>
      <c r="G8" s="5" t="s">
        <v>17</v>
      </c>
      <c r="H8" s="5" t="s">
        <v>18</v>
      </c>
      <c r="I8" t="s">
        <v>19</v>
      </c>
      <c r="J8">
        <v>39</v>
      </c>
      <c r="K8">
        <v>1577</v>
      </c>
      <c r="L8" s="6">
        <v>95.88251458783165</v>
      </c>
      <c r="M8">
        <v>70</v>
      </c>
      <c r="N8">
        <v>5</v>
      </c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>
        <v>8</v>
      </c>
      <c r="B9" s="3" t="s">
        <v>79</v>
      </c>
      <c r="C9" s="4" t="s">
        <v>80</v>
      </c>
      <c r="D9" s="7" t="s">
        <v>24</v>
      </c>
      <c r="E9" t="s">
        <v>25</v>
      </c>
      <c r="F9" s="5" t="s">
        <v>16</v>
      </c>
      <c r="G9" s="5" t="s">
        <v>22</v>
      </c>
      <c r="H9" s="5" t="s">
        <v>18</v>
      </c>
      <c r="I9" t="s">
        <v>19</v>
      </c>
      <c r="J9">
        <v>21</v>
      </c>
      <c r="K9">
        <v>1842</v>
      </c>
      <c r="L9" s="6">
        <v>87</v>
      </c>
      <c r="M9">
        <v>62</v>
      </c>
      <c r="N9">
        <v>5</v>
      </c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>
        <v>9</v>
      </c>
      <c r="B10" s="3" t="s">
        <v>81</v>
      </c>
      <c r="C10" s="4" t="s">
        <v>82</v>
      </c>
      <c r="D10" s="7" t="s">
        <v>26</v>
      </c>
      <c r="E10" t="s">
        <v>27</v>
      </c>
      <c r="F10" s="5" t="s">
        <v>16</v>
      </c>
      <c r="G10" s="5" t="s">
        <v>22</v>
      </c>
      <c r="H10" s="5" t="s">
        <v>23</v>
      </c>
      <c r="I10" t="s">
        <v>27</v>
      </c>
      <c r="J10">
        <v>18</v>
      </c>
      <c r="K10">
        <v>1813</v>
      </c>
      <c r="L10" s="6">
        <v>91</v>
      </c>
      <c r="M10">
        <v>62</v>
      </c>
      <c r="N10">
        <v>6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>
        <v>10</v>
      </c>
      <c r="B11" s="3" t="s">
        <v>83</v>
      </c>
      <c r="C11" s="4" t="s">
        <v>84</v>
      </c>
      <c r="D11" s="7" t="s">
        <v>28</v>
      </c>
      <c r="E11" t="s">
        <v>28</v>
      </c>
      <c r="F11" s="5" t="s">
        <v>16</v>
      </c>
      <c r="G11" s="5" t="s">
        <v>17</v>
      </c>
      <c r="H11" s="5" t="s">
        <v>23</v>
      </c>
      <c r="I11" t="s">
        <v>19</v>
      </c>
      <c r="J11">
        <v>33</v>
      </c>
      <c r="K11">
        <v>2041</v>
      </c>
      <c r="L11" s="6">
        <v>71</v>
      </c>
      <c r="M11">
        <v>66</v>
      </c>
      <c r="N11">
        <v>5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>
        <v>11</v>
      </c>
      <c r="B12" s="3" t="s">
        <v>85</v>
      </c>
      <c r="C12" s="4" t="s">
        <v>110</v>
      </c>
      <c r="D12" s="7" t="s">
        <v>57</v>
      </c>
      <c r="E12" t="s">
        <v>58</v>
      </c>
      <c r="F12" s="5" t="s">
        <v>49</v>
      </c>
      <c r="G12" s="5" t="s">
        <v>22</v>
      </c>
      <c r="H12" s="5" t="s">
        <v>34</v>
      </c>
      <c r="I12" t="s">
        <v>19</v>
      </c>
      <c r="J12">
        <v>18</v>
      </c>
      <c r="K12">
        <v>1787</v>
      </c>
      <c r="L12" s="6">
        <v>81.525284997607187</v>
      </c>
      <c r="M12">
        <v>67</v>
      </c>
      <c r="N12">
        <v>3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>
        <v>12</v>
      </c>
      <c r="B13" s="3" t="s">
        <v>85</v>
      </c>
      <c r="C13" s="4" t="s">
        <v>86</v>
      </c>
      <c r="D13" s="7" t="s">
        <v>29</v>
      </c>
      <c r="E13" t="s">
        <v>30</v>
      </c>
      <c r="F13" s="5" t="s">
        <v>16</v>
      </c>
      <c r="G13" s="5" t="s">
        <v>17</v>
      </c>
      <c r="H13" s="5" t="s">
        <v>23</v>
      </c>
      <c r="I13" t="s">
        <v>19</v>
      </c>
      <c r="J13">
        <v>38</v>
      </c>
      <c r="K13">
        <v>1513</v>
      </c>
      <c r="L13" s="6">
        <v>78.936614231768473</v>
      </c>
      <c r="M13">
        <v>59</v>
      </c>
      <c r="N13">
        <v>5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>
        <v>13</v>
      </c>
      <c r="B14" s="3" t="s">
        <v>87</v>
      </c>
      <c r="C14" s="4" t="s">
        <v>111</v>
      </c>
      <c r="D14" s="7" t="s">
        <v>59</v>
      </c>
      <c r="E14" t="s">
        <v>60</v>
      </c>
      <c r="F14" s="5" t="s">
        <v>49</v>
      </c>
      <c r="G14" s="5" t="s">
        <v>17</v>
      </c>
      <c r="H14" s="5" t="s">
        <v>18</v>
      </c>
      <c r="I14" t="s">
        <v>60</v>
      </c>
      <c r="J14">
        <v>30</v>
      </c>
      <c r="K14">
        <v>1637</v>
      </c>
      <c r="L14" s="6">
        <v>79.337239192793007</v>
      </c>
      <c r="M14">
        <v>63</v>
      </c>
      <c r="N14">
        <v>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>
        <v>14</v>
      </c>
      <c r="B15" s="3" t="s">
        <v>89</v>
      </c>
      <c r="C15" s="4" t="s">
        <v>112</v>
      </c>
      <c r="D15" s="7" t="s">
        <v>61</v>
      </c>
      <c r="E15" t="s">
        <v>62</v>
      </c>
      <c r="F15" s="5" t="s">
        <v>49</v>
      </c>
      <c r="G15" s="5" t="s">
        <v>17</v>
      </c>
      <c r="H15" s="5" t="s">
        <v>18</v>
      </c>
      <c r="I15" t="s">
        <v>62</v>
      </c>
      <c r="J15">
        <v>30</v>
      </c>
      <c r="K15">
        <v>1512</v>
      </c>
      <c r="L15" s="6">
        <v>70.279497850271525</v>
      </c>
      <c r="M15">
        <v>75</v>
      </c>
      <c r="N15">
        <v>6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>
        <v>15</v>
      </c>
      <c r="B16" s="3" t="s">
        <v>87</v>
      </c>
      <c r="C16" s="4" t="s">
        <v>88</v>
      </c>
      <c r="D16" s="5" t="s">
        <v>31</v>
      </c>
      <c r="E16" t="s">
        <v>28</v>
      </c>
      <c r="F16" s="5" t="s">
        <v>16</v>
      </c>
      <c r="G16" s="5" t="s">
        <v>22</v>
      </c>
      <c r="H16" s="5" t="s">
        <v>23</v>
      </c>
      <c r="I16" t="s">
        <v>19</v>
      </c>
      <c r="J16">
        <v>21</v>
      </c>
      <c r="K16">
        <v>1338</v>
      </c>
      <c r="L16" s="6">
        <v>82.385959664106068</v>
      </c>
      <c r="M16">
        <v>64</v>
      </c>
      <c r="N16">
        <v>5</v>
      </c>
    </row>
    <row r="17" spans="1:21" x14ac:dyDescent="0.2">
      <c r="A17">
        <v>16</v>
      </c>
      <c r="B17" s="3" t="s">
        <v>89</v>
      </c>
      <c r="C17" s="4" t="s">
        <v>90</v>
      </c>
      <c r="D17" s="7" t="s">
        <v>32</v>
      </c>
      <c r="E17" t="s">
        <v>33</v>
      </c>
      <c r="F17" s="5" t="s">
        <v>16</v>
      </c>
      <c r="G17" s="5" t="s">
        <v>22</v>
      </c>
      <c r="H17" s="5" t="s">
        <v>34</v>
      </c>
      <c r="I17" t="s">
        <v>19</v>
      </c>
      <c r="J17">
        <v>18</v>
      </c>
      <c r="K17">
        <v>1821</v>
      </c>
      <c r="L17" s="6">
        <v>80</v>
      </c>
      <c r="M17">
        <v>63</v>
      </c>
      <c r="N17">
        <v>3</v>
      </c>
    </row>
    <row r="18" spans="1:21" x14ac:dyDescent="0.2">
      <c r="A18">
        <v>17</v>
      </c>
      <c r="B18" s="3" t="s">
        <v>91</v>
      </c>
      <c r="C18" s="4" t="s">
        <v>92</v>
      </c>
      <c r="D18" s="5" t="s">
        <v>35</v>
      </c>
      <c r="E18" t="s">
        <v>36</v>
      </c>
      <c r="F18" t="s">
        <v>16</v>
      </c>
      <c r="G18" t="s">
        <v>22</v>
      </c>
      <c r="H18" t="s">
        <v>23</v>
      </c>
      <c r="I18" t="s">
        <v>36</v>
      </c>
      <c r="J18">
        <v>19</v>
      </c>
      <c r="K18">
        <v>1494</v>
      </c>
      <c r="L18" s="6">
        <v>75</v>
      </c>
      <c r="M18">
        <v>60</v>
      </c>
      <c r="N18">
        <v>3</v>
      </c>
    </row>
    <row r="19" spans="1:21" x14ac:dyDescent="0.2">
      <c r="A19">
        <v>18</v>
      </c>
      <c r="B19" s="3" t="s">
        <v>93</v>
      </c>
      <c r="C19" s="4" t="s">
        <v>94</v>
      </c>
      <c r="D19" s="7" t="s">
        <v>37</v>
      </c>
      <c r="E19" t="s">
        <v>37</v>
      </c>
      <c r="F19" t="s">
        <v>16</v>
      </c>
      <c r="G19" t="s">
        <v>17</v>
      </c>
      <c r="H19" t="s">
        <v>18</v>
      </c>
      <c r="I19" t="s">
        <v>37</v>
      </c>
      <c r="J19">
        <v>31</v>
      </c>
      <c r="K19">
        <v>2248</v>
      </c>
      <c r="L19" s="6">
        <v>95.423559999999995</v>
      </c>
      <c r="M19">
        <v>59</v>
      </c>
      <c r="N19">
        <v>4</v>
      </c>
    </row>
    <row r="20" spans="1:21" x14ac:dyDescent="0.2">
      <c r="A20">
        <v>19</v>
      </c>
      <c r="B20" s="3" t="s">
        <v>95</v>
      </c>
      <c r="C20" s="4" t="s">
        <v>96</v>
      </c>
      <c r="D20" s="7" t="s">
        <v>38</v>
      </c>
      <c r="E20" t="s">
        <v>39</v>
      </c>
      <c r="F20" t="s">
        <v>16</v>
      </c>
      <c r="G20" t="s">
        <v>22</v>
      </c>
      <c r="H20" t="s">
        <v>23</v>
      </c>
      <c r="I20" t="s">
        <v>39</v>
      </c>
      <c r="J20">
        <v>18</v>
      </c>
      <c r="K20">
        <v>2252</v>
      </c>
      <c r="L20" s="6">
        <v>92</v>
      </c>
      <c r="M20">
        <v>68</v>
      </c>
      <c r="N20">
        <v>5</v>
      </c>
    </row>
    <row r="21" spans="1:21" x14ac:dyDescent="0.2">
      <c r="A21">
        <v>20</v>
      </c>
      <c r="B21" s="3" t="s">
        <v>91</v>
      </c>
      <c r="C21" s="4" t="s">
        <v>113</v>
      </c>
      <c r="D21" s="7" t="s">
        <v>63</v>
      </c>
      <c r="E21" t="s">
        <v>64</v>
      </c>
      <c r="F21" t="s">
        <v>49</v>
      </c>
      <c r="G21" t="s">
        <v>17</v>
      </c>
      <c r="H21" t="s">
        <v>18</v>
      </c>
      <c r="I21" t="s">
        <v>19</v>
      </c>
      <c r="J21">
        <v>33</v>
      </c>
      <c r="K21">
        <v>1923</v>
      </c>
      <c r="L21" s="6">
        <v>95</v>
      </c>
      <c r="M21">
        <v>63</v>
      </c>
      <c r="N21">
        <v>7</v>
      </c>
      <c r="O21" s="2"/>
    </row>
    <row r="22" spans="1:21" x14ac:dyDescent="0.2">
      <c r="A22">
        <v>21</v>
      </c>
      <c r="B22" s="3" t="s">
        <v>97</v>
      </c>
      <c r="C22" s="4" t="s">
        <v>98</v>
      </c>
      <c r="D22" s="7" t="s">
        <v>40</v>
      </c>
      <c r="E22" t="s">
        <v>41</v>
      </c>
      <c r="F22" t="s">
        <v>16</v>
      </c>
      <c r="G22" t="s">
        <v>22</v>
      </c>
      <c r="H22" t="s">
        <v>34</v>
      </c>
      <c r="I22" t="s">
        <v>19</v>
      </c>
      <c r="J22">
        <v>19</v>
      </c>
      <c r="K22">
        <v>1727</v>
      </c>
      <c r="L22" s="6">
        <v>67</v>
      </c>
      <c r="M22">
        <v>62</v>
      </c>
      <c r="N22">
        <v>7</v>
      </c>
    </row>
    <row r="23" spans="1:21" x14ac:dyDescent="0.2">
      <c r="A23">
        <v>22</v>
      </c>
      <c r="B23" s="3" t="s">
        <v>93</v>
      </c>
      <c r="C23" s="4" t="s">
        <v>114</v>
      </c>
      <c r="D23" s="7" t="s">
        <v>28</v>
      </c>
      <c r="E23" t="s">
        <v>28</v>
      </c>
      <c r="F23" t="s">
        <v>49</v>
      </c>
      <c r="G23" t="s">
        <v>22</v>
      </c>
      <c r="H23" t="s">
        <v>34</v>
      </c>
      <c r="I23" t="s">
        <v>19</v>
      </c>
      <c r="J23">
        <v>21</v>
      </c>
      <c r="K23">
        <v>1872</v>
      </c>
      <c r="L23" s="6">
        <v>82</v>
      </c>
      <c r="M23">
        <v>73</v>
      </c>
      <c r="N23">
        <v>4</v>
      </c>
      <c r="R23" s="16"/>
      <c r="S23" s="16"/>
      <c r="T23" s="16"/>
      <c r="U23" s="16"/>
    </row>
    <row r="24" spans="1:21" x14ac:dyDescent="0.2">
      <c r="A24">
        <v>23</v>
      </c>
      <c r="B24" s="3" t="s">
        <v>99</v>
      </c>
      <c r="C24" s="4" t="s">
        <v>100</v>
      </c>
      <c r="D24" s="7" t="s">
        <v>42</v>
      </c>
      <c r="E24" s="5" t="s">
        <v>43</v>
      </c>
      <c r="F24" t="s">
        <v>16</v>
      </c>
      <c r="G24" t="s">
        <v>17</v>
      </c>
      <c r="H24" t="s">
        <v>18</v>
      </c>
      <c r="I24" t="s">
        <v>19</v>
      </c>
      <c r="J24">
        <v>25</v>
      </c>
      <c r="K24">
        <v>1767</v>
      </c>
      <c r="L24" s="6">
        <v>89</v>
      </c>
      <c r="M24">
        <v>68</v>
      </c>
      <c r="N24">
        <v>6</v>
      </c>
      <c r="S24" s="17"/>
      <c r="T24" s="15"/>
      <c r="U24" s="15"/>
    </row>
    <row r="25" spans="1:21" x14ac:dyDescent="0.2">
      <c r="A25">
        <v>24</v>
      </c>
      <c r="B25" s="3" t="s">
        <v>101</v>
      </c>
      <c r="C25" s="4" t="s">
        <v>102</v>
      </c>
      <c r="D25" s="7" t="s">
        <v>44</v>
      </c>
      <c r="E25" s="5" t="s">
        <v>45</v>
      </c>
      <c r="F25" t="s">
        <v>16</v>
      </c>
      <c r="G25" t="s">
        <v>22</v>
      </c>
      <c r="H25" t="s">
        <v>23</v>
      </c>
      <c r="I25" t="s">
        <v>45</v>
      </c>
      <c r="J25">
        <v>18</v>
      </c>
      <c r="K25">
        <v>1643</v>
      </c>
      <c r="L25" s="6">
        <v>79</v>
      </c>
      <c r="M25">
        <v>65</v>
      </c>
      <c r="N25">
        <v>6</v>
      </c>
      <c r="S25" s="17"/>
      <c r="T25" s="15"/>
      <c r="U25" s="15"/>
    </row>
    <row r="26" spans="1:21" x14ac:dyDescent="0.2">
      <c r="A26">
        <v>25</v>
      </c>
      <c r="B26" s="3" t="s">
        <v>95</v>
      </c>
      <c r="C26" s="4" t="s">
        <v>115</v>
      </c>
      <c r="D26" s="7" t="s">
        <v>65</v>
      </c>
      <c r="E26" t="s">
        <v>66</v>
      </c>
      <c r="F26" t="s">
        <v>49</v>
      </c>
      <c r="G26" t="s">
        <v>22</v>
      </c>
      <c r="H26" t="s">
        <v>18</v>
      </c>
      <c r="I26" t="s">
        <v>66</v>
      </c>
      <c r="J26">
        <v>19</v>
      </c>
      <c r="K26">
        <v>1919</v>
      </c>
      <c r="L26" s="6">
        <v>88</v>
      </c>
      <c r="M26">
        <v>64</v>
      </c>
      <c r="N26">
        <v>4</v>
      </c>
      <c r="S26" s="17"/>
      <c r="T26" s="15"/>
      <c r="U26" s="15"/>
    </row>
    <row r="27" spans="1:21" x14ac:dyDescent="0.2">
      <c r="A27">
        <v>26</v>
      </c>
      <c r="B27" s="3" t="s">
        <v>97</v>
      </c>
      <c r="C27" s="4" t="s">
        <v>116</v>
      </c>
      <c r="D27" s="5" t="s">
        <v>67</v>
      </c>
      <c r="E27" t="s">
        <v>68</v>
      </c>
      <c r="F27" t="s">
        <v>49</v>
      </c>
      <c r="G27" t="s">
        <v>17</v>
      </c>
      <c r="H27" t="s">
        <v>34</v>
      </c>
      <c r="I27" t="s">
        <v>19</v>
      </c>
      <c r="J27">
        <v>28</v>
      </c>
      <c r="K27">
        <v>1434</v>
      </c>
      <c r="L27" s="6">
        <v>95.835542443304206</v>
      </c>
      <c r="M27">
        <v>71</v>
      </c>
      <c r="N27">
        <v>4</v>
      </c>
      <c r="P27" s="15"/>
      <c r="Q27" s="15"/>
    </row>
    <row r="28" spans="1:21" x14ac:dyDescent="0.2">
      <c r="A28">
        <v>27</v>
      </c>
      <c r="B28" s="3" t="s">
        <v>99</v>
      </c>
      <c r="C28" s="4" t="s">
        <v>117</v>
      </c>
      <c r="D28" s="7" t="s">
        <v>69</v>
      </c>
      <c r="E28" t="s">
        <v>70</v>
      </c>
      <c r="F28" t="s">
        <v>49</v>
      </c>
      <c r="G28" t="s">
        <v>22</v>
      </c>
      <c r="H28" t="s">
        <v>23</v>
      </c>
      <c r="I28" t="s">
        <v>19</v>
      </c>
      <c r="J28">
        <v>20</v>
      </c>
      <c r="K28">
        <v>2119</v>
      </c>
      <c r="L28" s="6">
        <v>88</v>
      </c>
      <c r="M28">
        <v>71</v>
      </c>
      <c r="N28">
        <v>5</v>
      </c>
    </row>
    <row r="29" spans="1:21" x14ac:dyDescent="0.2">
      <c r="A29">
        <v>28</v>
      </c>
      <c r="B29" s="3" t="s">
        <v>103</v>
      </c>
      <c r="C29" s="4" t="s">
        <v>104</v>
      </c>
      <c r="D29" s="7" t="s">
        <v>46</v>
      </c>
      <c r="E29" t="s">
        <v>47</v>
      </c>
      <c r="F29" t="s">
        <v>16</v>
      </c>
      <c r="G29" t="s">
        <v>22</v>
      </c>
      <c r="H29" t="s">
        <v>34</v>
      </c>
      <c r="I29" t="s">
        <v>19</v>
      </c>
      <c r="J29">
        <v>20</v>
      </c>
      <c r="K29">
        <v>2309</v>
      </c>
      <c r="L29" s="6">
        <v>64</v>
      </c>
      <c r="M29">
        <v>68</v>
      </c>
      <c r="N29">
        <v>6</v>
      </c>
    </row>
    <row r="30" spans="1:21" x14ac:dyDescent="0.2">
      <c r="A30">
        <v>29</v>
      </c>
      <c r="B30" s="3" t="s">
        <v>101</v>
      </c>
      <c r="C30" s="4" t="s">
        <v>118</v>
      </c>
      <c r="D30" s="7" t="s">
        <v>71</v>
      </c>
      <c r="E30" t="s">
        <v>72</v>
      </c>
      <c r="F30" t="s">
        <v>49</v>
      </c>
      <c r="G30" t="s">
        <v>17</v>
      </c>
      <c r="H30" t="s">
        <v>18</v>
      </c>
      <c r="I30" t="s">
        <v>72</v>
      </c>
      <c r="J30">
        <v>30</v>
      </c>
      <c r="K30">
        <v>2279</v>
      </c>
      <c r="L30" s="6">
        <v>85</v>
      </c>
      <c r="M30">
        <v>72</v>
      </c>
      <c r="N30">
        <v>3</v>
      </c>
    </row>
    <row r="31" spans="1:21" x14ac:dyDescent="0.2">
      <c r="A31">
        <v>30</v>
      </c>
      <c r="B31" s="3" t="s">
        <v>103</v>
      </c>
      <c r="C31" s="4" t="s">
        <v>119</v>
      </c>
      <c r="D31" s="7" t="s">
        <v>73</v>
      </c>
      <c r="E31" t="s">
        <v>74</v>
      </c>
      <c r="F31" t="s">
        <v>49</v>
      </c>
      <c r="G31" t="s">
        <v>22</v>
      </c>
      <c r="H31" t="s">
        <v>34</v>
      </c>
      <c r="I31" t="s">
        <v>19</v>
      </c>
      <c r="J31">
        <v>19</v>
      </c>
      <c r="K31">
        <v>1907</v>
      </c>
      <c r="L31" s="6">
        <v>79.499359935311475</v>
      </c>
      <c r="M31">
        <v>74</v>
      </c>
      <c r="N31">
        <v>3</v>
      </c>
    </row>
    <row r="32" spans="1:21" x14ac:dyDescent="0.2">
      <c r="B32" s="3"/>
      <c r="C32" s="5"/>
      <c r="D32" s="7"/>
      <c r="M32" s="8"/>
      <c r="N32" s="8"/>
    </row>
    <row r="33" spans="1:17" x14ac:dyDescent="0.2">
      <c r="B33" s="3"/>
      <c r="C33" s="5"/>
      <c r="D33" s="7"/>
      <c r="M33" s="8"/>
      <c r="N33" s="8"/>
    </row>
    <row r="34" spans="1:17" ht="13.5" thickBot="1" x14ac:dyDescent="0.25">
      <c r="B34" s="3"/>
      <c r="C34" s="5"/>
      <c r="D34" s="7"/>
      <c r="M34" s="8"/>
      <c r="N34" s="8"/>
    </row>
    <row r="35" spans="1:17" x14ac:dyDescent="0.2">
      <c r="B35" s="20" t="s">
        <v>9</v>
      </c>
      <c r="C35" s="21" t="s">
        <v>10</v>
      </c>
      <c r="D35" s="22" t="s">
        <v>133</v>
      </c>
      <c r="E35" s="21" t="s">
        <v>134</v>
      </c>
      <c r="F35" s="21" t="s">
        <v>135</v>
      </c>
      <c r="H35" s="25" t="s">
        <v>9</v>
      </c>
      <c r="I35" s="25"/>
      <c r="J35" s="25" t="s">
        <v>10</v>
      </c>
      <c r="K35" s="25"/>
      <c r="L35" s="25" t="s">
        <v>11</v>
      </c>
      <c r="M35" s="25"/>
      <c r="N35" s="25" t="s">
        <v>12</v>
      </c>
      <c r="O35" s="25"/>
      <c r="P35" s="25" t="s">
        <v>13</v>
      </c>
      <c r="Q35" s="25"/>
    </row>
    <row r="36" spans="1:17" x14ac:dyDescent="0.2">
      <c r="A36" s="19" t="s">
        <v>120</v>
      </c>
      <c r="B36" s="3">
        <f>AVERAGE(J2:J31)</f>
        <v>25.2</v>
      </c>
      <c r="C36" s="3">
        <f>AVERAGE(K2:K31)</f>
        <v>1848.9</v>
      </c>
      <c r="D36" s="3">
        <f>AVERAGE(L2:L31)</f>
        <v>80.400914819376951</v>
      </c>
      <c r="E36" s="3">
        <f>AVERAGE(M2:M31)</f>
        <v>66.433333333333337</v>
      </c>
      <c r="F36" s="3">
        <f>AVERAGE(N2:N31)</f>
        <v>4.8666666666666663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2">
      <c r="A37" s="19" t="s">
        <v>124</v>
      </c>
      <c r="B37">
        <f>B40/SQRT(B48)</f>
        <v>1.2543258481484516</v>
      </c>
      <c r="C37">
        <f>C40/SQRT(C48)</f>
        <v>50.228383009709944</v>
      </c>
      <c r="D37">
        <f>D40/SQRT(D48)</f>
        <v>1.8450844990701356</v>
      </c>
      <c r="E37">
        <f>E40/SQRT(E48)</f>
        <v>0.85053510314732106</v>
      </c>
      <c r="F37">
        <f>F40/SQRT(F48)</f>
        <v>0.23357950888975706</v>
      </c>
      <c r="G37" s="9"/>
      <c r="H37" s="23" t="s">
        <v>120</v>
      </c>
      <c r="I37" s="23">
        <v>25.2</v>
      </c>
      <c r="J37" s="23" t="s">
        <v>120</v>
      </c>
      <c r="K37" s="23">
        <v>1848.9</v>
      </c>
      <c r="L37" s="23" t="s">
        <v>120</v>
      </c>
      <c r="M37" s="23">
        <v>80.400914819376951</v>
      </c>
      <c r="N37" s="23" t="s">
        <v>120</v>
      </c>
      <c r="O37" s="23">
        <v>66.433333333333337</v>
      </c>
      <c r="P37" s="23" t="s">
        <v>120</v>
      </c>
      <c r="Q37" s="23">
        <v>4.8666666666666663</v>
      </c>
    </row>
    <row r="38" spans="1:17" x14ac:dyDescent="0.2">
      <c r="A38" s="19" t="s">
        <v>122</v>
      </c>
      <c r="B38">
        <f>MEDIAN(J2:J31)</f>
        <v>23</v>
      </c>
      <c r="C38">
        <f>MEDIAN(K2:K31)</f>
        <v>1817</v>
      </c>
      <c r="D38">
        <f>MEDIAN(L2:L31)</f>
        <v>79.749679967655737</v>
      </c>
      <c r="E38">
        <f>MEDIAN(M2:M31)</f>
        <v>66.5</v>
      </c>
      <c r="F38">
        <f>MEDIAN(N2:N31)</f>
        <v>5</v>
      </c>
      <c r="H38" s="23" t="s">
        <v>124</v>
      </c>
      <c r="I38" s="23">
        <v>1.2543258481484516</v>
      </c>
      <c r="J38" s="23" t="s">
        <v>124</v>
      </c>
      <c r="K38" s="23">
        <v>50.228383009709944</v>
      </c>
      <c r="L38" s="23" t="s">
        <v>124</v>
      </c>
      <c r="M38" s="23">
        <v>1.8450844990701356</v>
      </c>
      <c r="N38" s="23" t="s">
        <v>124</v>
      </c>
      <c r="O38" s="23">
        <v>0.85053510314732106</v>
      </c>
      <c r="P38" s="23" t="s">
        <v>124</v>
      </c>
      <c r="Q38" s="23">
        <v>0.23357950888975706</v>
      </c>
    </row>
    <row r="39" spans="1:17" x14ac:dyDescent="0.2">
      <c r="A39" s="19" t="s">
        <v>123</v>
      </c>
      <c r="B39">
        <f>MODE(J2:J31)</f>
        <v>19</v>
      </c>
      <c r="C39" t="e">
        <f>MODE(K2:K31)</f>
        <v>#N/A</v>
      </c>
      <c r="D39">
        <f>MODE(L2:L31)</f>
        <v>67</v>
      </c>
      <c r="E39">
        <f>MODE(M2:M31)</f>
        <v>68</v>
      </c>
      <c r="F39">
        <f>MODE(N2:N31)</f>
        <v>5</v>
      </c>
      <c r="H39" s="23" t="s">
        <v>122</v>
      </c>
      <c r="I39" s="23">
        <v>23</v>
      </c>
      <c r="J39" s="23" t="s">
        <v>122</v>
      </c>
      <c r="K39" s="23">
        <v>1817</v>
      </c>
      <c r="L39" s="23" t="s">
        <v>122</v>
      </c>
      <c r="M39" s="23">
        <v>79.749679967655737</v>
      </c>
      <c r="N39" s="23" t="s">
        <v>122</v>
      </c>
      <c r="O39" s="23">
        <v>66.5</v>
      </c>
      <c r="P39" s="23" t="s">
        <v>122</v>
      </c>
      <c r="Q39" s="23">
        <v>5</v>
      </c>
    </row>
    <row r="40" spans="1:17" x14ac:dyDescent="0.2">
      <c r="A40" s="19" t="s">
        <v>121</v>
      </c>
      <c r="B40">
        <f>STDEV(J2:J31)</f>
        <v>6.8702256149270653</v>
      </c>
      <c r="C40">
        <f>STDEV(K2:K31)</f>
        <v>275.11218401427362</v>
      </c>
      <c r="D40">
        <f>STDEV(L2:L31)</f>
        <v>10.10594400643833</v>
      </c>
      <c r="E40">
        <f>STDEV(M2:M31)</f>
        <v>4.6585726194377095</v>
      </c>
      <c r="F40">
        <f>STDEV(N2:N31)</f>
        <v>1.2793676598989843</v>
      </c>
      <c r="H40" s="23" t="s">
        <v>123</v>
      </c>
      <c r="I40" s="23">
        <v>19</v>
      </c>
      <c r="J40" s="23" t="s">
        <v>123</v>
      </c>
      <c r="K40" s="23" t="e">
        <v>#N/A</v>
      </c>
      <c r="L40" s="23" t="s">
        <v>123</v>
      </c>
      <c r="M40" s="23">
        <v>67</v>
      </c>
      <c r="N40" s="23" t="s">
        <v>123</v>
      </c>
      <c r="O40" s="23">
        <v>68</v>
      </c>
      <c r="P40" s="23" t="s">
        <v>123</v>
      </c>
      <c r="Q40" s="23">
        <v>5</v>
      </c>
    </row>
    <row r="41" spans="1:17" x14ac:dyDescent="0.2">
      <c r="A41" s="19" t="s">
        <v>125</v>
      </c>
      <c r="B41" s="5">
        <f>_xlfn.VAR.S(J2:J31)</f>
        <v>47.199999999999974</v>
      </c>
      <c r="C41" s="5">
        <f>_xlfn.VAR.S(K2:K31)</f>
        <v>75686.713793103554</v>
      </c>
      <c r="D41" s="5">
        <f>_xlfn.VAR.S(L2:L31)</f>
        <v>102.13010426126681</v>
      </c>
      <c r="E41" s="5">
        <f>_xlfn.VAR.S(M2:M31)</f>
        <v>21.702298850574721</v>
      </c>
      <c r="F41" s="5">
        <f>_xlfn.VAR.S(N2:N31)</f>
        <v>1.6367816091954033</v>
      </c>
      <c r="H41" s="23" t="s">
        <v>121</v>
      </c>
      <c r="I41" s="23">
        <v>6.8702256149270653</v>
      </c>
      <c r="J41" s="23" t="s">
        <v>121</v>
      </c>
      <c r="K41" s="23">
        <v>275.11218401427362</v>
      </c>
      <c r="L41" s="23" t="s">
        <v>121</v>
      </c>
      <c r="M41" s="23">
        <v>10.10594400643833</v>
      </c>
      <c r="N41" s="23" t="s">
        <v>121</v>
      </c>
      <c r="O41" s="23">
        <v>4.6585726194377095</v>
      </c>
      <c r="P41" s="23" t="s">
        <v>121</v>
      </c>
      <c r="Q41" s="23">
        <v>1.2793676598989843</v>
      </c>
    </row>
    <row r="42" spans="1:17" x14ac:dyDescent="0.2">
      <c r="A42" s="19" t="s">
        <v>126</v>
      </c>
      <c r="B42">
        <f>KURT(J2:J31)</f>
        <v>-1.049751548282984</v>
      </c>
      <c r="C42">
        <f>KURT(K2:K31)</f>
        <v>-0.84663346947140106</v>
      </c>
      <c r="D42">
        <f>KURT(L2:L31)</f>
        <v>-0.99190764466019576</v>
      </c>
      <c r="E42">
        <f>KURT(M2:M31)</f>
        <v>-1.0668284632651859</v>
      </c>
      <c r="F42">
        <f>KURT(N2:N31)</f>
        <v>-0.97241228109726352</v>
      </c>
      <c r="H42" s="23" t="s">
        <v>125</v>
      </c>
      <c r="I42" s="23">
        <v>47.199999999999974</v>
      </c>
      <c r="J42" s="23" t="s">
        <v>125</v>
      </c>
      <c r="K42" s="23">
        <v>75686.713793103554</v>
      </c>
      <c r="L42" s="23" t="s">
        <v>125</v>
      </c>
      <c r="M42" s="23">
        <v>102.13010426126681</v>
      </c>
      <c r="N42" s="23" t="s">
        <v>125</v>
      </c>
      <c r="O42" s="23">
        <v>21.702298850574721</v>
      </c>
      <c r="P42" s="23" t="s">
        <v>125</v>
      </c>
      <c r="Q42" s="23">
        <v>1.6367816091954033</v>
      </c>
    </row>
    <row r="43" spans="1:17" x14ac:dyDescent="0.2">
      <c r="A43" s="19" t="s">
        <v>127</v>
      </c>
      <c r="B43" s="5">
        <f>SKEW(J2:J31)</f>
        <v>0.55719051478182813</v>
      </c>
      <c r="C43" s="5">
        <f>SKEW(K2:K31)</f>
        <v>0.15566799898788958</v>
      </c>
      <c r="D43" s="5">
        <f>SKEW(L2:L31)</f>
        <v>-0.11236060672710622</v>
      </c>
      <c r="E43" s="5">
        <f>SKEW(M2:M31)</f>
        <v>0.17189273255584481</v>
      </c>
      <c r="F43" s="5">
        <f>SKEW(N2:N31)</f>
        <v>-5.1910425865734279E-2</v>
      </c>
      <c r="H43" s="23" t="s">
        <v>126</v>
      </c>
      <c r="I43" s="23">
        <v>-1.049751548282984</v>
      </c>
      <c r="J43" s="23" t="s">
        <v>126</v>
      </c>
      <c r="K43" s="23">
        <v>-0.84663346947140106</v>
      </c>
      <c r="L43" s="23" t="s">
        <v>126</v>
      </c>
      <c r="M43" s="23">
        <v>-0.99190764466019576</v>
      </c>
      <c r="N43" s="23" t="s">
        <v>126</v>
      </c>
      <c r="O43" s="23">
        <v>-1.0668284632651859</v>
      </c>
      <c r="P43" s="23" t="s">
        <v>126</v>
      </c>
      <c r="Q43" s="23">
        <v>-0.97241228109726352</v>
      </c>
    </row>
    <row r="44" spans="1:17" x14ac:dyDescent="0.2">
      <c r="A44" s="19" t="s">
        <v>128</v>
      </c>
      <c r="B44">
        <f>B46-B45</f>
        <v>21</v>
      </c>
      <c r="C44">
        <f>C46-C45</f>
        <v>971</v>
      </c>
      <c r="D44">
        <f>D46-D45</f>
        <v>32.88251458783165</v>
      </c>
      <c r="E44">
        <f>E46-E45</f>
        <v>16</v>
      </c>
      <c r="F44">
        <f>F46-F45</f>
        <v>4</v>
      </c>
      <c r="H44" s="23" t="s">
        <v>127</v>
      </c>
      <c r="I44" s="23">
        <v>0.55719051478182813</v>
      </c>
      <c r="J44" s="23" t="s">
        <v>127</v>
      </c>
      <c r="K44" s="23">
        <v>0.15566799898788958</v>
      </c>
      <c r="L44" s="23" t="s">
        <v>127</v>
      </c>
      <c r="M44" s="23">
        <v>-0.11236060672710622</v>
      </c>
      <c r="N44" s="23" t="s">
        <v>127</v>
      </c>
      <c r="O44" s="23">
        <v>0.17189273255584481</v>
      </c>
      <c r="P44" s="23" t="s">
        <v>127</v>
      </c>
      <c r="Q44" s="23">
        <v>-5.1910425865734279E-2</v>
      </c>
    </row>
    <row r="45" spans="1:17" x14ac:dyDescent="0.2">
      <c r="A45" s="19" t="s">
        <v>129</v>
      </c>
      <c r="B45">
        <f>MIN(J2:J31)</f>
        <v>18</v>
      </c>
      <c r="C45">
        <f>MIN(K2:K31)</f>
        <v>1338</v>
      </c>
      <c r="D45">
        <f>MIN(L2:L31)</f>
        <v>63</v>
      </c>
      <c r="E45">
        <f>MIN(M2:M31)</f>
        <v>59</v>
      </c>
      <c r="F45">
        <f>MIN(N2:N31)</f>
        <v>3</v>
      </c>
      <c r="H45" s="23" t="s">
        <v>128</v>
      </c>
      <c r="I45" s="23">
        <v>21</v>
      </c>
      <c r="J45" s="23" t="s">
        <v>128</v>
      </c>
      <c r="K45" s="23">
        <v>971</v>
      </c>
      <c r="L45" s="23" t="s">
        <v>128</v>
      </c>
      <c r="M45" s="23">
        <v>32.88251458783165</v>
      </c>
      <c r="N45" s="23" t="s">
        <v>128</v>
      </c>
      <c r="O45" s="23">
        <v>16</v>
      </c>
      <c r="P45" s="23" t="s">
        <v>128</v>
      </c>
      <c r="Q45" s="23">
        <v>4</v>
      </c>
    </row>
    <row r="46" spans="1:17" x14ac:dyDescent="0.2">
      <c r="A46" s="19" t="s">
        <v>130</v>
      </c>
      <c r="B46">
        <f>MAX(J2:J31)</f>
        <v>39</v>
      </c>
      <c r="C46">
        <f>MAX(K2:K31)</f>
        <v>2309</v>
      </c>
      <c r="D46">
        <f>MAX(L2:L31)</f>
        <v>95.88251458783165</v>
      </c>
      <c r="E46">
        <f>MAX(M2:M31)</f>
        <v>75</v>
      </c>
      <c r="F46">
        <f>MAX(N2:N31)</f>
        <v>7</v>
      </c>
      <c r="H46" s="23" t="s">
        <v>129</v>
      </c>
      <c r="I46" s="23">
        <v>18</v>
      </c>
      <c r="J46" s="23" t="s">
        <v>129</v>
      </c>
      <c r="K46" s="23">
        <v>1338</v>
      </c>
      <c r="L46" s="23" t="s">
        <v>129</v>
      </c>
      <c r="M46" s="23">
        <v>63</v>
      </c>
      <c r="N46" s="23" t="s">
        <v>129</v>
      </c>
      <c r="O46" s="23">
        <v>59</v>
      </c>
      <c r="P46" s="23" t="s">
        <v>129</v>
      </c>
      <c r="Q46" s="23">
        <v>3</v>
      </c>
    </row>
    <row r="47" spans="1:17" x14ac:dyDescent="0.2">
      <c r="A47" s="19" t="s">
        <v>131</v>
      </c>
      <c r="B47">
        <f>SUM(J2:J31)</f>
        <v>756</v>
      </c>
      <c r="C47">
        <f>SUM(K2:K31)</f>
        <v>55467</v>
      </c>
      <c r="D47">
        <f>SUM(L2:L31)</f>
        <v>2412.0274445813084</v>
      </c>
      <c r="E47">
        <f>SUM(M2:M31)</f>
        <v>1993</v>
      </c>
      <c r="F47">
        <f>SUM(N2:N31)</f>
        <v>146</v>
      </c>
      <c r="H47" s="23" t="s">
        <v>130</v>
      </c>
      <c r="I47" s="23">
        <v>39</v>
      </c>
      <c r="J47" s="23" t="s">
        <v>130</v>
      </c>
      <c r="K47" s="23">
        <v>2309</v>
      </c>
      <c r="L47" s="23" t="s">
        <v>130</v>
      </c>
      <c r="M47" s="23">
        <v>95.88251458783165</v>
      </c>
      <c r="N47" s="23" t="s">
        <v>130</v>
      </c>
      <c r="O47" s="23">
        <v>75</v>
      </c>
      <c r="P47" s="23" t="s">
        <v>130</v>
      </c>
      <c r="Q47" s="23">
        <v>7</v>
      </c>
    </row>
    <row r="48" spans="1:17" x14ac:dyDescent="0.2">
      <c r="A48" s="19" t="s">
        <v>132</v>
      </c>
      <c r="B48">
        <f>COUNT(J2:J31)</f>
        <v>30</v>
      </c>
      <c r="C48">
        <f>COUNT(K2:K31)</f>
        <v>30</v>
      </c>
      <c r="D48">
        <f>COUNT(L2:L31)</f>
        <v>30</v>
      </c>
      <c r="E48">
        <f>COUNT(M2:M31)</f>
        <v>30</v>
      </c>
      <c r="F48">
        <f>COUNT(N2:N31)</f>
        <v>30</v>
      </c>
      <c r="H48" s="23" t="s">
        <v>131</v>
      </c>
      <c r="I48" s="23">
        <v>756</v>
      </c>
      <c r="J48" s="23" t="s">
        <v>131</v>
      </c>
      <c r="K48" s="23">
        <v>55467</v>
      </c>
      <c r="L48" s="23" t="s">
        <v>131</v>
      </c>
      <c r="M48" s="23">
        <v>2412.0274445813084</v>
      </c>
      <c r="N48" s="23" t="s">
        <v>131</v>
      </c>
      <c r="O48" s="23">
        <v>1993</v>
      </c>
      <c r="P48" s="23" t="s">
        <v>131</v>
      </c>
      <c r="Q48" s="23">
        <v>146</v>
      </c>
    </row>
    <row r="49" spans="1:36" ht="13.5" thickBot="1" x14ac:dyDescent="0.25">
      <c r="C49" s="11"/>
      <c r="D49" s="12"/>
      <c r="E49" s="11"/>
      <c r="F49" s="8"/>
      <c r="G49" s="13"/>
      <c r="H49" s="24" t="s">
        <v>132</v>
      </c>
      <c r="I49" s="24">
        <v>30</v>
      </c>
      <c r="J49" s="24" t="s">
        <v>132</v>
      </c>
      <c r="K49" s="24">
        <v>30</v>
      </c>
      <c r="L49" s="24" t="s">
        <v>132</v>
      </c>
      <c r="M49" s="24">
        <v>30</v>
      </c>
      <c r="N49" s="24" t="s">
        <v>132</v>
      </c>
      <c r="O49" s="24">
        <v>30</v>
      </c>
      <c r="P49" s="24" t="s">
        <v>132</v>
      </c>
      <c r="Q49" s="24">
        <v>30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">
      <c r="C50" s="8"/>
      <c r="D50" s="12"/>
      <c r="E50" s="11"/>
      <c r="F50" s="8"/>
      <c r="G50" s="1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">
      <c r="B51" s="5"/>
      <c r="C51" s="4"/>
      <c r="D51" s="10"/>
      <c r="E51" s="4"/>
    </row>
    <row r="52" spans="1:36" x14ac:dyDescent="0.2">
      <c r="B52" s="5"/>
      <c r="C52" s="4"/>
      <c r="D52" s="10"/>
      <c r="E52" s="4"/>
    </row>
    <row r="53" spans="1:36" x14ac:dyDescent="0.2">
      <c r="A53" s="3"/>
      <c r="B53" s="5"/>
      <c r="C53" s="4"/>
      <c r="D53" s="10"/>
      <c r="E53" s="4"/>
    </row>
    <row r="54" spans="1:36" x14ac:dyDescent="0.2">
      <c r="A54" s="3"/>
      <c r="B54" s="5"/>
      <c r="C54" s="4"/>
      <c r="D54" s="10"/>
      <c r="E54" s="4"/>
    </row>
    <row r="55" spans="1:36" x14ac:dyDescent="0.2">
      <c r="A55" s="3"/>
      <c r="B55" s="5"/>
      <c r="C55" s="4"/>
      <c r="D55" s="10"/>
      <c r="E55" s="4"/>
    </row>
    <row r="56" spans="1:36" x14ac:dyDescent="0.2">
      <c r="A56" s="3"/>
      <c r="B56" s="5"/>
      <c r="C56" s="4"/>
      <c r="D56" s="10"/>
      <c r="E56" s="4"/>
    </row>
    <row r="57" spans="1:36" x14ac:dyDescent="0.2">
      <c r="A57" s="3"/>
      <c r="B57" s="5"/>
      <c r="C57" s="4"/>
      <c r="D57" s="10"/>
      <c r="E57" s="4"/>
    </row>
    <row r="58" spans="1:36" x14ac:dyDescent="0.2">
      <c r="A58" s="3"/>
      <c r="B58" s="5"/>
      <c r="C58" s="4"/>
      <c r="D58" s="10"/>
      <c r="E58" s="4"/>
    </row>
    <row r="59" spans="1:36" x14ac:dyDescent="0.2">
      <c r="A59" s="3"/>
      <c r="B59" s="5"/>
      <c r="C59" s="4"/>
      <c r="D59" s="10"/>
      <c r="E59" s="4"/>
    </row>
    <row r="60" spans="1:36" x14ac:dyDescent="0.2">
      <c r="A60" s="3"/>
      <c r="B60" s="5"/>
      <c r="C60" s="4"/>
      <c r="D60" s="10"/>
      <c r="E60" s="4"/>
    </row>
    <row r="61" spans="1:36" x14ac:dyDescent="0.2">
      <c r="A61" s="3"/>
      <c r="B61" s="5"/>
      <c r="C61" s="4"/>
      <c r="D61" s="10"/>
      <c r="E61" s="4"/>
    </row>
    <row r="62" spans="1:36" x14ac:dyDescent="0.2">
      <c r="A62" s="3"/>
      <c r="B62" s="5"/>
      <c r="C62" s="4"/>
      <c r="D62" s="10"/>
      <c r="E62" s="4"/>
    </row>
    <row r="63" spans="1:36" x14ac:dyDescent="0.2">
      <c r="A63" s="3"/>
      <c r="B63" s="5"/>
      <c r="C63" s="4"/>
      <c r="D63" s="10"/>
      <c r="E63" s="4"/>
    </row>
    <row r="64" spans="1:36" x14ac:dyDescent="0.2">
      <c r="A64" s="3"/>
      <c r="B64" s="5"/>
      <c r="C64" s="4"/>
      <c r="D64" s="10"/>
      <c r="E64" s="4"/>
    </row>
    <row r="65" spans="1:5" x14ac:dyDescent="0.2">
      <c r="A65" s="3"/>
      <c r="B65" s="5"/>
      <c r="C65" s="4"/>
      <c r="D65" s="10"/>
      <c r="E65" s="4"/>
    </row>
    <row r="66" spans="1:5" x14ac:dyDescent="0.2">
      <c r="A66" s="3"/>
      <c r="B66" s="5"/>
      <c r="C66" s="4"/>
      <c r="D66" s="10"/>
      <c r="E66" s="4"/>
    </row>
    <row r="67" spans="1:5" x14ac:dyDescent="0.2">
      <c r="A67" s="3"/>
      <c r="B67" s="5"/>
      <c r="C67" s="4"/>
      <c r="D67" s="10"/>
      <c r="E67" s="4"/>
    </row>
    <row r="68" spans="1:5" x14ac:dyDescent="0.2">
      <c r="A68" s="3"/>
      <c r="B68" s="5"/>
      <c r="C68" s="4"/>
      <c r="D68" s="10"/>
      <c r="E68" s="4"/>
    </row>
    <row r="69" spans="1:5" x14ac:dyDescent="0.2">
      <c r="A69" s="3"/>
      <c r="B69" s="5"/>
      <c r="C69" s="4"/>
      <c r="D69" s="10"/>
      <c r="E69" s="4"/>
    </row>
  </sheetData>
  <phoneticPr fontId="19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Sheet2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University Library</dc:creator>
  <cp:lastModifiedBy>Tonkhaow Mukdaphetcharat</cp:lastModifiedBy>
  <dcterms:created xsi:type="dcterms:W3CDTF">2007-09-21T18:53:20Z</dcterms:created>
  <dcterms:modified xsi:type="dcterms:W3CDTF">2023-12-16T06:20:47Z</dcterms:modified>
</cp:coreProperties>
</file>