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s\Financial Mathematics\"/>
    </mc:Choice>
  </mc:AlternateContent>
  <xr:revisionPtr revIDLastSave="0" documentId="13_ncr:1_{F5C7D4BB-8066-41F4-89C7-15A70A23C98A}" xr6:coauthVersionLast="47" xr6:coauthVersionMax="47" xr10:uidLastSave="{00000000-0000-0000-0000-000000000000}"/>
  <bookViews>
    <workbookView xWindow="-108" yWindow="-108" windowWidth="23256" windowHeight="12456" xr2:uid="{51591FF4-4242-4BF0-941E-A43EF59BB348}"/>
  </bookViews>
  <sheets>
    <sheet name="Main Sheet" sheetId="1" r:id="rId1"/>
    <sheet name="Expected Return " sheetId="2" r:id="rId2"/>
    <sheet name="Sheet1" sheetId="9" r:id="rId3"/>
    <sheet name="Sheet2" sheetId="10" r:id="rId4"/>
    <sheet name="RA_HDFCBANK" sheetId="4" r:id="rId5"/>
    <sheet name="RA_KOTAKBANK" sheetId="5" r:id="rId6"/>
    <sheet name="RA_ICICIBANK" sheetId="6" r:id="rId7"/>
    <sheet name="RA_SBIN" sheetId="7" r:id="rId8"/>
    <sheet name="RA_IDBIBANK" sheetId="8" r:id="rId9"/>
  </sheets>
  <definedNames>
    <definedName name="_xlnm._FilterDatabase" localSheetId="1" hidden="1">'Expected Return '!$A$2:$I$14</definedName>
    <definedName name="_xlnm.Print_Area" localSheetId="1">'Expected Return '!$A$1:$K$48</definedName>
    <definedName name="_xlnm.Print_Area" localSheetId="0">'Main Sheet'!$A:$AJ</definedName>
    <definedName name="solver_adj" localSheetId="0" hidden="1">'Main Sheet'!$P$13:$P$17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'Main Sheet'!$P$18</definedName>
    <definedName name="solver_lhs2" localSheetId="0" hidden="1">'Main Sheet'!$P$20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'Main Sheet'!$P$21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hs1" localSheetId="0" hidden="1">1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2" l="1"/>
  <c r="K5" i="2"/>
  <c r="K6" i="2"/>
  <c r="K7" i="2"/>
  <c r="K8" i="2"/>
  <c r="K9" i="2"/>
  <c r="K10" i="2"/>
  <c r="K11" i="2"/>
  <c r="K12" i="2"/>
  <c r="K13" i="2"/>
  <c r="K14" i="2"/>
  <c r="K3" i="2"/>
  <c r="J4" i="2"/>
  <c r="J5" i="2"/>
  <c r="J6" i="2"/>
  <c r="J7" i="2"/>
  <c r="J8" i="2"/>
  <c r="J9" i="2"/>
  <c r="J10" i="2"/>
  <c r="J11" i="2"/>
  <c r="J12" i="2"/>
  <c r="J13" i="2"/>
  <c r="J14" i="2"/>
  <c r="J3" i="2"/>
  <c r="K27" i="1"/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3" i="1"/>
  <c r="P18" i="1"/>
  <c r="AE14" i="1"/>
  <c r="AD13" i="1" a="1"/>
  <c r="AD13" i="1" s="1"/>
  <c r="AC12" i="1" a="1"/>
  <c r="AC12" i="1" s="1"/>
  <c r="AB11" i="1" a="1"/>
  <c r="AB11" i="1" s="1"/>
  <c r="T9" i="1"/>
  <c r="AA6" i="1" s="1"/>
  <c r="AB5" i="1" l="1"/>
  <c r="AE4" i="1"/>
  <c r="AA7" i="1"/>
  <c r="AA5" i="1"/>
  <c r="AA4" i="1"/>
  <c r="AC7" i="1"/>
  <c r="AC4" i="1"/>
  <c r="AE6" i="1"/>
  <c r="AE3" i="1"/>
  <c r="AD4" i="1"/>
  <c r="AD3" i="1"/>
  <c r="AC6" i="1"/>
  <c r="AC3" i="1"/>
  <c r="AB7" i="1"/>
  <c r="AB6" i="1"/>
  <c r="AB3" i="1"/>
  <c r="AD7" i="1"/>
  <c r="AE5" i="1"/>
  <c r="AD5" i="1"/>
  <c r="I3" i="1" l="1"/>
  <c r="J3" i="1"/>
  <c r="K3" i="1"/>
  <c r="L3" i="1"/>
  <c r="I4" i="1"/>
  <c r="J4" i="1"/>
  <c r="K4" i="1"/>
  <c r="L4" i="1"/>
  <c r="I5" i="1"/>
  <c r="J5" i="1"/>
  <c r="K5" i="1"/>
  <c r="L5" i="1"/>
  <c r="I6" i="1"/>
  <c r="J6" i="1"/>
  <c r="K6" i="1"/>
  <c r="L6" i="1"/>
  <c r="I7" i="1"/>
  <c r="J7" i="1"/>
  <c r="K7" i="1"/>
  <c r="L7" i="1"/>
  <c r="I8" i="1"/>
  <c r="J8" i="1"/>
  <c r="K8" i="1"/>
  <c r="L8" i="1"/>
  <c r="I9" i="1"/>
  <c r="J9" i="1"/>
  <c r="K9" i="1"/>
  <c r="L9" i="1"/>
  <c r="I10" i="1"/>
  <c r="J10" i="1"/>
  <c r="K10" i="1"/>
  <c r="L10" i="1"/>
  <c r="I11" i="1"/>
  <c r="J11" i="1"/>
  <c r="K11" i="1"/>
  <c r="L11" i="1"/>
  <c r="I12" i="1"/>
  <c r="J12" i="1"/>
  <c r="K12" i="1"/>
  <c r="L12" i="1"/>
  <c r="I13" i="1"/>
  <c r="J13" i="1"/>
  <c r="K13" i="1"/>
  <c r="L13" i="1"/>
  <c r="I14" i="1"/>
  <c r="J14" i="1"/>
  <c r="K14" i="1"/>
  <c r="L14" i="1"/>
  <c r="I15" i="1"/>
  <c r="J15" i="1"/>
  <c r="K15" i="1"/>
  <c r="L15" i="1"/>
  <c r="I16" i="1"/>
  <c r="J16" i="1"/>
  <c r="K16" i="1"/>
  <c r="L16" i="1"/>
  <c r="I17" i="1"/>
  <c r="J17" i="1"/>
  <c r="K17" i="1"/>
  <c r="L17" i="1"/>
  <c r="I18" i="1"/>
  <c r="J18" i="1"/>
  <c r="K18" i="1"/>
  <c r="L18" i="1"/>
  <c r="I19" i="1"/>
  <c r="J19" i="1"/>
  <c r="K19" i="1"/>
  <c r="L19" i="1"/>
  <c r="I20" i="1"/>
  <c r="J20" i="1"/>
  <c r="K20" i="1"/>
  <c r="L20" i="1"/>
  <c r="I21" i="1"/>
  <c r="J21" i="1"/>
  <c r="K21" i="1"/>
  <c r="L21" i="1"/>
  <c r="I22" i="1"/>
  <c r="J22" i="1"/>
  <c r="K22" i="1"/>
  <c r="L22" i="1"/>
  <c r="I23" i="1"/>
  <c r="J23" i="1"/>
  <c r="K23" i="1"/>
  <c r="L23" i="1"/>
  <c r="I24" i="1"/>
  <c r="J24" i="1"/>
  <c r="K24" i="1"/>
  <c r="L24" i="1"/>
  <c r="I25" i="1"/>
  <c r="J25" i="1"/>
  <c r="K25" i="1"/>
  <c r="L25" i="1"/>
  <c r="I26" i="1"/>
  <c r="J26" i="1"/>
  <c r="K26" i="1"/>
  <c r="L26" i="1"/>
  <c r="I27" i="1"/>
  <c r="J27" i="1"/>
  <c r="L27" i="1"/>
  <c r="I28" i="1"/>
  <c r="J28" i="1"/>
  <c r="K28" i="1"/>
  <c r="L28" i="1"/>
  <c r="I29" i="1"/>
  <c r="J29" i="1"/>
  <c r="K29" i="1"/>
  <c r="L29" i="1"/>
  <c r="I30" i="1"/>
  <c r="J30" i="1"/>
  <c r="K30" i="1"/>
  <c r="L30" i="1"/>
  <c r="I31" i="1"/>
  <c r="J31" i="1"/>
  <c r="K31" i="1"/>
  <c r="L31" i="1"/>
  <c r="I32" i="1"/>
  <c r="J32" i="1"/>
  <c r="K32" i="1"/>
  <c r="L32" i="1"/>
  <c r="I33" i="1"/>
  <c r="J33" i="1"/>
  <c r="K33" i="1"/>
  <c r="L33" i="1"/>
  <c r="I34" i="1"/>
  <c r="J34" i="1"/>
  <c r="K34" i="1"/>
  <c r="L34" i="1"/>
  <c r="I35" i="1"/>
  <c r="J35" i="1"/>
  <c r="K35" i="1"/>
  <c r="L35" i="1"/>
  <c r="I36" i="1"/>
  <c r="J36" i="1"/>
  <c r="K36" i="1"/>
  <c r="L36" i="1"/>
  <c r="I37" i="1"/>
  <c r="J37" i="1"/>
  <c r="K37" i="1"/>
  <c r="L37" i="1"/>
  <c r="I38" i="1"/>
  <c r="J38" i="1"/>
  <c r="K38" i="1"/>
  <c r="L38" i="1"/>
  <c r="I39" i="1"/>
  <c r="J39" i="1"/>
  <c r="K39" i="1"/>
  <c r="L39" i="1"/>
  <c r="I40" i="1"/>
  <c r="J40" i="1"/>
  <c r="K40" i="1"/>
  <c r="L40" i="1"/>
  <c r="I41" i="1"/>
  <c r="J41" i="1"/>
  <c r="K41" i="1"/>
  <c r="L41" i="1"/>
  <c r="I42" i="1"/>
  <c r="J42" i="1"/>
  <c r="K42" i="1"/>
  <c r="L42" i="1"/>
  <c r="I43" i="1"/>
  <c r="J43" i="1"/>
  <c r="K43" i="1"/>
  <c r="L43" i="1"/>
  <c r="I44" i="1"/>
  <c r="J44" i="1"/>
  <c r="K44" i="1"/>
  <c r="L44" i="1"/>
  <c r="I45" i="1"/>
  <c r="J45" i="1"/>
  <c r="K45" i="1"/>
  <c r="L45" i="1"/>
  <c r="I46" i="1"/>
  <c r="J46" i="1"/>
  <c r="K46" i="1"/>
  <c r="L46" i="1"/>
  <c r="I47" i="1"/>
  <c r="J47" i="1"/>
  <c r="K47" i="1"/>
  <c r="L47" i="1"/>
  <c r="I48" i="1"/>
  <c r="J48" i="1"/>
  <c r="K48" i="1"/>
  <c r="L48" i="1"/>
  <c r="I49" i="1"/>
  <c r="J49" i="1"/>
  <c r="K49" i="1"/>
  <c r="L49" i="1"/>
  <c r="I50" i="1"/>
  <c r="J50" i="1"/>
  <c r="K50" i="1"/>
  <c r="L50" i="1"/>
  <c r="I51" i="1"/>
  <c r="J51" i="1"/>
  <c r="K51" i="1"/>
  <c r="L51" i="1"/>
  <c r="I52" i="1"/>
  <c r="J52" i="1"/>
  <c r="K52" i="1"/>
  <c r="L52" i="1"/>
  <c r="I53" i="1"/>
  <c r="J53" i="1"/>
  <c r="K53" i="1"/>
  <c r="L53" i="1"/>
  <c r="I54" i="1"/>
  <c r="J54" i="1"/>
  <c r="K54" i="1"/>
  <c r="L54" i="1"/>
  <c r="I55" i="1"/>
  <c r="J55" i="1"/>
  <c r="K55" i="1"/>
  <c r="L55" i="1"/>
  <c r="I56" i="1"/>
  <c r="J56" i="1"/>
  <c r="K56" i="1"/>
  <c r="L56" i="1"/>
  <c r="I57" i="1"/>
  <c r="J57" i="1"/>
  <c r="K57" i="1"/>
  <c r="L57" i="1"/>
  <c r="I58" i="1"/>
  <c r="J58" i="1"/>
  <c r="K58" i="1"/>
  <c r="L58" i="1"/>
  <c r="I59" i="1"/>
  <c r="J59" i="1"/>
  <c r="K59" i="1"/>
  <c r="L59" i="1"/>
  <c r="I60" i="1"/>
  <c r="J60" i="1"/>
  <c r="K60" i="1"/>
  <c r="L60" i="1"/>
  <c r="I61" i="1"/>
  <c r="J61" i="1"/>
  <c r="K61" i="1"/>
  <c r="L61" i="1"/>
  <c r="I62" i="1"/>
  <c r="J62" i="1"/>
  <c r="K62" i="1"/>
  <c r="L62" i="1"/>
  <c r="I63" i="1"/>
  <c r="J63" i="1"/>
  <c r="K63" i="1"/>
  <c r="L63" i="1"/>
  <c r="I64" i="1"/>
  <c r="J64" i="1"/>
  <c r="K64" i="1"/>
  <c r="L64" i="1"/>
  <c r="I65" i="1"/>
  <c r="J65" i="1"/>
  <c r="K65" i="1"/>
  <c r="L65" i="1"/>
  <c r="I66" i="1"/>
  <c r="J66" i="1"/>
  <c r="K66" i="1"/>
  <c r="L66" i="1"/>
  <c r="I67" i="1"/>
  <c r="J67" i="1"/>
  <c r="K67" i="1"/>
  <c r="L67" i="1"/>
  <c r="I68" i="1"/>
  <c r="J68" i="1"/>
  <c r="K68" i="1"/>
  <c r="L68" i="1"/>
  <c r="I69" i="1"/>
  <c r="J69" i="1"/>
  <c r="K69" i="1"/>
  <c r="L69" i="1"/>
  <c r="I70" i="1"/>
  <c r="J70" i="1"/>
  <c r="K70" i="1"/>
  <c r="L70" i="1"/>
  <c r="I71" i="1"/>
  <c r="J71" i="1"/>
  <c r="K71" i="1"/>
  <c r="L71" i="1"/>
  <c r="I72" i="1"/>
  <c r="J72" i="1"/>
  <c r="K72" i="1"/>
  <c r="L72" i="1"/>
  <c r="I73" i="1"/>
  <c r="J73" i="1"/>
  <c r="K73" i="1"/>
  <c r="L73" i="1"/>
  <c r="I74" i="1"/>
  <c r="J74" i="1"/>
  <c r="K74" i="1"/>
  <c r="L74" i="1"/>
  <c r="I75" i="1"/>
  <c r="J75" i="1"/>
  <c r="K75" i="1"/>
  <c r="L75" i="1"/>
  <c r="I76" i="1"/>
  <c r="J76" i="1"/>
  <c r="K76" i="1"/>
  <c r="L76" i="1"/>
  <c r="I77" i="1"/>
  <c r="J77" i="1"/>
  <c r="K77" i="1"/>
  <c r="L77" i="1"/>
  <c r="I78" i="1"/>
  <c r="J78" i="1"/>
  <c r="K78" i="1"/>
  <c r="L78" i="1"/>
  <c r="I79" i="1"/>
  <c r="J79" i="1"/>
  <c r="K79" i="1"/>
  <c r="L79" i="1"/>
  <c r="I80" i="1"/>
  <c r="J80" i="1"/>
  <c r="K80" i="1"/>
  <c r="L80" i="1"/>
  <c r="I81" i="1"/>
  <c r="J81" i="1"/>
  <c r="K81" i="1"/>
  <c r="L81" i="1"/>
  <c r="I82" i="1"/>
  <c r="J82" i="1"/>
  <c r="K82" i="1"/>
  <c r="L82" i="1"/>
  <c r="I83" i="1"/>
  <c r="J83" i="1"/>
  <c r="K83" i="1"/>
  <c r="L83" i="1"/>
  <c r="I84" i="1"/>
  <c r="J84" i="1"/>
  <c r="K84" i="1"/>
  <c r="L84" i="1"/>
  <c r="I85" i="1"/>
  <c r="J85" i="1"/>
  <c r="K85" i="1"/>
  <c r="L85" i="1"/>
  <c r="I86" i="1"/>
  <c r="J86" i="1"/>
  <c r="K86" i="1"/>
  <c r="L86" i="1"/>
  <c r="I87" i="1"/>
  <c r="J87" i="1"/>
  <c r="K87" i="1"/>
  <c r="L87" i="1"/>
  <c r="I88" i="1"/>
  <c r="J88" i="1"/>
  <c r="K88" i="1"/>
  <c r="L88" i="1"/>
  <c r="I89" i="1"/>
  <c r="J89" i="1"/>
  <c r="K89" i="1"/>
  <c r="L89" i="1"/>
  <c r="I90" i="1"/>
  <c r="J90" i="1"/>
  <c r="K90" i="1"/>
  <c r="L90" i="1"/>
  <c r="I91" i="1"/>
  <c r="J91" i="1"/>
  <c r="K91" i="1"/>
  <c r="L91" i="1"/>
  <c r="I92" i="1"/>
  <c r="J92" i="1"/>
  <c r="K92" i="1"/>
  <c r="L92" i="1"/>
  <c r="I93" i="1"/>
  <c r="J93" i="1"/>
  <c r="K93" i="1"/>
  <c r="L93" i="1"/>
  <c r="I94" i="1"/>
  <c r="J94" i="1"/>
  <c r="K94" i="1"/>
  <c r="L94" i="1"/>
  <c r="I95" i="1"/>
  <c r="J95" i="1"/>
  <c r="K95" i="1"/>
  <c r="L95" i="1"/>
  <c r="I96" i="1"/>
  <c r="J96" i="1"/>
  <c r="K96" i="1"/>
  <c r="L96" i="1"/>
  <c r="I97" i="1"/>
  <c r="J97" i="1"/>
  <c r="K97" i="1"/>
  <c r="L97" i="1"/>
  <c r="I98" i="1"/>
  <c r="J98" i="1"/>
  <c r="K98" i="1"/>
  <c r="L98" i="1"/>
  <c r="I99" i="1"/>
  <c r="J99" i="1"/>
  <c r="K99" i="1"/>
  <c r="L99" i="1"/>
  <c r="I100" i="1"/>
  <c r="J100" i="1"/>
  <c r="K100" i="1"/>
  <c r="L100" i="1"/>
  <c r="I101" i="1"/>
  <c r="J101" i="1"/>
  <c r="K101" i="1"/>
  <c r="L101" i="1"/>
  <c r="I102" i="1"/>
  <c r="J102" i="1"/>
  <c r="K102" i="1"/>
  <c r="L102" i="1"/>
  <c r="I103" i="1"/>
  <c r="J103" i="1"/>
  <c r="K103" i="1"/>
  <c r="L103" i="1"/>
  <c r="I104" i="1"/>
  <c r="J104" i="1"/>
  <c r="K104" i="1"/>
  <c r="L104" i="1"/>
  <c r="I105" i="1"/>
  <c r="J105" i="1"/>
  <c r="K105" i="1"/>
  <c r="L105" i="1"/>
  <c r="I106" i="1"/>
  <c r="J106" i="1"/>
  <c r="K106" i="1"/>
  <c r="L106" i="1"/>
  <c r="I107" i="1"/>
  <c r="J107" i="1"/>
  <c r="K107" i="1"/>
  <c r="L107" i="1"/>
  <c r="I108" i="1"/>
  <c r="J108" i="1"/>
  <c r="K108" i="1"/>
  <c r="L108" i="1"/>
  <c r="I109" i="1"/>
  <c r="J109" i="1"/>
  <c r="K109" i="1"/>
  <c r="L109" i="1"/>
  <c r="I110" i="1"/>
  <c r="J110" i="1"/>
  <c r="K110" i="1"/>
  <c r="L110" i="1"/>
  <c r="I111" i="1"/>
  <c r="J111" i="1"/>
  <c r="K111" i="1"/>
  <c r="L111" i="1"/>
  <c r="I112" i="1"/>
  <c r="J112" i="1"/>
  <c r="K112" i="1"/>
  <c r="L112" i="1"/>
  <c r="I113" i="1"/>
  <c r="J113" i="1"/>
  <c r="K113" i="1"/>
  <c r="L113" i="1"/>
  <c r="I114" i="1"/>
  <c r="J114" i="1"/>
  <c r="K114" i="1"/>
  <c r="L114" i="1"/>
  <c r="I115" i="1"/>
  <c r="J115" i="1"/>
  <c r="K115" i="1"/>
  <c r="L115" i="1"/>
  <c r="I116" i="1"/>
  <c r="J116" i="1"/>
  <c r="K116" i="1"/>
  <c r="L116" i="1"/>
  <c r="I117" i="1"/>
  <c r="J117" i="1"/>
  <c r="K117" i="1"/>
  <c r="L117" i="1"/>
  <c r="I118" i="1"/>
  <c r="J118" i="1"/>
  <c r="K118" i="1"/>
  <c r="L118" i="1"/>
  <c r="I119" i="1"/>
  <c r="J119" i="1"/>
  <c r="K119" i="1"/>
  <c r="L119" i="1"/>
  <c r="I120" i="1"/>
  <c r="J120" i="1"/>
  <c r="K120" i="1"/>
  <c r="L120" i="1"/>
  <c r="I121" i="1"/>
  <c r="J121" i="1"/>
  <c r="K121" i="1"/>
  <c r="L121" i="1"/>
  <c r="I122" i="1"/>
  <c r="J122" i="1"/>
  <c r="K122" i="1"/>
  <c r="L122" i="1"/>
  <c r="I123" i="1"/>
  <c r="J123" i="1"/>
  <c r="K123" i="1"/>
  <c r="L123" i="1"/>
  <c r="I124" i="1"/>
  <c r="J124" i="1"/>
  <c r="K124" i="1"/>
  <c r="L124" i="1"/>
  <c r="I125" i="1"/>
  <c r="J125" i="1"/>
  <c r="K125" i="1"/>
  <c r="L125" i="1"/>
  <c r="I126" i="1"/>
  <c r="J126" i="1"/>
  <c r="K126" i="1"/>
  <c r="L126" i="1"/>
  <c r="I127" i="1"/>
  <c r="J127" i="1"/>
  <c r="K127" i="1"/>
  <c r="L127" i="1"/>
  <c r="I128" i="1"/>
  <c r="J128" i="1"/>
  <c r="K128" i="1"/>
  <c r="L128" i="1"/>
  <c r="I129" i="1"/>
  <c r="J129" i="1"/>
  <c r="K129" i="1"/>
  <c r="L129" i="1"/>
  <c r="I130" i="1"/>
  <c r="J130" i="1"/>
  <c r="K130" i="1"/>
  <c r="L130" i="1"/>
  <c r="I131" i="1"/>
  <c r="J131" i="1"/>
  <c r="K131" i="1"/>
  <c r="L131" i="1"/>
  <c r="I132" i="1"/>
  <c r="J132" i="1"/>
  <c r="K132" i="1"/>
  <c r="L132" i="1"/>
  <c r="I133" i="1"/>
  <c r="J133" i="1"/>
  <c r="K133" i="1"/>
  <c r="L133" i="1"/>
  <c r="I134" i="1"/>
  <c r="J134" i="1"/>
  <c r="K134" i="1"/>
  <c r="L134" i="1"/>
  <c r="I135" i="1"/>
  <c r="J135" i="1"/>
  <c r="K135" i="1"/>
  <c r="L135" i="1"/>
  <c r="I136" i="1"/>
  <c r="J136" i="1"/>
  <c r="K136" i="1"/>
  <c r="L136" i="1"/>
  <c r="I137" i="1"/>
  <c r="J137" i="1"/>
  <c r="K137" i="1"/>
  <c r="L137" i="1"/>
  <c r="I138" i="1"/>
  <c r="J138" i="1"/>
  <c r="K138" i="1"/>
  <c r="L138" i="1"/>
  <c r="I139" i="1"/>
  <c r="J139" i="1"/>
  <c r="K139" i="1"/>
  <c r="L139" i="1"/>
  <c r="I140" i="1"/>
  <c r="J140" i="1"/>
  <c r="K140" i="1"/>
  <c r="L140" i="1"/>
  <c r="I141" i="1"/>
  <c r="J141" i="1"/>
  <c r="K141" i="1"/>
  <c r="L141" i="1"/>
  <c r="I142" i="1"/>
  <c r="J142" i="1"/>
  <c r="K142" i="1"/>
  <c r="L142" i="1"/>
  <c r="I143" i="1"/>
  <c r="J143" i="1"/>
  <c r="K143" i="1"/>
  <c r="L143" i="1"/>
  <c r="I144" i="1"/>
  <c r="J144" i="1"/>
  <c r="K144" i="1"/>
  <c r="L144" i="1"/>
  <c r="I145" i="1"/>
  <c r="J145" i="1"/>
  <c r="K145" i="1"/>
  <c r="L145" i="1"/>
  <c r="I146" i="1"/>
  <c r="J146" i="1"/>
  <c r="K146" i="1"/>
  <c r="L146" i="1"/>
  <c r="I147" i="1"/>
  <c r="J147" i="1"/>
  <c r="K147" i="1"/>
  <c r="L147" i="1"/>
  <c r="I148" i="1"/>
  <c r="J148" i="1"/>
  <c r="K148" i="1"/>
  <c r="L148" i="1"/>
  <c r="I149" i="1"/>
  <c r="J149" i="1"/>
  <c r="K149" i="1"/>
  <c r="L149" i="1"/>
  <c r="I150" i="1"/>
  <c r="J150" i="1"/>
  <c r="K150" i="1"/>
  <c r="L150" i="1"/>
  <c r="I151" i="1"/>
  <c r="J151" i="1"/>
  <c r="K151" i="1"/>
  <c r="L151" i="1"/>
  <c r="I152" i="1"/>
  <c r="J152" i="1"/>
  <c r="K152" i="1"/>
  <c r="L152" i="1"/>
  <c r="I153" i="1"/>
  <c r="J153" i="1"/>
  <c r="K153" i="1"/>
  <c r="L153" i="1"/>
  <c r="I154" i="1"/>
  <c r="J154" i="1"/>
  <c r="K154" i="1"/>
  <c r="L154" i="1"/>
  <c r="I155" i="1"/>
  <c r="J155" i="1"/>
  <c r="K155" i="1"/>
  <c r="L155" i="1"/>
  <c r="I156" i="1"/>
  <c r="J156" i="1"/>
  <c r="K156" i="1"/>
  <c r="L156" i="1"/>
  <c r="I157" i="1"/>
  <c r="J157" i="1"/>
  <c r="K157" i="1"/>
  <c r="L157" i="1"/>
  <c r="I158" i="1"/>
  <c r="J158" i="1"/>
  <c r="K158" i="1"/>
  <c r="L158" i="1"/>
  <c r="I159" i="1"/>
  <c r="J159" i="1"/>
  <c r="K159" i="1"/>
  <c r="L159" i="1"/>
  <c r="I160" i="1"/>
  <c r="J160" i="1"/>
  <c r="K160" i="1"/>
  <c r="L160" i="1"/>
  <c r="I161" i="1"/>
  <c r="J161" i="1"/>
  <c r="K161" i="1"/>
  <c r="L161" i="1"/>
  <c r="I162" i="1"/>
  <c r="J162" i="1"/>
  <c r="K162" i="1"/>
  <c r="L162" i="1"/>
  <c r="I163" i="1"/>
  <c r="J163" i="1"/>
  <c r="K163" i="1"/>
  <c r="L163" i="1"/>
  <c r="I164" i="1"/>
  <c r="J164" i="1"/>
  <c r="K164" i="1"/>
  <c r="L164" i="1"/>
  <c r="I165" i="1"/>
  <c r="J165" i="1"/>
  <c r="K165" i="1"/>
  <c r="L165" i="1"/>
  <c r="I166" i="1"/>
  <c r="J166" i="1"/>
  <c r="K166" i="1"/>
  <c r="L166" i="1"/>
  <c r="I167" i="1"/>
  <c r="J167" i="1"/>
  <c r="K167" i="1"/>
  <c r="L167" i="1"/>
  <c r="I168" i="1"/>
  <c r="J168" i="1"/>
  <c r="K168" i="1"/>
  <c r="L168" i="1"/>
  <c r="I169" i="1"/>
  <c r="J169" i="1"/>
  <c r="K169" i="1"/>
  <c r="L169" i="1"/>
  <c r="I170" i="1"/>
  <c r="J170" i="1"/>
  <c r="K170" i="1"/>
  <c r="L170" i="1"/>
  <c r="I171" i="1"/>
  <c r="J171" i="1"/>
  <c r="K171" i="1"/>
  <c r="L171" i="1"/>
  <c r="I172" i="1"/>
  <c r="J172" i="1"/>
  <c r="K172" i="1"/>
  <c r="L172" i="1"/>
  <c r="I173" i="1"/>
  <c r="J173" i="1"/>
  <c r="K173" i="1"/>
  <c r="L173" i="1"/>
  <c r="I174" i="1"/>
  <c r="J174" i="1"/>
  <c r="K174" i="1"/>
  <c r="L174" i="1"/>
  <c r="I175" i="1"/>
  <c r="J175" i="1"/>
  <c r="K175" i="1"/>
  <c r="L175" i="1"/>
  <c r="I176" i="1"/>
  <c r="J176" i="1"/>
  <c r="K176" i="1"/>
  <c r="L176" i="1"/>
  <c r="I177" i="1"/>
  <c r="J177" i="1"/>
  <c r="K177" i="1"/>
  <c r="L177" i="1"/>
  <c r="I178" i="1"/>
  <c r="J178" i="1"/>
  <c r="K178" i="1"/>
  <c r="L178" i="1"/>
  <c r="I179" i="1"/>
  <c r="J179" i="1"/>
  <c r="K179" i="1"/>
  <c r="L179" i="1"/>
  <c r="I180" i="1"/>
  <c r="J180" i="1"/>
  <c r="K180" i="1"/>
  <c r="L180" i="1"/>
  <c r="I181" i="1"/>
  <c r="J181" i="1"/>
  <c r="K181" i="1"/>
  <c r="L181" i="1"/>
  <c r="I182" i="1"/>
  <c r="J182" i="1"/>
  <c r="K182" i="1"/>
  <c r="L182" i="1"/>
  <c r="I183" i="1"/>
  <c r="J183" i="1"/>
  <c r="K183" i="1"/>
  <c r="L183" i="1"/>
  <c r="I184" i="1"/>
  <c r="J184" i="1"/>
  <c r="K184" i="1"/>
  <c r="L184" i="1"/>
  <c r="I185" i="1"/>
  <c r="J185" i="1"/>
  <c r="K185" i="1"/>
  <c r="L185" i="1"/>
  <c r="I186" i="1"/>
  <c r="J186" i="1"/>
  <c r="K186" i="1"/>
  <c r="L186" i="1"/>
  <c r="I187" i="1"/>
  <c r="J187" i="1"/>
  <c r="K187" i="1"/>
  <c r="L187" i="1"/>
  <c r="I188" i="1"/>
  <c r="J188" i="1"/>
  <c r="K188" i="1"/>
  <c r="L188" i="1"/>
  <c r="I189" i="1"/>
  <c r="J189" i="1"/>
  <c r="K189" i="1"/>
  <c r="L189" i="1"/>
  <c r="I190" i="1"/>
  <c r="J190" i="1"/>
  <c r="K190" i="1"/>
  <c r="L190" i="1"/>
  <c r="I191" i="1"/>
  <c r="J191" i="1"/>
  <c r="K191" i="1"/>
  <c r="L191" i="1"/>
  <c r="I192" i="1"/>
  <c r="J192" i="1"/>
  <c r="K192" i="1"/>
  <c r="L192" i="1"/>
  <c r="I193" i="1"/>
  <c r="J193" i="1"/>
  <c r="K193" i="1"/>
  <c r="L193" i="1"/>
  <c r="I194" i="1"/>
  <c r="J194" i="1"/>
  <c r="K194" i="1"/>
  <c r="L194" i="1"/>
  <c r="I195" i="1"/>
  <c r="J195" i="1"/>
  <c r="K195" i="1"/>
  <c r="L195" i="1"/>
  <c r="I196" i="1"/>
  <c r="J196" i="1"/>
  <c r="K196" i="1"/>
  <c r="L196" i="1"/>
  <c r="I197" i="1"/>
  <c r="J197" i="1"/>
  <c r="K197" i="1"/>
  <c r="L197" i="1"/>
  <c r="I198" i="1"/>
  <c r="J198" i="1"/>
  <c r="K198" i="1"/>
  <c r="L198" i="1"/>
  <c r="I199" i="1"/>
  <c r="J199" i="1"/>
  <c r="K199" i="1"/>
  <c r="L199" i="1"/>
  <c r="I200" i="1"/>
  <c r="J200" i="1"/>
  <c r="K200" i="1"/>
  <c r="L200" i="1"/>
  <c r="I201" i="1"/>
  <c r="J201" i="1"/>
  <c r="K201" i="1"/>
  <c r="L201" i="1"/>
  <c r="I202" i="1"/>
  <c r="J202" i="1"/>
  <c r="K202" i="1"/>
  <c r="L202" i="1"/>
  <c r="I203" i="1"/>
  <c r="J203" i="1"/>
  <c r="K203" i="1"/>
  <c r="L203" i="1"/>
  <c r="I204" i="1"/>
  <c r="J204" i="1"/>
  <c r="K204" i="1"/>
  <c r="L204" i="1"/>
  <c r="I205" i="1"/>
  <c r="J205" i="1"/>
  <c r="K205" i="1"/>
  <c r="L205" i="1"/>
  <c r="I206" i="1"/>
  <c r="J206" i="1"/>
  <c r="K206" i="1"/>
  <c r="L206" i="1"/>
  <c r="I207" i="1"/>
  <c r="J207" i="1"/>
  <c r="K207" i="1"/>
  <c r="L207" i="1"/>
  <c r="I208" i="1"/>
  <c r="J208" i="1"/>
  <c r="K208" i="1"/>
  <c r="L208" i="1"/>
  <c r="I209" i="1"/>
  <c r="J209" i="1"/>
  <c r="K209" i="1"/>
  <c r="L209" i="1"/>
  <c r="I210" i="1"/>
  <c r="J210" i="1"/>
  <c r="K210" i="1"/>
  <c r="L210" i="1"/>
  <c r="I211" i="1"/>
  <c r="J211" i="1"/>
  <c r="K211" i="1"/>
  <c r="L211" i="1"/>
  <c r="I212" i="1"/>
  <c r="J212" i="1"/>
  <c r="K212" i="1"/>
  <c r="L212" i="1"/>
  <c r="I213" i="1"/>
  <c r="J213" i="1"/>
  <c r="K213" i="1"/>
  <c r="L213" i="1"/>
  <c r="I214" i="1"/>
  <c r="J214" i="1"/>
  <c r="K214" i="1"/>
  <c r="L214" i="1"/>
  <c r="I215" i="1"/>
  <c r="J215" i="1"/>
  <c r="K215" i="1"/>
  <c r="L215" i="1"/>
  <c r="I216" i="1"/>
  <c r="J216" i="1"/>
  <c r="K216" i="1"/>
  <c r="L216" i="1"/>
  <c r="I217" i="1"/>
  <c r="J217" i="1"/>
  <c r="K217" i="1"/>
  <c r="L217" i="1"/>
  <c r="I218" i="1"/>
  <c r="J218" i="1"/>
  <c r="K218" i="1"/>
  <c r="L218" i="1"/>
  <c r="I219" i="1"/>
  <c r="J219" i="1"/>
  <c r="K219" i="1"/>
  <c r="L219" i="1"/>
  <c r="I220" i="1"/>
  <c r="J220" i="1"/>
  <c r="K220" i="1"/>
  <c r="L220" i="1"/>
  <c r="I221" i="1"/>
  <c r="J221" i="1"/>
  <c r="K221" i="1"/>
  <c r="L221" i="1"/>
  <c r="I222" i="1"/>
  <c r="J222" i="1"/>
  <c r="K222" i="1"/>
  <c r="L222" i="1"/>
  <c r="I223" i="1"/>
  <c r="J223" i="1"/>
  <c r="K223" i="1"/>
  <c r="L223" i="1"/>
  <c r="I224" i="1"/>
  <c r="J224" i="1"/>
  <c r="K224" i="1"/>
  <c r="L224" i="1"/>
  <c r="I225" i="1"/>
  <c r="J225" i="1"/>
  <c r="K225" i="1"/>
  <c r="L225" i="1"/>
  <c r="I226" i="1"/>
  <c r="J226" i="1"/>
  <c r="K226" i="1"/>
  <c r="L226" i="1"/>
  <c r="I227" i="1"/>
  <c r="J227" i="1"/>
  <c r="K227" i="1"/>
  <c r="L227" i="1"/>
  <c r="I228" i="1"/>
  <c r="J228" i="1"/>
  <c r="K228" i="1"/>
  <c r="L228" i="1"/>
  <c r="I229" i="1"/>
  <c r="J229" i="1"/>
  <c r="K229" i="1"/>
  <c r="L229" i="1"/>
  <c r="I230" i="1"/>
  <c r="J230" i="1"/>
  <c r="K230" i="1"/>
  <c r="L230" i="1"/>
  <c r="I231" i="1"/>
  <c r="J231" i="1"/>
  <c r="K231" i="1"/>
  <c r="L231" i="1"/>
  <c r="I232" i="1"/>
  <c r="J232" i="1"/>
  <c r="K232" i="1"/>
  <c r="L232" i="1"/>
  <c r="I233" i="1"/>
  <c r="J233" i="1"/>
  <c r="K233" i="1"/>
  <c r="L233" i="1"/>
  <c r="I234" i="1"/>
  <c r="J234" i="1"/>
  <c r="K234" i="1"/>
  <c r="L234" i="1"/>
  <c r="I235" i="1"/>
  <c r="J235" i="1"/>
  <c r="K235" i="1"/>
  <c r="L235" i="1"/>
  <c r="I236" i="1"/>
  <c r="J236" i="1"/>
  <c r="K236" i="1"/>
  <c r="L236" i="1"/>
  <c r="I237" i="1"/>
  <c r="J237" i="1"/>
  <c r="K237" i="1"/>
  <c r="L237" i="1"/>
  <c r="I238" i="1"/>
  <c r="J238" i="1"/>
  <c r="K238" i="1"/>
  <c r="L238" i="1"/>
  <c r="I239" i="1"/>
  <c r="J239" i="1"/>
  <c r="K239" i="1"/>
  <c r="L239" i="1"/>
  <c r="I240" i="1"/>
  <c r="J240" i="1"/>
  <c r="K240" i="1"/>
  <c r="L240" i="1"/>
  <c r="I241" i="1"/>
  <c r="J241" i="1"/>
  <c r="K241" i="1"/>
  <c r="L241" i="1"/>
  <c r="I242" i="1"/>
  <c r="J242" i="1"/>
  <c r="K242" i="1"/>
  <c r="L242" i="1"/>
  <c r="I243" i="1"/>
  <c r="J243" i="1"/>
  <c r="K243" i="1"/>
  <c r="L243" i="1"/>
  <c r="I244" i="1"/>
  <c r="J244" i="1"/>
  <c r="K244" i="1"/>
  <c r="L244" i="1"/>
  <c r="I245" i="1"/>
  <c r="J245" i="1"/>
  <c r="K245" i="1"/>
  <c r="L245" i="1"/>
  <c r="I246" i="1"/>
  <c r="J246" i="1"/>
  <c r="K246" i="1"/>
  <c r="L246" i="1"/>
  <c r="I247" i="1"/>
  <c r="J247" i="1"/>
  <c r="K247" i="1"/>
  <c r="L247" i="1"/>
  <c r="I248" i="1"/>
  <c r="J248" i="1"/>
  <c r="K248" i="1"/>
  <c r="L248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3" i="1"/>
  <c r="P5" i="1" l="1"/>
  <c r="Q4" i="1"/>
  <c r="P6" i="1"/>
  <c r="P7" i="1"/>
  <c r="Q3" i="1"/>
  <c r="Q5" i="1"/>
  <c r="Q6" i="1"/>
  <c r="P3" i="1"/>
  <c r="P4" i="1"/>
  <c r="T3" i="1"/>
  <c r="AA3" i="1" s="1"/>
  <c r="X7" i="1"/>
  <c r="AE7" i="1" s="1"/>
  <c r="W6" i="1"/>
  <c r="AD6" i="1" s="1"/>
  <c r="Q7" i="1"/>
  <c r="V5" i="1"/>
  <c r="AC5" i="1" s="1"/>
  <c r="U4" i="1"/>
  <c r="AB4" i="1" s="1"/>
  <c r="P21" i="1" l="1" a="1"/>
  <c r="P21" i="1" s="1"/>
  <c r="P22" i="1" s="1"/>
  <c r="P20" i="1" a="1"/>
  <c r="P2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<sst xmlns="http://schemas.openxmlformats.org/spreadsheetml/2006/main" count="368" uniqueCount="63">
  <si>
    <t>Date</t>
  </si>
  <si>
    <t>HDFCBANK</t>
  </si>
  <si>
    <t>KOTAKBANK</t>
  </si>
  <si>
    <t>ICICIBANK</t>
  </si>
  <si>
    <t>SBIN</t>
  </si>
  <si>
    <t>IDBI</t>
  </si>
  <si>
    <t>Closing Price</t>
  </si>
  <si>
    <t xml:space="preserve"> Expected Returns </t>
  </si>
  <si>
    <t>Mean</t>
  </si>
  <si>
    <t xml:space="preserve">Volatility </t>
  </si>
  <si>
    <t>Stock</t>
  </si>
  <si>
    <t>Rough Work</t>
  </si>
  <si>
    <t>Covariance Matrix</t>
  </si>
  <si>
    <t xml:space="preserve">Correlation Matrix </t>
  </si>
  <si>
    <t>Equally Weighted Portfolio</t>
  </si>
  <si>
    <t xml:space="preserve">Assets </t>
  </si>
  <si>
    <t xml:space="preserve">Weights </t>
  </si>
  <si>
    <t>Sum</t>
  </si>
  <si>
    <t>Expected Returns</t>
  </si>
  <si>
    <t xml:space="preserve">Std Deviation </t>
  </si>
  <si>
    <t>Risk Free</t>
  </si>
  <si>
    <t>Sharpe Ratio</t>
  </si>
  <si>
    <t>X</t>
  </si>
  <si>
    <t>Y</t>
  </si>
  <si>
    <t>Assets</t>
  </si>
  <si>
    <t>Returns</t>
  </si>
  <si>
    <t>Risky Portfolio</t>
  </si>
  <si>
    <t>NIFTY100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</si>
  <si>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</si>
  <si>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</si>
  <si>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</si>
  <si>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</si>
  <si>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</si>
  <si>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</si>
  <si>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</si>
  <si>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</si>
  <si>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</si>
  <si>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</si>
  <si>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</si>
  <si>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</si>
  <si>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</si>
  <si>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</si>
  <si>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</si>
  <si>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</si>
  <si>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</si>
  <si>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</si>
  <si>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</si>
  <si>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</si>
  <si>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</si>
  <si>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</si>
  <si>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</si>
  <si>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</si>
  <si>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β</t>
  </si>
  <si>
    <t>Weight of Assets</t>
  </si>
  <si>
    <t>Beta(β)</t>
  </si>
  <si>
    <t xml:space="preserve">Investement </t>
  </si>
  <si>
    <t>VaR(5%)</t>
  </si>
  <si>
    <t>SUMMARY OUTPUT O F HDFC BANK</t>
  </si>
  <si>
    <t>SUMMARY OUTPUT OF KOTAKBANK</t>
  </si>
  <si>
    <t>SUMMARY OUTPUT OF HDFC BANK</t>
  </si>
  <si>
    <t>SUMMARY OUTPUT OF ICICI BANK</t>
  </si>
  <si>
    <t>SUMMARY OUTPUT OF IDBI BANK</t>
  </si>
  <si>
    <t>SUMMARY OUTPUT OF SBIN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</si>
</sst>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3" fillId="5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0" xfId="0" applyFont="1" applyFill="1"/>
    <xf numFmtId="0" fontId="0" fillId="4" borderId="1" xfId="0" applyFill="1" applyBorder="1"/>
    <xf numFmtId="0" fontId="2" fillId="4" borderId="3" xfId="0" applyFont="1" applyFill="1" applyBorder="1"/>
    <xf numFmtId="0" fontId="0" fillId="4" borderId="0" xfId="0" applyFill="1"/>
    <xf numFmtId="0" fontId="2" fillId="7" borderId="4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10" fontId="0" fillId="0" borderId="1" xfId="1" applyNumberFormat="1" applyFont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0" fillId="0" borderId="6" xfId="0" applyBorder="1"/>
    <xf numFmtId="0" fontId="0" fillId="0" borderId="3" xfId="0" applyBorder="1"/>
    <xf numFmtId="0" fontId="5" fillId="0" borderId="4" xfId="0" applyFont="1" applyBorder="1" applyAlignment="1">
      <alignment horizontal="centerContinuous"/>
    </xf>
    <xf numFmtId="0" fontId="2" fillId="11" borderId="1" xfId="0" applyFont="1" applyFill="1" applyBorder="1"/>
    <xf numFmtId="0" fontId="2" fillId="12" borderId="1" xfId="0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8" borderId="1" xfId="0" applyNumberFormat="1" applyFill="1" applyBorder="1" applyAlignment="1">
      <alignment horizontal="center"/>
    </xf>
    <xf numFmtId="0" fontId="3" fillId="4" borderId="0" xfId="0" applyFont="1" applyFill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0" fillId="8" borderId="0" xfId="0" applyFill="1" applyBorder="1"/>
    <xf numFmtId="0" fontId="0" fillId="0" borderId="0" xfId="0" applyBorder="1"/>
    <xf numFmtId="0" fontId="2" fillId="8" borderId="0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 wrapText="1"/>
    </xf>
    <xf numFmtId="2" fontId="0" fillId="8" borderId="0" xfId="0" applyNumberFormat="1" applyFill="1" applyBorder="1" applyAlignment="1">
      <alignment horizontal="center"/>
    </xf>
    <xf numFmtId="2" fontId="2" fillId="8" borderId="0" xfId="0" applyNumberFormat="1" applyFont="1" applyFill="1" applyBorder="1"/>
    <xf numFmtId="0" fontId="2" fillId="8" borderId="0" xfId="0" applyFont="1" applyFill="1" applyBorder="1"/>
    <xf numFmtId="0" fontId="2" fillId="9" borderId="1" xfId="0" applyFont="1" applyFill="1" applyBorder="1" applyAlignment="1">
      <alignment horizontal="center" wrapText="1"/>
    </xf>
    <xf numFmtId="0" fontId="2" fillId="10" borderId="1" xfId="0" applyFont="1" applyFill="1" applyBorder="1" applyAlignment="1">
      <alignment horizontal="center" wrapText="1"/>
    </xf>
    <xf numFmtId="0" fontId="2" fillId="13" borderId="1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4" xfId="0" applyFont="1" applyBorder="1" applyAlignment="1">
      <alignment horizontal="centerContinuous" wrapText="1"/>
    </xf>
    <xf numFmtId="0" fontId="0" fillId="0" borderId="3" xfId="0" applyBorder="1" applyAlignment="1">
      <alignment wrapText="1"/>
    </xf>
    <xf numFmtId="0" fontId="5" fillId="0" borderId="4" xfId="0" applyFont="1" applyBorder="1" applyAlignment="1">
      <alignment horizontal="center" wrapText="1"/>
    </xf>
    <xf numFmtId="0" fontId="2" fillId="11" borderId="1" xfId="0" applyFont="1" applyFill="1" applyBorder="1" applyAlignment="1">
      <alignment wrapText="1"/>
    </xf>
    <xf numFmtId="0" fontId="0" fillId="0" borderId="0" xfId="0" applyAlignment="1"/>
    <xf numFmtId="0" fontId="0" fillId="0" borderId="3" xfId="0" applyBorder="1" applyAlignment="1"/>
    <xf numFmtId="0" fontId="2" fillId="7" borderId="1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0" fontId="2" fillId="7" borderId="7" xfId="0" applyFont="1" applyFill="1" applyBorder="1" applyAlignment="1">
      <alignment horizontal="center" wrapText="1"/>
    </xf>
    <xf numFmtId="0" fontId="2" fillId="7" borderId="6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left" wrapText="1"/>
    </xf>
    <xf numFmtId="0" fontId="2" fillId="8" borderId="0" xfId="0" applyFont="1" applyFill="1" applyBorder="1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Efficient</a:t>
            </a:r>
            <a:r>
              <a:rPr lang="en-IN" baseline="0"/>
              <a:t> Frontier Curve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11917339446491"/>
          <c:y val="0.13130952380952382"/>
          <c:w val="0.84563191468155086"/>
          <c:h val="0.6853640169978753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'Expected Return '!$H$3:$H$14</c:f>
              <c:numCache>
                <c:formatCode>General</c:formatCode>
                <c:ptCount val="12"/>
                <c:pt idx="0">
                  <c:v>0.22110332785801212</c:v>
                </c:pt>
                <c:pt idx="1">
                  <c:v>0.21245248823473045</c:v>
                </c:pt>
                <c:pt idx="2">
                  <c:v>0.20707296356549554</c:v>
                </c:pt>
                <c:pt idx="3">
                  <c:v>0.20447350823319307</c:v>
                </c:pt>
                <c:pt idx="4">
                  <c:v>0.20353569874365296</c:v>
                </c:pt>
                <c:pt idx="5">
                  <c:v>0.20427428685090021</c:v>
                </c:pt>
                <c:pt idx="6">
                  <c:v>0.20666247026241857</c:v>
                </c:pt>
                <c:pt idx="7">
                  <c:v>0.21064731151958238</c:v>
                </c:pt>
                <c:pt idx="8">
                  <c:v>0.21623709822577075</c:v>
                </c:pt>
                <c:pt idx="9">
                  <c:v>0.22412691599539461</c:v>
                </c:pt>
                <c:pt idx="10">
                  <c:v>0.23473551573505963</c:v>
                </c:pt>
                <c:pt idx="11">
                  <c:v>0.24831543566533301</c:v>
                </c:pt>
              </c:numCache>
            </c:numRef>
          </c:xVal>
          <c:yVal>
            <c:numRef>
              <c:f>'Expected Return '!$G$3:$G$14</c:f>
              <c:numCache>
                <c:formatCode>General</c:formatCode>
                <c:ptCount val="12"/>
                <c:pt idx="0">
                  <c:v>0</c:v>
                </c:pt>
                <c:pt idx="1">
                  <c:v>1.9999999861861677E-2</c:v>
                </c:pt>
                <c:pt idx="2">
                  <c:v>3.9999999835370732E-2</c:v>
                </c:pt>
                <c:pt idx="3">
                  <c:v>6.0000000975253397E-2</c:v>
                </c:pt>
                <c:pt idx="4">
                  <c:v>8.11950914598073E-2</c:v>
                </c:pt>
                <c:pt idx="5">
                  <c:v>0.10000000014749308</c:v>
                </c:pt>
                <c:pt idx="6">
                  <c:v>0.12000000023196572</c:v>
                </c:pt>
                <c:pt idx="7">
                  <c:v>0.14000011975336843</c:v>
                </c:pt>
                <c:pt idx="8">
                  <c:v>0.16000013984969022</c:v>
                </c:pt>
                <c:pt idx="9">
                  <c:v>0.18000015980055389</c:v>
                </c:pt>
                <c:pt idx="10">
                  <c:v>0.19999999930461271</c:v>
                </c:pt>
                <c:pt idx="11">
                  <c:v>0.22000000018135873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C2-4FD0-8AD9-4ED419081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58160"/>
        <c:axId val="404660656"/>
      </c:scatterChart>
      <c:valAx>
        <c:axId val="404658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Standard</a:t>
                </a:r>
                <a:r>
                  <a:rPr lang="en-IN" baseline="0"/>
                  <a:t> Deviation</a:t>
                </a:r>
              </a:p>
            </c:rich>
          </c:tx>
          <c:layout>
            <c:manualLayout>
              <c:xMode val="edge"/>
              <c:yMode val="edge"/>
              <c:x val="0.46088973055583232"/>
              <c:y val="0.908730158730158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0656"/>
        <c:crosses val="autoZero"/>
        <c:crossBetween val="midCat"/>
      </c:valAx>
      <c:valAx>
        <c:axId val="40466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Expected Returns</a:t>
                </a:r>
              </a:p>
            </c:rich>
          </c:tx>
          <c:layout>
            <c:manualLayout>
              <c:xMode val="edge"/>
              <c:yMode val="edge"/>
              <c:x val="1.561123322482215E-3"/>
              <c:y val="0.316898213065832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8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Efficient</a:t>
            </a:r>
            <a:r>
              <a:rPr lang="en-IN" baseline="0"/>
              <a:t> Frontier Curve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11917339446491"/>
          <c:y val="0.13130952380952382"/>
          <c:w val="0.84563191468155086"/>
          <c:h val="0.6853640169978753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'Expected Return '!$H$3:$H$14</c:f>
              <c:numCache>
                <c:formatCode>General</c:formatCode>
                <c:ptCount val="12"/>
                <c:pt idx="0">
                  <c:v>0.22110332785801212</c:v>
                </c:pt>
                <c:pt idx="1">
                  <c:v>0.21245248823473045</c:v>
                </c:pt>
                <c:pt idx="2">
                  <c:v>0.20707296356549554</c:v>
                </c:pt>
                <c:pt idx="3">
                  <c:v>0.20447350823319307</c:v>
                </c:pt>
                <c:pt idx="4">
                  <c:v>0.20353569874365296</c:v>
                </c:pt>
                <c:pt idx="5">
                  <c:v>0.20427428685090021</c:v>
                </c:pt>
                <c:pt idx="6">
                  <c:v>0.20666247026241857</c:v>
                </c:pt>
                <c:pt idx="7">
                  <c:v>0.21064731151958238</c:v>
                </c:pt>
                <c:pt idx="8">
                  <c:v>0.21623709822577075</c:v>
                </c:pt>
                <c:pt idx="9">
                  <c:v>0.22412691599539461</c:v>
                </c:pt>
                <c:pt idx="10">
                  <c:v>0.23473551573505963</c:v>
                </c:pt>
                <c:pt idx="11">
                  <c:v>0.24831543566533301</c:v>
                </c:pt>
              </c:numCache>
            </c:numRef>
          </c:xVal>
          <c:yVal>
            <c:numRef>
              <c:f>'Expected Return '!$G$3:$G$14</c:f>
              <c:numCache>
                <c:formatCode>General</c:formatCode>
                <c:ptCount val="12"/>
                <c:pt idx="0">
                  <c:v>0</c:v>
                </c:pt>
                <c:pt idx="1">
                  <c:v>1.9999999861861677E-2</c:v>
                </c:pt>
                <c:pt idx="2">
                  <c:v>3.9999999835370732E-2</c:v>
                </c:pt>
                <c:pt idx="3">
                  <c:v>6.0000000975253397E-2</c:v>
                </c:pt>
                <c:pt idx="4">
                  <c:v>8.11950914598073E-2</c:v>
                </c:pt>
                <c:pt idx="5">
                  <c:v>0.10000000014749308</c:v>
                </c:pt>
                <c:pt idx="6">
                  <c:v>0.12000000023196572</c:v>
                </c:pt>
                <c:pt idx="7">
                  <c:v>0.14000011975336843</c:v>
                </c:pt>
                <c:pt idx="8">
                  <c:v>0.16000013984969022</c:v>
                </c:pt>
                <c:pt idx="9">
                  <c:v>0.18000015980055389</c:v>
                </c:pt>
                <c:pt idx="10">
                  <c:v>0.19999999930461271</c:v>
                </c:pt>
                <c:pt idx="11">
                  <c:v>0.22000000018135873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CF-4C39-A63B-FCAFDF1BBD26}"/>
            </c:ext>
          </c:extLst>
        </c:ser>
        <c:ser>
          <c:idx val="1"/>
          <c:order val="1"/>
          <c:tx>
            <c:v>CML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'Expected Return '!$B$32:$B$33</c:f>
              <c:numCache>
                <c:formatCode>General</c:formatCode>
                <c:ptCount val="2"/>
                <c:pt idx="0">
                  <c:v>0.24299999999999999</c:v>
                </c:pt>
                <c:pt idx="1">
                  <c:v>0</c:v>
                </c:pt>
              </c:numCache>
            </c:numRef>
          </c:xVal>
          <c:yVal>
            <c:numRef>
              <c:f>'Expected Return '!$C$32:$C$33</c:f>
              <c:numCache>
                <c:formatCode>General</c:formatCode>
                <c:ptCount val="2"/>
                <c:pt idx="0">
                  <c:v>0.2135</c:v>
                </c:pt>
                <c:pt idx="1">
                  <c:v>1.4999999999999999E-2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8CF-4C39-A63B-FCAFDF1BB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58160"/>
        <c:axId val="404660656"/>
      </c:scatterChart>
      <c:valAx>
        <c:axId val="404658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Standard</a:t>
                </a:r>
                <a:r>
                  <a:rPr lang="en-IN" baseline="0"/>
                  <a:t> Deviation</a:t>
                </a:r>
              </a:p>
            </c:rich>
          </c:tx>
          <c:layout>
            <c:manualLayout>
              <c:xMode val="edge"/>
              <c:yMode val="edge"/>
              <c:x val="0.46088973055583232"/>
              <c:y val="0.908730158730158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0656"/>
        <c:crosses val="autoZero"/>
        <c:crossBetween val="midCat"/>
      </c:valAx>
      <c:valAx>
        <c:axId val="40466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Expected Returns</a:t>
                </a:r>
              </a:p>
            </c:rich>
          </c:tx>
          <c:layout>
            <c:manualLayout>
              <c:xMode val="edge"/>
              <c:yMode val="edge"/>
              <c:x val="3.3200141027147725E-3"/>
              <c:y val="0.316898178425371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8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30480</xdr:rowOff>
    </xdr:from>
    <xdr:to>
      <xdr:col>5</xdr:col>
      <xdr:colOff>68580</xdr:colOff>
      <xdr:row>28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3803FC-ECC2-70B8-9570-D7A79F2DEC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33</xdr:row>
      <xdr:rowOff>167640</xdr:rowOff>
    </xdr:from>
    <xdr:to>
      <xdr:col>4</xdr:col>
      <xdr:colOff>617220</xdr:colOff>
      <xdr:row>46</xdr:row>
      <xdr:rowOff>83820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FD8C70-D897-417A-9A2B-FF62F440EB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4849-B0DC-4038-A018-04901E0575A4}">
  <dimension ref="A1:AJ250"/>
  <sheetViews>
    <sheetView tabSelected="1" topLeftCell="A224" zoomScaleNormal="100" workbookViewId="0">
      <selection activeCell="A249" sqref="A249"/>
    </sheetView>
  </sheetViews>
  <sheetFormatPr defaultColWidth="12.77734375" defaultRowHeight="14.4" x14ac:dyDescent="0.3"/>
  <cols>
    <col min="15" max="15" width="15" bestFit="1" customWidth="1"/>
    <col min="19" max="19" width="23" style="13" hidden="1" customWidth="1"/>
    <col min="20" max="24" width="12" style="13" hidden="1" customWidth="1"/>
    <col min="25" max="25" width="0" hidden="1" customWidth="1"/>
    <col min="26" max="26" width="13.77734375" style="47" customWidth="1"/>
    <col min="27" max="31" width="12.77734375" style="47"/>
    <col min="32" max="32" width="0" style="47" hidden="1" customWidth="1"/>
    <col min="33" max="33" width="12.77734375" style="47"/>
    <col min="34" max="34" width="15.6640625" style="47" bestFit="1" customWidth="1"/>
    <col min="35" max="16384" width="12.77734375" style="47"/>
  </cols>
  <sheetData>
    <row r="1" spans="1:31" customFormat="1" ht="15" thickBot="1" x14ac:dyDescent="0.35">
      <c r="A1" s="34" t="s">
        <v>0</v>
      </c>
      <c r="B1" s="42" t="s">
        <v>6</v>
      </c>
      <c r="C1" s="42"/>
      <c r="D1" s="42"/>
      <c r="E1" s="42"/>
      <c r="F1" s="42"/>
      <c r="G1" s="42"/>
      <c r="H1" s="41" t="s">
        <v>7</v>
      </c>
      <c r="I1" s="41"/>
      <c r="J1" s="41"/>
      <c r="K1" s="41"/>
      <c r="L1" s="41"/>
      <c r="M1" s="41"/>
      <c r="S1" s="36" t="s">
        <v>11</v>
      </c>
      <c r="T1" s="36"/>
      <c r="U1" s="36"/>
      <c r="V1" s="36"/>
      <c r="W1" s="36"/>
      <c r="X1" s="36"/>
      <c r="Z1" s="37" t="s">
        <v>12</v>
      </c>
      <c r="AA1" s="37"/>
      <c r="AB1" s="37"/>
      <c r="AC1" s="37"/>
      <c r="AD1" s="37"/>
      <c r="AE1" s="37"/>
    </row>
    <row r="2" spans="1:31" customFormat="1" ht="15" thickBot="1" x14ac:dyDescent="0.35">
      <c r="A2" s="35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27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27</v>
      </c>
      <c r="O2" s="6" t="s">
        <v>10</v>
      </c>
      <c r="P2" s="6" t="s">
        <v>8</v>
      </c>
      <c r="Q2" s="6" t="s">
        <v>9</v>
      </c>
      <c r="S2" s="8"/>
      <c r="T2" s="9" t="s">
        <v>1</v>
      </c>
      <c r="U2" s="9" t="s">
        <v>2</v>
      </c>
      <c r="V2" s="9" t="s">
        <v>3</v>
      </c>
      <c r="W2" s="9" t="s">
        <v>4</v>
      </c>
      <c r="X2" s="9" t="s">
        <v>5</v>
      </c>
      <c r="Z2" s="7"/>
      <c r="AA2" s="14" t="s">
        <v>1</v>
      </c>
      <c r="AB2" s="14" t="s">
        <v>2</v>
      </c>
      <c r="AC2" s="14" t="s">
        <v>3</v>
      </c>
      <c r="AD2" s="14" t="s">
        <v>4</v>
      </c>
      <c r="AE2" s="14" t="s">
        <v>5</v>
      </c>
    </row>
    <row r="3" spans="1:31" customFormat="1" ht="15" thickBot="1" x14ac:dyDescent="0.35">
      <c r="A3" s="2">
        <v>44564</v>
      </c>
      <c r="B3" s="3">
        <v>1519.65</v>
      </c>
      <c r="C3" s="3">
        <v>1824.45</v>
      </c>
      <c r="D3" s="3">
        <v>764.7</v>
      </c>
      <c r="E3" s="3">
        <v>470.8</v>
      </c>
      <c r="F3" s="26">
        <v>47.45</v>
      </c>
      <c r="G3" s="23">
        <v>17651.45</v>
      </c>
      <c r="H3" s="27">
        <f t="shared" ref="H3:H66" si="0">(B4-B3)/B4</f>
        <v>5.8225115305353854E-3</v>
      </c>
      <c r="I3" s="5">
        <f t="shared" ref="I3:I66" si="1">(C4-C3)/C4</f>
        <v>1.5194861276044405E-2</v>
      </c>
      <c r="J3" s="5">
        <f t="shared" ref="J3:J66" si="2">(D4-D3)/D4</f>
        <v>1.0545383968428515E-2</v>
      </c>
      <c r="K3" s="5">
        <f t="shared" ref="K3:K66" si="3">(E4-E3)/E4</f>
        <v>2.6266804550155096E-2</v>
      </c>
      <c r="L3" s="5">
        <f t="shared" ref="L3:L18" si="4">(F4-F3)/F4</f>
        <v>-1.0548523206751954E-3</v>
      </c>
      <c r="M3" s="5">
        <f>(G4-G3)/G4</f>
        <v>1.0097299722401327E-2</v>
      </c>
      <c r="O3" s="1" t="s">
        <v>1</v>
      </c>
      <c r="P3" s="21">
        <f>AVERAGE(H3:H248)*252</f>
        <v>3.8149398000982555E-2</v>
      </c>
      <c r="Q3" s="21">
        <f>AVERAGE(H3:H248)*SQRT(252)</f>
        <v>2.4031861851767731E-3</v>
      </c>
      <c r="S3" s="10" t="s">
        <v>1</v>
      </c>
      <c r="T3" s="11">
        <f>VARP('Main Sheet'!$H$3:$H$248)</f>
        <v>2.5648497399475168E-4</v>
      </c>
      <c r="U3" s="11">
        <v>1.5355785218364713E-4</v>
      </c>
      <c r="V3" s="11">
        <v>1.3351176934175038E-4</v>
      </c>
      <c r="W3" s="11">
        <v>1.2275302840276795E-4</v>
      </c>
      <c r="X3" s="11">
        <v>9.7791552160001369E-5</v>
      </c>
      <c r="Z3" s="14" t="s">
        <v>1</v>
      </c>
      <c r="AA3" s="4">
        <f t="shared" ref="AA3:AE7" si="5">T3*$T$9</f>
        <v>6.4634213446677427E-2</v>
      </c>
      <c r="AB3" s="4">
        <f t="shared" si="5"/>
        <v>3.8696578750279077E-2</v>
      </c>
      <c r="AC3" s="4">
        <f t="shared" si="5"/>
        <v>3.3644965874121094E-2</v>
      </c>
      <c r="AD3" s="4">
        <f t="shared" si="5"/>
        <v>3.0933763157497525E-2</v>
      </c>
      <c r="AE3" s="4">
        <f t="shared" si="5"/>
        <v>2.4643471144320344E-2</v>
      </c>
    </row>
    <row r="4" spans="1:31" customFormat="1" ht="15" thickBot="1" x14ac:dyDescent="0.35">
      <c r="A4" s="2">
        <v>44565</v>
      </c>
      <c r="B4" s="3">
        <v>1528.55</v>
      </c>
      <c r="C4" s="3">
        <v>1852.6</v>
      </c>
      <c r="D4" s="3">
        <v>772.85</v>
      </c>
      <c r="E4" s="3">
        <v>483.5</v>
      </c>
      <c r="F4" s="26">
        <v>47.4</v>
      </c>
      <c r="G4" s="23">
        <v>17831.5</v>
      </c>
      <c r="H4" s="27">
        <f t="shared" si="0"/>
        <v>2.3197111544237439E-2</v>
      </c>
      <c r="I4" s="5">
        <f t="shared" si="1"/>
        <v>3.6183440418281705E-2</v>
      </c>
      <c r="J4" s="5">
        <f t="shared" si="2"/>
        <v>1.9288116236279337E-2</v>
      </c>
      <c r="K4" s="5">
        <f t="shared" si="3"/>
        <v>1.8074735987002391E-2</v>
      </c>
      <c r="L4" s="5">
        <f t="shared" si="4"/>
        <v>6.6929133858267695E-2</v>
      </c>
      <c r="M4" s="5">
        <f t="shared" ref="M4:M67" si="6">(G5-G4)/G5</f>
        <v>7.9777912533589308E-3</v>
      </c>
      <c r="O4" s="1" t="s">
        <v>2</v>
      </c>
      <c r="P4" s="21">
        <f>AVERAGE(I3:I248)*252</f>
        <v>-2.9647736511699753E-2</v>
      </c>
      <c r="Q4" s="21">
        <f>AVERAGE(I3:I248)*SQRT(252)</f>
        <v>-1.8676318510935036E-3</v>
      </c>
      <c r="S4" s="10" t="s">
        <v>2</v>
      </c>
      <c r="T4" s="11">
        <v>1.5355785218364713E-4</v>
      </c>
      <c r="U4" s="11">
        <f>VARP('Main Sheet'!$I$3:$I$248)</f>
        <v>2.482386749903438E-4</v>
      </c>
      <c r="V4" s="11">
        <v>1.3276398407848443E-4</v>
      </c>
      <c r="W4" s="11">
        <v>1.2592914325088822E-4</v>
      </c>
      <c r="X4" s="11">
        <v>1.2387044296519875E-4</v>
      </c>
      <c r="Z4" s="14" t="s">
        <v>2</v>
      </c>
      <c r="AA4" s="4">
        <f t="shared" si="5"/>
        <v>3.8696578750279077E-2</v>
      </c>
      <c r="AB4" s="4">
        <f t="shared" si="5"/>
        <v>6.2556146097566642E-2</v>
      </c>
      <c r="AC4" s="4">
        <f t="shared" si="5"/>
        <v>3.3456523987778077E-2</v>
      </c>
      <c r="AD4" s="4">
        <f t="shared" si="5"/>
        <v>3.1734144099223829E-2</v>
      </c>
      <c r="AE4" s="4">
        <f t="shared" si="5"/>
        <v>3.1215351627230083E-2</v>
      </c>
    </row>
    <row r="5" spans="1:31" customFormat="1" ht="15" thickBot="1" x14ac:dyDescent="0.35">
      <c r="A5" s="2">
        <v>44566</v>
      </c>
      <c r="B5" s="3">
        <v>1564.85</v>
      </c>
      <c r="C5" s="3">
        <v>1922.15</v>
      </c>
      <c r="D5" s="3">
        <v>788.05</v>
      </c>
      <c r="E5" s="3">
        <v>492.4</v>
      </c>
      <c r="F5" s="26">
        <v>50.8</v>
      </c>
      <c r="G5" s="23">
        <v>17974.900000000001</v>
      </c>
      <c r="H5" s="27">
        <f t="shared" si="0"/>
        <v>-1.6301347621367045E-2</v>
      </c>
      <c r="I5" s="5">
        <f t="shared" si="1"/>
        <v>-1.5989217189069187E-2</v>
      </c>
      <c r="J5" s="5">
        <f t="shared" si="2"/>
        <v>-3.8214126488758681E-3</v>
      </c>
      <c r="K5" s="5">
        <f t="shared" si="3"/>
        <v>-1.4236322961154945E-3</v>
      </c>
      <c r="L5" s="5">
        <f t="shared" si="4"/>
        <v>1.0710808179162692E-2</v>
      </c>
      <c r="M5" s="5">
        <f t="shared" si="6"/>
        <v>-4.7597087717828057E-3</v>
      </c>
      <c r="O5" s="1" t="s">
        <v>3</v>
      </c>
      <c r="P5" s="21">
        <f>AVERAGE(J3:J248)*252</f>
        <v>0.12993392025869185</v>
      </c>
      <c r="Q5" s="21">
        <f>AVERAGE(J3:J248)*SQRT(252)</f>
        <v>8.1850676160999045E-3</v>
      </c>
      <c r="S5" s="10" t="s">
        <v>3</v>
      </c>
      <c r="T5" s="11">
        <v>1.3351176934175038E-4</v>
      </c>
      <c r="U5" s="11">
        <v>1.3276398407848443E-4</v>
      </c>
      <c r="V5" s="11">
        <f>VARP('Main Sheet'!$J$3:$J$248)</f>
        <v>2.1077259162517801E-4</v>
      </c>
      <c r="W5" s="11">
        <v>1.6812218542578067E-4</v>
      </c>
      <c r="X5" s="11">
        <v>1.4246489498415959E-4</v>
      </c>
      <c r="Z5" s="14" t="s">
        <v>3</v>
      </c>
      <c r="AA5" s="4">
        <f t="shared" si="5"/>
        <v>3.3644965874121094E-2</v>
      </c>
      <c r="AB5" s="4">
        <f t="shared" si="5"/>
        <v>3.3456523987778077E-2</v>
      </c>
      <c r="AC5" s="4">
        <f t="shared" si="5"/>
        <v>5.3114693089544862E-2</v>
      </c>
      <c r="AD5" s="4">
        <f t="shared" si="5"/>
        <v>4.2366790727296731E-2</v>
      </c>
      <c r="AE5" s="4">
        <f t="shared" si="5"/>
        <v>3.5901153536008215E-2</v>
      </c>
    </row>
    <row r="6" spans="1:31" customFormat="1" ht="15" thickBot="1" x14ac:dyDescent="0.35">
      <c r="A6" s="2">
        <v>44567</v>
      </c>
      <c r="B6" s="3">
        <v>1539.75</v>
      </c>
      <c r="C6" s="3">
        <v>1891.9</v>
      </c>
      <c r="D6" s="3">
        <v>785.05</v>
      </c>
      <c r="E6" s="3">
        <v>491.7</v>
      </c>
      <c r="F6" s="26">
        <v>51.35</v>
      </c>
      <c r="G6" s="23">
        <v>17889.75</v>
      </c>
      <c r="H6" s="27">
        <f t="shared" si="0"/>
        <v>6.9652703879268356E-3</v>
      </c>
      <c r="I6" s="5">
        <f t="shared" si="1"/>
        <v>6.4854929762373156E-3</v>
      </c>
      <c r="J6" s="5">
        <f t="shared" si="2"/>
        <v>1.0337220296249663E-2</v>
      </c>
      <c r="K6" s="5">
        <f t="shared" si="3"/>
        <v>-9.1603053435112191E-4</v>
      </c>
      <c r="L6" s="5">
        <f t="shared" si="4"/>
        <v>-2.1890547263681621E-2</v>
      </c>
      <c r="M6" s="5">
        <f t="shared" si="6"/>
        <v>3.0455183789929699E-3</v>
      </c>
      <c r="O6" s="1" t="s">
        <v>4</v>
      </c>
      <c r="P6" s="21">
        <f>AVERAGE(K3:K248)*252</f>
        <v>0.23684241843192605</v>
      </c>
      <c r="Q6" s="21">
        <f>AVERAGE(K3:K248)*SQRT(252)</f>
        <v>1.4919669978142303E-2</v>
      </c>
      <c r="S6" s="10" t="s">
        <v>4</v>
      </c>
      <c r="T6" s="11">
        <v>1.2275302840276795E-4</v>
      </c>
      <c r="U6" s="11">
        <v>1.2592914325088822E-4</v>
      </c>
      <c r="V6" s="11">
        <v>1.6812218542578067E-4</v>
      </c>
      <c r="W6" s="11">
        <f>VARP('Main Sheet'!$K$3:$K$248)</f>
        <v>2.7450512896373241E-4</v>
      </c>
      <c r="X6" s="11">
        <v>2.0813418927540309E-4</v>
      </c>
      <c r="Z6" s="14" t="s">
        <v>4</v>
      </c>
      <c r="AA6" s="4">
        <f t="shared" si="5"/>
        <v>3.0933763157497525E-2</v>
      </c>
      <c r="AB6" s="4">
        <f t="shared" si="5"/>
        <v>3.1734144099223829E-2</v>
      </c>
      <c r="AC6" s="4">
        <f t="shared" si="5"/>
        <v>4.2366790727296731E-2</v>
      </c>
      <c r="AD6" s="4">
        <f t="shared" si="5"/>
        <v>6.9175292498860563E-2</v>
      </c>
      <c r="AE6" s="4">
        <f t="shared" si="5"/>
        <v>5.2449815697401578E-2</v>
      </c>
    </row>
    <row r="7" spans="1:31" customFormat="1" ht="15" thickBot="1" x14ac:dyDescent="0.35">
      <c r="A7" s="2">
        <v>44568</v>
      </c>
      <c r="B7" s="3">
        <v>1550.55</v>
      </c>
      <c r="C7" s="3">
        <v>1904.25</v>
      </c>
      <c r="D7" s="3">
        <v>793.25</v>
      </c>
      <c r="E7" s="3">
        <v>491.25</v>
      </c>
      <c r="F7" s="26">
        <v>50.25</v>
      </c>
      <c r="G7" s="23">
        <v>17944.400000000001</v>
      </c>
      <c r="H7" s="27">
        <f t="shared" si="0"/>
        <v>5.5158259307957133E-3</v>
      </c>
      <c r="I7" s="5">
        <f t="shared" si="1"/>
        <v>2.2433840704330216E-2</v>
      </c>
      <c r="J7" s="5">
        <f t="shared" si="2"/>
        <v>2.1584952204748688E-2</v>
      </c>
      <c r="K7" s="5">
        <f t="shared" si="3"/>
        <v>2.4620272014295598E-2</v>
      </c>
      <c r="L7" s="5">
        <f t="shared" si="4"/>
        <v>2.992277992277987E-2</v>
      </c>
      <c r="M7" s="5">
        <f t="shared" si="6"/>
        <v>9.1304407846601165E-3</v>
      </c>
      <c r="O7" s="1" t="s">
        <v>5</v>
      </c>
      <c r="P7" s="21">
        <f>AVERAGE(L3:L248)*252</f>
        <v>3.8558514112558985E-2</v>
      </c>
      <c r="Q7" s="21">
        <f>AVERAGE(L3:L248)*SQRT(252)</f>
        <v>2.4289580777620344E-3</v>
      </c>
      <c r="S7" s="12" t="s">
        <v>5</v>
      </c>
      <c r="T7" s="11">
        <v>9.7791552160001369E-5</v>
      </c>
      <c r="U7" s="11">
        <v>1.2387044296519875E-4</v>
      </c>
      <c r="V7" s="11">
        <v>1.4246489498415959E-4</v>
      </c>
      <c r="W7" s="11">
        <v>2.0813418927540309E-4</v>
      </c>
      <c r="X7" s="11">
        <f>VARP('Main Sheet'!$L$3:$L$248)</f>
        <v>7.9066562861939381E-4</v>
      </c>
      <c r="Z7" s="14" t="s">
        <v>5</v>
      </c>
      <c r="AA7" s="15">
        <f t="shared" si="5"/>
        <v>2.4643471144320344E-2</v>
      </c>
      <c r="AB7" s="15">
        <f t="shared" si="5"/>
        <v>3.1215351627230083E-2</v>
      </c>
      <c r="AC7" s="15">
        <f t="shared" si="5"/>
        <v>3.5901153536008215E-2</v>
      </c>
      <c r="AD7" s="15">
        <f t="shared" si="5"/>
        <v>5.2449815697401578E-2</v>
      </c>
      <c r="AE7" s="15">
        <f t="shared" si="5"/>
        <v>0.19924773841208723</v>
      </c>
    </row>
    <row r="8" spans="1:31" customFormat="1" x14ac:dyDescent="0.3">
      <c r="A8" s="2">
        <v>44571</v>
      </c>
      <c r="B8" s="3">
        <v>1559.15</v>
      </c>
      <c r="C8" s="3">
        <v>1947.95</v>
      </c>
      <c r="D8" s="3">
        <v>810.75</v>
      </c>
      <c r="E8" s="3">
        <v>503.65</v>
      </c>
      <c r="F8" s="26">
        <v>51.8</v>
      </c>
      <c r="G8" s="23">
        <v>18109.75</v>
      </c>
      <c r="H8" s="27">
        <f t="shared" si="0"/>
        <v>4.3106200906826743E-3</v>
      </c>
      <c r="I8" s="5">
        <f t="shared" si="1"/>
        <v>-5.7569186286658873E-3</v>
      </c>
      <c r="J8" s="5">
        <f t="shared" si="2"/>
        <v>-1.233577992968886E-4</v>
      </c>
      <c r="K8" s="5">
        <f t="shared" si="3"/>
        <v>4.5459037454294131E-3</v>
      </c>
      <c r="L8" s="5">
        <f t="shared" si="4"/>
        <v>-1.7681728880157142E-2</v>
      </c>
      <c r="M8" s="5">
        <f t="shared" si="6"/>
        <v>3.940840639334784E-3</v>
      </c>
      <c r="S8" s="13"/>
      <c r="T8" s="13"/>
      <c r="U8" s="13"/>
      <c r="V8" s="13"/>
      <c r="W8" s="13"/>
      <c r="X8" s="13"/>
      <c r="Z8" s="4"/>
      <c r="AA8" s="4"/>
      <c r="AB8" s="4"/>
      <c r="AC8" s="4"/>
      <c r="AD8" s="4"/>
      <c r="AE8" s="4"/>
    </row>
    <row r="9" spans="1:31" customFormat="1" ht="15" thickBot="1" x14ac:dyDescent="0.35">
      <c r="A9" s="2">
        <v>44572</v>
      </c>
      <c r="B9" s="3">
        <v>1565.9</v>
      </c>
      <c r="C9" s="3">
        <v>1936.8</v>
      </c>
      <c r="D9" s="3">
        <v>810.65</v>
      </c>
      <c r="E9" s="3">
        <v>505.95</v>
      </c>
      <c r="F9" s="26">
        <v>50.9</v>
      </c>
      <c r="G9" s="23">
        <v>18181.400000000001</v>
      </c>
      <c r="H9" s="27">
        <f t="shared" si="0"/>
        <v>-5.9422477756721163E-3</v>
      </c>
      <c r="I9" s="5">
        <f t="shared" si="1"/>
        <v>1.0119595216191329E-2</v>
      </c>
      <c r="J9" s="5">
        <f t="shared" si="2"/>
        <v>1.5902883156297447E-2</v>
      </c>
      <c r="K9" s="5">
        <f t="shared" si="3"/>
        <v>8.4272415482606784E-3</v>
      </c>
      <c r="L9" s="5">
        <f t="shared" si="4"/>
        <v>-9.9206349206349201E-3</v>
      </c>
      <c r="M9" s="5">
        <f t="shared" si="6"/>
        <v>9.0232981503737281E-3</v>
      </c>
      <c r="O9" s="19" t="s">
        <v>20</v>
      </c>
      <c r="P9" s="17">
        <v>1.4999999999999999E-2</v>
      </c>
      <c r="S9" s="13"/>
      <c r="T9" s="13">
        <f>252</f>
        <v>252</v>
      </c>
      <c r="U9" s="13"/>
      <c r="V9" s="13"/>
      <c r="W9" s="13"/>
      <c r="X9" s="13"/>
      <c r="Z9" s="37" t="s">
        <v>13</v>
      </c>
      <c r="AA9" s="37"/>
      <c r="AB9" s="37"/>
      <c r="AC9" s="37"/>
      <c r="AD9" s="37"/>
      <c r="AE9" s="37"/>
    </row>
    <row r="10" spans="1:31" customFormat="1" ht="15" thickBot="1" x14ac:dyDescent="0.35">
      <c r="A10" s="2">
        <v>44573</v>
      </c>
      <c r="B10" s="3">
        <v>1556.65</v>
      </c>
      <c r="C10" s="3">
        <v>1956.6</v>
      </c>
      <c r="D10" s="3">
        <v>823.75</v>
      </c>
      <c r="E10" s="3">
        <v>510.25</v>
      </c>
      <c r="F10" s="26">
        <v>50.4</v>
      </c>
      <c r="G10" s="23">
        <v>18346.95</v>
      </c>
      <c r="H10" s="27">
        <f t="shared" si="0"/>
        <v>-1.8750000000000058E-2</v>
      </c>
      <c r="I10" s="5">
        <f t="shared" si="1"/>
        <v>-1.5703273029304125E-2</v>
      </c>
      <c r="J10" s="5">
        <f t="shared" si="2"/>
        <v>1.1519340366194317E-3</v>
      </c>
      <c r="K10" s="5">
        <f t="shared" si="3"/>
        <v>2.1511684756038382E-3</v>
      </c>
      <c r="L10" s="5">
        <f t="shared" si="4"/>
        <v>3.8167938931297711E-2</v>
      </c>
      <c r="M10" s="5">
        <f t="shared" si="6"/>
        <v>2.0696219744356418E-3</v>
      </c>
      <c r="S10" s="13"/>
      <c r="T10" s="13"/>
      <c r="U10" s="13"/>
      <c r="V10" s="13"/>
      <c r="W10" s="13"/>
      <c r="X10" s="13"/>
      <c r="Z10" s="7"/>
      <c r="AA10" s="14" t="s">
        <v>1</v>
      </c>
      <c r="AB10" s="14" t="s">
        <v>2</v>
      </c>
      <c r="AC10" s="14" t="s">
        <v>3</v>
      </c>
      <c r="AD10" s="14" t="s">
        <v>4</v>
      </c>
      <c r="AE10" s="14" t="s">
        <v>5</v>
      </c>
    </row>
    <row r="11" spans="1:31" customFormat="1" ht="15" thickBot="1" x14ac:dyDescent="0.35">
      <c r="A11" s="2">
        <v>44574</v>
      </c>
      <c r="B11" s="3">
        <v>1528</v>
      </c>
      <c r="C11" s="3">
        <v>1926.35</v>
      </c>
      <c r="D11" s="3">
        <v>824.7</v>
      </c>
      <c r="E11" s="3">
        <v>511.35</v>
      </c>
      <c r="F11" s="26">
        <v>52.4</v>
      </c>
      <c r="G11" s="23">
        <v>18385</v>
      </c>
      <c r="H11" s="27">
        <f t="shared" si="0"/>
        <v>1.109924602789379E-2</v>
      </c>
      <c r="I11" s="5">
        <f t="shared" si="1"/>
        <v>6.1139201320813824E-3</v>
      </c>
      <c r="J11" s="5">
        <f t="shared" si="2"/>
        <v>-5.7317073170732261E-3</v>
      </c>
      <c r="K11" s="5">
        <f t="shared" si="3"/>
        <v>-5.9014458542342874E-3</v>
      </c>
      <c r="L11" s="5">
        <f t="shared" si="4"/>
        <v>-1.5503875968992192E-2</v>
      </c>
      <c r="M11" s="5">
        <f t="shared" si="6"/>
        <v>-1.9947243356368155E-3</v>
      </c>
      <c r="O11" s="38" t="s">
        <v>14</v>
      </c>
      <c r="P11" s="38"/>
      <c r="S11" s="13" t="s">
        <v>20</v>
      </c>
      <c r="T11" s="13">
        <v>1.4999999999999999E-2</v>
      </c>
      <c r="U11" s="13"/>
      <c r="V11" s="13"/>
      <c r="W11" s="13"/>
      <c r="X11" s="13"/>
      <c r="Z11" s="14" t="s">
        <v>1</v>
      </c>
      <c r="AA11" s="4">
        <v>1</v>
      </c>
      <c r="AB11" s="4" cm="1">
        <f t="array" ref="AB11:AE11">TRANSPOSE(AA12:AA15)</f>
        <v>0.60856411951602207</v>
      </c>
      <c r="AC11" s="4">
        <v>0.57422423771970099</v>
      </c>
      <c r="AD11" s="4">
        <v>0.4626217210184379</v>
      </c>
      <c r="AE11" s="4">
        <v>0.21715705625273982</v>
      </c>
    </row>
    <row r="12" spans="1:31" customFormat="1" ht="15" thickBot="1" x14ac:dyDescent="0.35">
      <c r="A12" s="2">
        <v>44575</v>
      </c>
      <c r="B12" s="3">
        <v>1545.15</v>
      </c>
      <c r="C12" s="3">
        <v>1938.2</v>
      </c>
      <c r="D12" s="3">
        <v>820</v>
      </c>
      <c r="E12" s="3">
        <v>508.35</v>
      </c>
      <c r="F12" s="26">
        <v>51.6</v>
      </c>
      <c r="G12" s="23">
        <v>18348.400000000001</v>
      </c>
      <c r="H12" s="27">
        <f t="shared" si="0"/>
        <v>-1.5543871179756879E-2</v>
      </c>
      <c r="I12" s="5">
        <f t="shared" si="1"/>
        <v>-3.8710676404552375E-4</v>
      </c>
      <c r="J12" s="5">
        <f t="shared" si="2"/>
        <v>-8.5438789210307031E-4</v>
      </c>
      <c r="K12" s="5">
        <f t="shared" si="3"/>
        <v>1.0992217898832641E-2</v>
      </c>
      <c r="L12" s="5">
        <f t="shared" si="4"/>
        <v>9.5969289827255271E-3</v>
      </c>
      <c r="M12" s="5">
        <f t="shared" si="6"/>
        <v>5.8597083420247999E-3</v>
      </c>
      <c r="O12" s="18" t="s">
        <v>15</v>
      </c>
      <c r="P12" s="18" t="s">
        <v>16</v>
      </c>
      <c r="S12" s="13"/>
      <c r="T12" s="13"/>
      <c r="U12" s="13"/>
      <c r="V12" s="13"/>
      <c r="W12" s="13"/>
      <c r="X12" s="13"/>
      <c r="Z12" s="14" t="s">
        <v>2</v>
      </c>
      <c r="AA12" s="4">
        <v>0.60856411951602207</v>
      </c>
      <c r="AB12" s="4">
        <v>1</v>
      </c>
      <c r="AC12" s="4" cm="1">
        <f t="array" ref="AC12:AE12">TRANSPOSE(AB13:AB15)</f>
        <v>0.58041481142717466</v>
      </c>
      <c r="AD12" s="4">
        <v>0.48240999213694286</v>
      </c>
      <c r="AE12" s="4">
        <v>0.27959959533233741</v>
      </c>
    </row>
    <row r="13" spans="1:31" customFormat="1" ht="15" thickBot="1" x14ac:dyDescent="0.35">
      <c r="A13" s="2">
        <v>44578</v>
      </c>
      <c r="B13" s="3">
        <v>1521.5</v>
      </c>
      <c r="C13" s="3">
        <v>1937.45</v>
      </c>
      <c r="D13" s="3">
        <v>819.3</v>
      </c>
      <c r="E13" s="3">
        <v>514</v>
      </c>
      <c r="F13" s="26">
        <v>52.1</v>
      </c>
      <c r="G13" s="23">
        <v>18456.55</v>
      </c>
      <c r="H13" s="27">
        <f t="shared" si="0"/>
        <v>5.0678437142390063E-3</v>
      </c>
      <c r="I13" s="5">
        <f t="shared" si="1"/>
        <v>2.4199984553201583E-3</v>
      </c>
      <c r="J13" s="5">
        <f t="shared" si="2"/>
        <v>4.6166929899162535E-3</v>
      </c>
      <c r="K13" s="5">
        <f t="shared" si="3"/>
        <v>-1.4206787687450649E-2</v>
      </c>
      <c r="L13" s="5">
        <f t="shared" si="4"/>
        <v>-2.7613412228796815E-2</v>
      </c>
      <c r="M13" s="5">
        <f t="shared" si="6"/>
        <v>-8.3920897997316578E-3</v>
      </c>
      <c r="O13" s="14" t="s">
        <v>1</v>
      </c>
      <c r="P13" s="17">
        <v>0.28147335239967652</v>
      </c>
      <c r="S13" s="39" t="s">
        <v>14</v>
      </c>
      <c r="T13" s="40"/>
      <c r="U13" s="13"/>
      <c r="V13" s="13"/>
      <c r="W13" s="13"/>
      <c r="X13" s="13"/>
      <c r="Z13" s="14" t="s">
        <v>3</v>
      </c>
      <c r="AA13" s="4">
        <v>0.57422423771970099</v>
      </c>
      <c r="AB13" s="4">
        <v>0.58041481142717466</v>
      </c>
      <c r="AC13" s="4">
        <v>1</v>
      </c>
      <c r="AD13" s="4" cm="1">
        <f t="array" ref="AD13:AE13">TRANSPOSE(AC14:AC15)</f>
        <v>0.69894455717637449</v>
      </c>
      <c r="AE13" s="4">
        <v>0.34898307465524814</v>
      </c>
    </row>
    <row r="14" spans="1:31" customFormat="1" ht="15" thickBot="1" x14ac:dyDescent="0.35">
      <c r="A14" s="2">
        <v>44579</v>
      </c>
      <c r="B14" s="3">
        <v>1529.25</v>
      </c>
      <c r="C14" s="3">
        <v>1942.15</v>
      </c>
      <c r="D14" s="3">
        <v>823.1</v>
      </c>
      <c r="E14" s="3">
        <v>506.8</v>
      </c>
      <c r="F14" s="26">
        <v>50.7</v>
      </c>
      <c r="G14" s="23">
        <v>18302.95</v>
      </c>
      <c r="H14" s="27">
        <f t="shared" si="0"/>
        <v>-7.1125160525535606E-3</v>
      </c>
      <c r="I14" s="5">
        <f t="shared" si="1"/>
        <v>-1.9153569648151549E-2</v>
      </c>
      <c r="J14" s="5">
        <f t="shared" si="2"/>
        <v>-1.7932228543161018E-2</v>
      </c>
      <c r="K14" s="5">
        <f t="shared" si="3"/>
        <v>1.7448623497479533E-2</v>
      </c>
      <c r="L14" s="5">
        <f t="shared" si="4"/>
        <v>9.8522167487679127E-4</v>
      </c>
      <c r="M14" s="5">
        <f t="shared" si="6"/>
        <v>-1.0383745932204915E-2</v>
      </c>
      <c r="O14" s="14" t="s">
        <v>2</v>
      </c>
      <c r="P14" s="17">
        <v>0.60102287663188003</v>
      </c>
      <c r="S14" s="18" t="s">
        <v>15</v>
      </c>
      <c r="T14" s="18" t="s">
        <v>16</v>
      </c>
      <c r="U14" s="13"/>
      <c r="V14" s="13"/>
      <c r="W14" s="13"/>
      <c r="X14" s="13"/>
      <c r="Z14" s="14" t="s">
        <v>4</v>
      </c>
      <c r="AA14" s="4">
        <v>0.4626217210184379</v>
      </c>
      <c r="AB14" s="4">
        <v>0.48240999213694286</v>
      </c>
      <c r="AC14" s="4">
        <v>0.69894455717637449</v>
      </c>
      <c r="AD14" s="4">
        <v>1</v>
      </c>
      <c r="AE14" s="4">
        <f>AD15</f>
        <v>0.44675740955701027</v>
      </c>
    </row>
    <row r="15" spans="1:31" customFormat="1" ht="15" thickBot="1" x14ac:dyDescent="0.35">
      <c r="A15" s="2">
        <v>44580</v>
      </c>
      <c r="B15" s="3">
        <v>1518.45</v>
      </c>
      <c r="C15" s="3">
        <v>1905.65</v>
      </c>
      <c r="D15" s="3">
        <v>808.6</v>
      </c>
      <c r="E15" s="3">
        <v>515.79999999999995</v>
      </c>
      <c r="F15" s="26">
        <v>50.75</v>
      </c>
      <c r="G15" s="23">
        <v>18114.849999999999</v>
      </c>
      <c r="H15" s="27">
        <f t="shared" si="0"/>
        <v>-6.2624254473161332E-3</v>
      </c>
      <c r="I15" s="5">
        <f t="shared" si="1"/>
        <v>-6.8952763394273392E-3</v>
      </c>
      <c r="J15" s="5">
        <f t="shared" si="2"/>
        <v>2.0364085158901292E-3</v>
      </c>
      <c r="K15" s="5">
        <f t="shared" si="3"/>
        <v>-8.6038326163472376E-3</v>
      </c>
      <c r="L15" s="5">
        <f t="shared" si="4"/>
        <v>-3.9564787339268614E-3</v>
      </c>
      <c r="M15" s="5">
        <f t="shared" si="6"/>
        <v>-1.1113126718111078E-2</v>
      </c>
      <c r="O15" s="14" t="s">
        <v>3</v>
      </c>
      <c r="P15" s="17">
        <v>2.7908365842438523E-2</v>
      </c>
      <c r="S15" s="14" t="s">
        <v>1</v>
      </c>
      <c r="T15" s="17">
        <v>0.2</v>
      </c>
      <c r="U15" s="13"/>
      <c r="V15" s="13"/>
      <c r="W15" s="13"/>
      <c r="X15" s="13"/>
      <c r="Z15" s="14" t="s">
        <v>5</v>
      </c>
      <c r="AA15" s="15">
        <v>0.21715705625273982</v>
      </c>
      <c r="AB15" s="15">
        <v>0.27959959533233741</v>
      </c>
      <c r="AC15" s="15">
        <v>0.34898307465524814</v>
      </c>
      <c r="AD15" s="15">
        <v>0.44675740955701027</v>
      </c>
      <c r="AE15" s="15">
        <v>1</v>
      </c>
    </row>
    <row r="16" spans="1:31" customFormat="1" ht="15" thickBot="1" x14ac:dyDescent="0.35">
      <c r="A16" s="2">
        <v>44581</v>
      </c>
      <c r="B16" s="3">
        <v>1509</v>
      </c>
      <c r="C16" s="3">
        <v>1892.6</v>
      </c>
      <c r="D16" s="3">
        <v>810.25</v>
      </c>
      <c r="E16" s="3">
        <v>511.4</v>
      </c>
      <c r="F16" s="26">
        <v>50.55</v>
      </c>
      <c r="G16" s="23">
        <v>17915.75</v>
      </c>
      <c r="H16" s="27">
        <f t="shared" si="0"/>
        <v>8.2807570977917397E-3</v>
      </c>
      <c r="I16" s="5">
        <f t="shared" si="1"/>
        <v>6.0726072607265532E-4</v>
      </c>
      <c r="J16" s="5">
        <f t="shared" si="2"/>
        <v>-7.1472964574269731E-3</v>
      </c>
      <c r="K16" s="5">
        <f t="shared" si="3"/>
        <v>-1.7306544658842231E-2</v>
      </c>
      <c r="L16" s="5">
        <f t="shared" si="4"/>
        <v>-3.9054470709146943E-2</v>
      </c>
      <c r="M16" s="5">
        <f t="shared" si="6"/>
        <v>-1.0972671305152597E-2</v>
      </c>
      <c r="O16" s="14" t="s">
        <v>4</v>
      </c>
      <c r="P16" s="17">
        <v>0</v>
      </c>
      <c r="S16" s="14" t="s">
        <v>2</v>
      </c>
      <c r="T16" s="17">
        <v>0.2</v>
      </c>
      <c r="U16" s="13"/>
      <c r="V16" s="13"/>
      <c r="W16" s="13"/>
      <c r="X16" s="13"/>
    </row>
    <row r="17" spans="1:36" ht="15" thickBot="1" x14ac:dyDescent="0.35">
      <c r="A17" s="2">
        <v>44582</v>
      </c>
      <c r="B17" s="3">
        <v>1521.6</v>
      </c>
      <c r="C17" s="3">
        <v>1893.75</v>
      </c>
      <c r="D17" s="3">
        <v>804.5</v>
      </c>
      <c r="E17" s="3">
        <v>502.7</v>
      </c>
      <c r="F17" s="26">
        <v>48.65</v>
      </c>
      <c r="G17" s="23">
        <v>17721.3</v>
      </c>
      <c r="H17" s="27">
        <f t="shared" si="0"/>
        <v>-2.3509232166279766E-2</v>
      </c>
      <c r="I17" s="5">
        <f t="shared" si="1"/>
        <v>-3.432737997706041E-2</v>
      </c>
      <c r="J17" s="5">
        <f t="shared" si="2"/>
        <v>-7.5771807877762594E-3</v>
      </c>
      <c r="K17" s="5">
        <f t="shared" si="3"/>
        <v>-1.7302438530810507E-2</v>
      </c>
      <c r="L17" s="5">
        <f t="shared" si="4"/>
        <v>-5.8759521218715902E-2</v>
      </c>
      <c r="M17" s="5">
        <f t="shared" si="6"/>
        <v>-3.0487875792289312E-2</v>
      </c>
      <c r="O17" s="14" t="s">
        <v>5</v>
      </c>
      <c r="P17" s="17">
        <v>8.9595403838464815E-2</v>
      </c>
      <c r="S17" s="14" t="s">
        <v>3</v>
      </c>
      <c r="T17" s="17">
        <v>0.2</v>
      </c>
    </row>
    <row r="18" spans="1:36" ht="15" thickBot="1" x14ac:dyDescent="0.35">
      <c r="A18" s="2">
        <v>44585</v>
      </c>
      <c r="B18" s="3">
        <v>1486.65</v>
      </c>
      <c r="C18" s="3">
        <v>1830.9</v>
      </c>
      <c r="D18" s="3">
        <v>798.45</v>
      </c>
      <c r="E18" s="3">
        <v>494.15</v>
      </c>
      <c r="F18" s="26">
        <v>45.95</v>
      </c>
      <c r="G18" s="23">
        <v>17197</v>
      </c>
      <c r="H18" s="27">
        <f t="shared" si="0"/>
        <v>9.4082860118938451E-4</v>
      </c>
      <c r="I18" s="5">
        <f t="shared" si="1"/>
        <v>1.2805650661849945E-2</v>
      </c>
      <c r="J18" s="5">
        <f t="shared" si="2"/>
        <v>3.9917669806024221E-3</v>
      </c>
      <c r="K18" s="5">
        <f t="shared" si="3"/>
        <v>3.9832896143009812E-2</v>
      </c>
      <c r="L18" s="5">
        <f t="shared" si="4"/>
        <v>5.4526748971193383E-2</v>
      </c>
      <c r="M18" s="5">
        <f t="shared" si="6"/>
        <v>-9.7795419381166825E-3</v>
      </c>
      <c r="O18" s="14" t="s">
        <v>17</v>
      </c>
      <c r="P18" s="17">
        <f>SUM(P13:P17)</f>
        <v>0.99999999871245993</v>
      </c>
      <c r="S18" s="14" t="s">
        <v>4</v>
      </c>
      <c r="T18" s="17">
        <v>0.2</v>
      </c>
      <c r="Z18" s="45"/>
      <c r="AA18" s="45"/>
      <c r="AB18" s="46"/>
      <c r="AC18" s="46"/>
      <c r="AD18" s="46"/>
      <c r="AE18" s="46"/>
      <c r="AF18" s="46"/>
      <c r="AG18" s="45"/>
      <c r="AH18" s="45"/>
      <c r="AI18" s="46"/>
      <c r="AJ18" s="46"/>
    </row>
    <row r="19" spans="1:36" ht="15" thickBot="1" x14ac:dyDescent="0.35">
      <c r="A19" s="2">
        <v>44586</v>
      </c>
      <c r="B19" s="3">
        <v>1488.05</v>
      </c>
      <c r="C19" s="3">
        <v>1854.65</v>
      </c>
      <c r="D19" s="3">
        <v>801.65</v>
      </c>
      <c r="E19" s="3">
        <v>514.65</v>
      </c>
      <c r="F19" s="26">
        <v>48.6</v>
      </c>
      <c r="G19" s="23">
        <v>17030.45</v>
      </c>
      <c r="H19" s="27">
        <f t="shared" si="0"/>
        <v>-8.8816570053221518E-3</v>
      </c>
      <c r="I19" s="5">
        <f t="shared" si="1"/>
        <v>1.8314145825062807E-2</v>
      </c>
      <c r="J19" s="5">
        <f t="shared" si="2"/>
        <v>-8.8089095828352108E-3</v>
      </c>
      <c r="K19" s="5">
        <f t="shared" si="3"/>
        <v>2.7034691369694806E-2</v>
      </c>
      <c r="L19" s="5">
        <f t="shared" ref="L19:L82" si="7">(F20-F19)/F20</f>
        <v>2.7027027027027053E-2</v>
      </c>
      <c r="M19" s="5">
        <f t="shared" si="6"/>
        <v>2.3023184287994419E-3</v>
      </c>
      <c r="S19" s="14" t="s">
        <v>5</v>
      </c>
      <c r="T19" s="17">
        <v>0.2</v>
      </c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</row>
    <row r="20" spans="1:36" x14ac:dyDescent="0.3">
      <c r="A20" s="2">
        <v>44588</v>
      </c>
      <c r="B20" s="3">
        <v>1474.95</v>
      </c>
      <c r="C20" s="3">
        <v>1889.25</v>
      </c>
      <c r="D20" s="3">
        <v>794.65</v>
      </c>
      <c r="E20" s="3">
        <v>528.95000000000005</v>
      </c>
      <c r="F20" s="26">
        <v>49.95</v>
      </c>
      <c r="G20" s="23">
        <v>17069.75</v>
      </c>
      <c r="H20" s="27">
        <f t="shared" si="0"/>
        <v>-7.9958995386981355E-3</v>
      </c>
      <c r="I20" s="5">
        <f t="shared" si="1"/>
        <v>4.7674234841700233E-3</v>
      </c>
      <c r="J20" s="5">
        <f t="shared" si="2"/>
        <v>-1.7282212123151765E-2</v>
      </c>
      <c r="K20" s="5">
        <f t="shared" si="3"/>
        <v>-1.0507211768077179E-2</v>
      </c>
      <c r="L20" s="5">
        <f t="shared" si="7"/>
        <v>-2.9896907216494906E-2</v>
      </c>
      <c r="M20" s="5">
        <f t="shared" si="6"/>
        <v>1.2692894986465581E-2</v>
      </c>
      <c r="N20" s="16" t="s">
        <v>23</v>
      </c>
      <c r="O20" s="19" t="s">
        <v>18</v>
      </c>
      <c r="P20" s="20" cm="1">
        <f t="array" ref="P20">MMULT(TRANSPOSE(P13:P17),P3:P7)</f>
        <v>-1.9911272054751183E-8</v>
      </c>
      <c r="S20" s="14" t="s">
        <v>17</v>
      </c>
      <c r="T20" s="17">
        <v>1</v>
      </c>
      <c r="Z20" s="48"/>
      <c r="AA20" s="49"/>
      <c r="AB20" s="49"/>
      <c r="AC20" s="49"/>
      <c r="AD20" s="49"/>
      <c r="AE20" s="49"/>
      <c r="AF20" s="49"/>
      <c r="AG20" s="49"/>
      <c r="AH20" s="49"/>
      <c r="AI20" s="49"/>
      <c r="AJ20" s="49"/>
    </row>
    <row r="21" spans="1:36" x14ac:dyDescent="0.3">
      <c r="A21" s="2">
        <v>44589</v>
      </c>
      <c r="B21" s="3">
        <v>1463.25</v>
      </c>
      <c r="C21" s="3">
        <v>1898.3</v>
      </c>
      <c r="D21" s="3">
        <v>781.15</v>
      </c>
      <c r="E21" s="3">
        <v>523.45000000000005</v>
      </c>
      <c r="F21" s="26">
        <v>48.5</v>
      </c>
      <c r="G21" s="23">
        <v>17289.2</v>
      </c>
      <c r="H21" s="27">
        <f t="shared" si="0"/>
        <v>1.51107222184829E-2</v>
      </c>
      <c r="I21" s="5">
        <f t="shared" si="1"/>
        <v>-2.2102571005518889E-2</v>
      </c>
      <c r="J21" s="5">
        <f t="shared" si="2"/>
        <v>9.6982758620689381E-3</v>
      </c>
      <c r="K21" s="5">
        <f t="shared" si="3"/>
        <v>2.7586847482816108E-2</v>
      </c>
      <c r="L21" s="5">
        <f t="shared" si="7"/>
        <v>-5.1813471502590676E-3</v>
      </c>
      <c r="M21" s="5">
        <f t="shared" si="6"/>
        <v>1.0895527084352416E-2</v>
      </c>
      <c r="N21" s="16" t="s">
        <v>22</v>
      </c>
      <c r="O21" s="19" t="s">
        <v>19</v>
      </c>
      <c r="P21" s="20" cm="1">
        <f t="array" ref="P21">SQRT(MMULT(MMULT(TRANSPOSE(P13:P17),AA3:AE7),P13:P17))</f>
        <v>0.22110332785801212</v>
      </c>
      <c r="Z21" s="48"/>
      <c r="AA21" s="49"/>
      <c r="AB21" s="49"/>
      <c r="AC21" s="49"/>
      <c r="AD21" s="49"/>
      <c r="AE21" s="48"/>
      <c r="AF21" s="46"/>
      <c r="AG21" s="48"/>
      <c r="AH21" s="48"/>
      <c r="AI21" s="49"/>
      <c r="AJ21" s="49"/>
    </row>
    <row r="22" spans="1:36" x14ac:dyDescent="0.3">
      <c r="A22" s="2">
        <v>44592</v>
      </c>
      <c r="B22" s="3">
        <v>1485.7</v>
      </c>
      <c r="C22" s="3">
        <v>1857.25</v>
      </c>
      <c r="D22" s="3">
        <v>788.8</v>
      </c>
      <c r="E22" s="3">
        <v>538.29999999999995</v>
      </c>
      <c r="F22" s="26">
        <v>48.25</v>
      </c>
      <c r="G22" s="23">
        <v>17479.650000000001</v>
      </c>
      <c r="H22" s="27">
        <f t="shared" si="0"/>
        <v>7.5484301937207444E-3</v>
      </c>
      <c r="I22" s="5">
        <f t="shared" si="1"/>
        <v>1.3308186792753522E-2</v>
      </c>
      <c r="J22" s="5">
        <f t="shared" si="2"/>
        <v>2.6533382697766263E-2</v>
      </c>
      <c r="K22" s="5">
        <f t="shared" si="3"/>
        <v>-1.127183918842758E-2</v>
      </c>
      <c r="L22" s="5">
        <f t="shared" si="7"/>
        <v>-6.2565172054222552E-3</v>
      </c>
      <c r="M22" s="5">
        <f t="shared" si="6"/>
        <v>-8.8180139427696327E-4</v>
      </c>
      <c r="O22" s="19" t="s">
        <v>21</v>
      </c>
      <c r="P22" s="20">
        <f>(P20-P9)/P21</f>
        <v>-6.7841674101371957E-2</v>
      </c>
      <c r="S22" s="19" t="s">
        <v>18</v>
      </c>
      <c r="T22" s="20">
        <v>8.2767302858491945E-2</v>
      </c>
      <c r="Z22" s="48"/>
      <c r="AA22" s="49"/>
      <c r="AB22" s="49"/>
      <c r="AC22" s="49"/>
      <c r="AD22" s="49"/>
      <c r="AE22" s="48"/>
      <c r="AF22" s="46"/>
      <c r="AG22" s="48"/>
      <c r="AH22" s="48"/>
      <c r="AI22" s="49"/>
      <c r="AJ22" s="49"/>
    </row>
    <row r="23" spans="1:36" x14ac:dyDescent="0.3">
      <c r="A23" s="2">
        <v>44593</v>
      </c>
      <c r="B23" s="3">
        <v>1497</v>
      </c>
      <c r="C23" s="3">
        <v>1882.3</v>
      </c>
      <c r="D23" s="3">
        <v>810.3</v>
      </c>
      <c r="E23" s="3">
        <v>532.29999999999995</v>
      </c>
      <c r="F23" s="26">
        <v>47.95</v>
      </c>
      <c r="G23" s="23">
        <v>17464.25</v>
      </c>
      <c r="H23" s="27">
        <f t="shared" si="0"/>
        <v>2.2335423197492193E-2</v>
      </c>
      <c r="I23" s="5">
        <f t="shared" si="1"/>
        <v>3.1040873056728074E-2</v>
      </c>
      <c r="J23" s="5">
        <f t="shared" si="2"/>
        <v>4.2396313364055855E-3</v>
      </c>
      <c r="K23" s="5">
        <f t="shared" si="3"/>
        <v>1.389403482771397E-2</v>
      </c>
      <c r="L23" s="5">
        <f t="shared" si="7"/>
        <v>2.540650406504065E-2</v>
      </c>
      <c r="M23" s="5">
        <f t="shared" si="6"/>
        <v>2.3751827224882199E-2</v>
      </c>
      <c r="S23" s="19" t="s">
        <v>19</v>
      </c>
      <c r="T23" s="20">
        <v>0.21529637254232128</v>
      </c>
      <c r="Z23" s="48"/>
      <c r="AA23" s="49"/>
      <c r="AB23" s="49"/>
      <c r="AC23" s="49"/>
      <c r="AD23" s="49"/>
      <c r="AE23" s="48"/>
      <c r="AF23" s="46"/>
      <c r="AG23" s="48"/>
      <c r="AH23" s="48"/>
      <c r="AI23" s="49"/>
      <c r="AJ23" s="49"/>
    </row>
    <row r="24" spans="1:36" x14ac:dyDescent="0.3">
      <c r="A24" s="2">
        <v>44594</v>
      </c>
      <c r="B24" s="3">
        <v>1531.2</v>
      </c>
      <c r="C24" s="3">
        <v>1942.6</v>
      </c>
      <c r="D24" s="3">
        <v>813.75</v>
      </c>
      <c r="E24" s="3">
        <v>539.79999999999995</v>
      </c>
      <c r="F24" s="26">
        <v>49.2</v>
      </c>
      <c r="G24" s="23">
        <v>17889.150000000001</v>
      </c>
      <c r="H24" s="27">
        <f t="shared" si="0"/>
        <v>-1.0459629788497798E-2</v>
      </c>
      <c r="I24" s="5">
        <f t="shared" si="1"/>
        <v>-1.7574186113511931E-2</v>
      </c>
      <c r="J24" s="5">
        <f t="shared" si="2"/>
        <v>-5.9336176525124594E-3</v>
      </c>
      <c r="K24" s="5">
        <f t="shared" si="3"/>
        <v>5.5545269394569193E-4</v>
      </c>
      <c r="L24" s="5">
        <f t="shared" si="7"/>
        <v>4.5586808923375258E-2</v>
      </c>
      <c r="M24" s="5">
        <f t="shared" si="6"/>
        <v>-7.8735055832873223E-3</v>
      </c>
      <c r="S24" s="19" t="s">
        <v>21</v>
      </c>
      <c r="T24" s="20">
        <v>0.31476286413126064</v>
      </c>
      <c r="Z24" s="48"/>
      <c r="AA24" s="49"/>
      <c r="AB24" s="49"/>
      <c r="AC24" s="49"/>
      <c r="AD24" s="49"/>
      <c r="AE24" s="48"/>
      <c r="AF24" s="46"/>
      <c r="AG24" s="48"/>
      <c r="AH24" s="48"/>
      <c r="AI24" s="49"/>
      <c r="AJ24" s="49"/>
    </row>
    <row r="25" spans="1:36" x14ac:dyDescent="0.3">
      <c r="A25" s="2">
        <v>44595</v>
      </c>
      <c r="B25" s="3">
        <v>1515.35</v>
      </c>
      <c r="C25" s="3">
        <v>1909.05</v>
      </c>
      <c r="D25" s="3">
        <v>808.95</v>
      </c>
      <c r="E25" s="3">
        <v>540.1</v>
      </c>
      <c r="F25" s="26">
        <v>51.55</v>
      </c>
      <c r="G25" s="23">
        <v>17749.400000000001</v>
      </c>
      <c r="H25" s="27">
        <f t="shared" si="0"/>
        <v>5.6758530183727632E-3</v>
      </c>
      <c r="I25" s="5">
        <f t="shared" si="1"/>
        <v>-1.3188621165481322E-2</v>
      </c>
      <c r="J25" s="5">
        <f t="shared" si="2"/>
        <v>-4.8444196012671151E-3</v>
      </c>
      <c r="K25" s="5">
        <f t="shared" si="3"/>
        <v>-1.8480105600603564E-2</v>
      </c>
      <c r="L25" s="5">
        <f t="shared" si="7"/>
        <v>-2.6892430278884348E-2</v>
      </c>
      <c r="M25" s="5">
        <f t="shared" si="6"/>
        <v>-2.7229792330463881E-3</v>
      </c>
      <c r="Z25" s="48"/>
      <c r="AA25" s="49"/>
      <c r="AB25" s="49"/>
      <c r="AC25" s="49"/>
      <c r="AD25" s="49"/>
      <c r="AE25" s="48"/>
      <c r="AF25" s="46"/>
      <c r="AG25" s="48"/>
      <c r="AH25" s="48"/>
      <c r="AI25" s="49"/>
      <c r="AJ25" s="49"/>
    </row>
    <row r="26" spans="1:36" x14ac:dyDescent="0.3">
      <c r="A26" s="2">
        <v>44596</v>
      </c>
      <c r="B26" s="3">
        <v>1524</v>
      </c>
      <c r="C26" s="3">
        <v>1884.2</v>
      </c>
      <c r="D26" s="3">
        <v>805.05</v>
      </c>
      <c r="E26" s="3">
        <v>530.29999999999995</v>
      </c>
      <c r="F26" s="26">
        <v>50.2</v>
      </c>
      <c r="G26" s="23">
        <v>17701.2</v>
      </c>
      <c r="H26" s="27">
        <f t="shared" si="0"/>
        <v>-3.8041072097537654E-2</v>
      </c>
      <c r="I26" s="5">
        <f t="shared" si="1"/>
        <v>-3.0490305996882603E-2</v>
      </c>
      <c r="J26" s="5">
        <f t="shared" si="2"/>
        <v>-2.3715666327568639E-2</v>
      </c>
      <c r="K26" s="5">
        <f t="shared" si="3"/>
        <v>5.5321143928739715E-3</v>
      </c>
      <c r="L26" s="5">
        <f t="shared" si="7"/>
        <v>-1.6194331983805755E-2</v>
      </c>
      <c r="M26" s="5">
        <f t="shared" si="6"/>
        <v>-1.8316956991969158E-2</v>
      </c>
      <c r="Z26" s="46"/>
      <c r="AA26" s="49"/>
      <c r="AB26" s="49"/>
      <c r="AC26" s="49"/>
      <c r="AD26" s="49"/>
      <c r="AE26" s="46"/>
      <c r="AF26" s="46"/>
      <c r="AG26" s="46"/>
      <c r="AH26" s="46"/>
      <c r="AI26" s="49"/>
      <c r="AJ26" s="49"/>
    </row>
    <row r="27" spans="1:36" x14ac:dyDescent="0.3">
      <c r="A27" s="2">
        <v>44599</v>
      </c>
      <c r="B27" s="3">
        <v>1468.15</v>
      </c>
      <c r="C27" s="3">
        <v>1828.45</v>
      </c>
      <c r="D27" s="3">
        <v>786.4</v>
      </c>
      <c r="E27" s="3">
        <v>533.25</v>
      </c>
      <c r="F27" s="26">
        <v>49.4</v>
      </c>
      <c r="G27" s="23">
        <v>17382.8</v>
      </c>
      <c r="H27" s="27">
        <f t="shared" si="0"/>
        <v>-4.3096076888874931E-3</v>
      </c>
      <c r="I27" s="5">
        <f t="shared" si="1"/>
        <v>-5.8587303333700576E-3</v>
      </c>
      <c r="J27" s="5">
        <f t="shared" si="2"/>
        <v>7.697160883280786E-3</v>
      </c>
      <c r="K27" s="5">
        <f t="shared" si="3"/>
        <v>-3.5757974969417091E-3</v>
      </c>
      <c r="L27" s="5">
        <f t="shared" si="7"/>
        <v>-1.4373716632443443E-2</v>
      </c>
      <c r="M27" s="5">
        <f t="shared" si="6"/>
        <v>-4.8819685114476659E-3</v>
      </c>
      <c r="Y27" s="16"/>
      <c r="Z27" s="50"/>
      <c r="AA27" s="51"/>
      <c r="AB27" s="51"/>
      <c r="AC27" s="51"/>
      <c r="AD27" s="51"/>
      <c r="AE27" s="52"/>
      <c r="AF27" s="52"/>
      <c r="AG27" s="50"/>
      <c r="AH27" s="53"/>
      <c r="AI27" s="49"/>
      <c r="AJ27" s="49"/>
    </row>
    <row r="28" spans="1:36" x14ac:dyDescent="0.3">
      <c r="A28" s="2">
        <v>44600</v>
      </c>
      <c r="B28" s="3">
        <v>1461.85</v>
      </c>
      <c r="C28" s="3">
        <v>1817.8</v>
      </c>
      <c r="D28" s="3">
        <v>792.5</v>
      </c>
      <c r="E28" s="3">
        <v>531.35</v>
      </c>
      <c r="F28" s="26">
        <v>48.7</v>
      </c>
      <c r="G28" s="23">
        <v>17298.349999999999</v>
      </c>
      <c r="H28" s="27">
        <f t="shared" si="0"/>
        <v>2.387152777777778E-2</v>
      </c>
      <c r="I28" s="5">
        <f t="shared" si="1"/>
        <v>9.3732970027248213E-3</v>
      </c>
      <c r="J28" s="5">
        <f t="shared" si="2"/>
        <v>1.2830094668659635E-2</v>
      </c>
      <c r="K28" s="5">
        <f t="shared" si="3"/>
        <v>7.2863148061653006E-3</v>
      </c>
      <c r="L28" s="5">
        <f t="shared" si="7"/>
        <v>-6.1983471074381052E-3</v>
      </c>
      <c r="M28" s="5">
        <f t="shared" si="6"/>
        <v>1.6188932491611296E-2</v>
      </c>
      <c r="Y28" s="16"/>
      <c r="Z28" s="50"/>
      <c r="AA28" s="51"/>
      <c r="AB28" s="51"/>
      <c r="AC28" s="51"/>
      <c r="AD28" s="51"/>
      <c r="AE28" s="52"/>
      <c r="AF28" s="52"/>
      <c r="AG28" s="50"/>
      <c r="AH28" s="53"/>
      <c r="AI28" s="49"/>
      <c r="AJ28" s="49"/>
    </row>
    <row r="29" spans="1:36" x14ac:dyDescent="0.3">
      <c r="A29" s="2">
        <v>44601</v>
      </c>
      <c r="B29" s="3">
        <v>1497.6</v>
      </c>
      <c r="C29" s="3">
        <v>1835</v>
      </c>
      <c r="D29" s="3">
        <v>802.8</v>
      </c>
      <c r="E29" s="3">
        <v>535.25</v>
      </c>
      <c r="F29" s="26">
        <v>48.4</v>
      </c>
      <c r="G29" s="23">
        <v>17583</v>
      </c>
      <c r="H29" s="27">
        <f t="shared" si="0"/>
        <v>1.8031604484951808E-2</v>
      </c>
      <c r="I29" s="5">
        <f t="shared" si="1"/>
        <v>1.72450728363325E-2</v>
      </c>
      <c r="J29" s="5">
        <f t="shared" si="2"/>
        <v>3.3519553072626261E-3</v>
      </c>
      <c r="K29" s="5">
        <f t="shared" si="3"/>
        <v>9.804828415502646E-3</v>
      </c>
      <c r="L29" s="5">
        <f t="shared" si="7"/>
        <v>3.089598352214183E-3</v>
      </c>
      <c r="M29" s="5">
        <f t="shared" si="6"/>
        <v>4.6813882269030223E-3</v>
      </c>
      <c r="Z29" s="50"/>
      <c r="AA29" s="51"/>
      <c r="AB29" s="51"/>
      <c r="AC29" s="51"/>
      <c r="AD29" s="51"/>
      <c r="AE29" s="52"/>
      <c r="AF29" s="46"/>
      <c r="AG29" s="50"/>
      <c r="AH29" s="53"/>
      <c r="AI29" s="49"/>
      <c r="AJ29" s="49"/>
    </row>
    <row r="30" spans="1:36" x14ac:dyDescent="0.3">
      <c r="A30" s="2">
        <v>44602</v>
      </c>
      <c r="B30" s="3">
        <v>1525.1</v>
      </c>
      <c r="C30" s="3">
        <v>1867.2</v>
      </c>
      <c r="D30" s="3">
        <v>805.5</v>
      </c>
      <c r="E30" s="3">
        <v>540.54999999999995</v>
      </c>
      <c r="F30" s="26">
        <v>48.55</v>
      </c>
      <c r="G30" s="23">
        <v>17665.7</v>
      </c>
      <c r="H30" s="27">
        <f t="shared" si="0"/>
        <v>-4.1149553938835308E-3</v>
      </c>
      <c r="I30" s="5">
        <f t="shared" si="1"/>
        <v>-2.1304526186243702E-2</v>
      </c>
      <c r="J30" s="5">
        <f t="shared" si="2"/>
        <v>-1.8588770864946948E-2</v>
      </c>
      <c r="K30" s="5">
        <f t="shared" si="3"/>
        <v>-2.0675981873111652E-2</v>
      </c>
      <c r="L30" s="5">
        <f t="shared" si="7"/>
        <v>-1.8887722980062929E-2</v>
      </c>
      <c r="M30" s="5">
        <f t="shared" si="6"/>
        <v>-7.0717406857393264E-3</v>
      </c>
    </row>
    <row r="31" spans="1:36" x14ac:dyDescent="0.3">
      <c r="A31" s="2">
        <v>44603</v>
      </c>
      <c r="B31" s="3">
        <v>1518.85</v>
      </c>
      <c r="C31" s="3">
        <v>1828.25</v>
      </c>
      <c r="D31" s="3">
        <v>790.8</v>
      </c>
      <c r="E31" s="3">
        <v>529.6</v>
      </c>
      <c r="F31" s="26">
        <v>47.65</v>
      </c>
      <c r="G31" s="23">
        <v>17541.650000000001</v>
      </c>
      <c r="H31" s="27">
        <f t="shared" si="0"/>
        <v>-3.0637171744588357E-2</v>
      </c>
      <c r="I31" s="5">
        <f t="shared" si="1"/>
        <v>-4.6598162406617682E-2</v>
      </c>
      <c r="J31" s="5">
        <f t="shared" si="2"/>
        <v>-4.9223829109725233E-2</v>
      </c>
      <c r="K31" s="5">
        <f t="shared" si="3"/>
        <v>-5.6242520941364275E-2</v>
      </c>
      <c r="L31" s="5">
        <f t="shared" si="7"/>
        <v>-5.5370985603543747E-2</v>
      </c>
      <c r="M31" s="5">
        <f t="shared" si="6"/>
        <v>-3.0261828689564438E-2</v>
      </c>
    </row>
    <row r="32" spans="1:36" x14ac:dyDescent="0.3">
      <c r="A32" s="2">
        <v>44606</v>
      </c>
      <c r="B32" s="3">
        <v>1473.7</v>
      </c>
      <c r="C32" s="3">
        <v>1746.85</v>
      </c>
      <c r="D32" s="3">
        <v>753.7</v>
      </c>
      <c r="E32" s="3">
        <v>501.4</v>
      </c>
      <c r="F32" s="26">
        <v>45.15</v>
      </c>
      <c r="G32" s="23">
        <v>17026.400000000001</v>
      </c>
      <c r="H32" s="27">
        <f t="shared" si="0"/>
        <v>2.9055211490314869E-2</v>
      </c>
      <c r="I32" s="5">
        <f t="shared" si="1"/>
        <v>3.6539628260989471E-2</v>
      </c>
      <c r="J32" s="5">
        <f t="shared" si="2"/>
        <v>2.8799690741575814E-2</v>
      </c>
      <c r="K32" s="5">
        <f t="shared" si="3"/>
        <v>4.4588414634146305E-2</v>
      </c>
      <c r="L32" s="5">
        <f t="shared" si="7"/>
        <v>4.3432203389830594E-2</v>
      </c>
      <c r="M32" s="5">
        <f t="shared" si="6"/>
        <v>6.5736958257014435E-4</v>
      </c>
    </row>
    <row r="33" spans="1:13" x14ac:dyDescent="0.3">
      <c r="A33" s="2">
        <v>44607</v>
      </c>
      <c r="B33" s="3">
        <v>1517.8</v>
      </c>
      <c r="C33" s="3">
        <v>1813.1</v>
      </c>
      <c r="D33" s="3">
        <v>776.05</v>
      </c>
      <c r="E33" s="3">
        <v>524.79999999999995</v>
      </c>
      <c r="F33" s="26">
        <v>47.2</v>
      </c>
      <c r="G33" s="23">
        <v>17037.599999999999</v>
      </c>
      <c r="H33" s="27">
        <f t="shared" si="0"/>
        <v>-1.3524657760184426E-3</v>
      </c>
      <c r="I33" s="5">
        <f t="shared" si="1"/>
        <v>9.2620420207098417E-3</v>
      </c>
      <c r="J33" s="5">
        <f t="shared" si="2"/>
        <v>-1.5705778417642827E-2</v>
      </c>
      <c r="K33" s="5">
        <f t="shared" si="3"/>
        <v>-1.5676407973678939E-2</v>
      </c>
      <c r="L33" s="5">
        <f t="shared" si="7"/>
        <v>3.1794871794871733E-2</v>
      </c>
      <c r="M33" s="5">
        <f t="shared" si="6"/>
        <v>2.5400920393670097E-2</v>
      </c>
    </row>
    <row r="34" spans="1:13" x14ac:dyDescent="0.3">
      <c r="A34" s="2">
        <v>44608</v>
      </c>
      <c r="B34" s="3">
        <v>1515.75</v>
      </c>
      <c r="C34" s="3">
        <v>1830.05</v>
      </c>
      <c r="D34" s="3">
        <v>764.05</v>
      </c>
      <c r="E34" s="3">
        <v>516.70000000000005</v>
      </c>
      <c r="F34" s="26">
        <v>48.75</v>
      </c>
      <c r="G34" s="23">
        <v>17481.650000000001</v>
      </c>
      <c r="H34" s="27">
        <f t="shared" si="0"/>
        <v>-6.1400597411218052E-3</v>
      </c>
      <c r="I34" s="5">
        <f t="shared" si="1"/>
        <v>-7.0159027128157154E-3</v>
      </c>
      <c r="J34" s="5">
        <f t="shared" si="2"/>
        <v>-1.8258146198440635E-2</v>
      </c>
      <c r="K34" s="5">
        <f t="shared" si="3"/>
        <v>-7.310654059849887E-3</v>
      </c>
      <c r="L34" s="5">
        <f t="shared" si="7"/>
        <v>-2.2012578616352141E-2</v>
      </c>
      <c r="M34" s="5">
        <f t="shared" si="6"/>
        <v>-1.4005682469124903E-3</v>
      </c>
    </row>
    <row r="35" spans="1:13" x14ac:dyDescent="0.3">
      <c r="A35" s="2">
        <v>44609</v>
      </c>
      <c r="B35" s="3">
        <v>1506.5</v>
      </c>
      <c r="C35" s="3">
        <v>1817.3</v>
      </c>
      <c r="D35" s="3">
        <v>750.35</v>
      </c>
      <c r="E35" s="3">
        <v>512.95000000000005</v>
      </c>
      <c r="F35" s="26">
        <v>47.7</v>
      </c>
      <c r="G35" s="23">
        <v>17457.2</v>
      </c>
      <c r="H35" s="27">
        <f t="shared" si="0"/>
        <v>3.8681522134425958E-3</v>
      </c>
      <c r="I35" s="5">
        <f t="shared" si="1"/>
        <v>5.0641920560619749E-3</v>
      </c>
      <c r="J35" s="5">
        <f t="shared" si="2"/>
        <v>-1.9361730538123188E-3</v>
      </c>
      <c r="K35" s="5">
        <f t="shared" si="3"/>
        <v>4.5604502231707924E-3</v>
      </c>
      <c r="L35" s="5">
        <f t="shared" si="7"/>
        <v>-8.4566596194504372E-3</v>
      </c>
      <c r="M35" s="5">
        <f t="shared" si="6"/>
        <v>-1.0407677023691918E-3</v>
      </c>
    </row>
    <row r="36" spans="1:13" x14ac:dyDescent="0.3">
      <c r="A36" s="2">
        <v>44610</v>
      </c>
      <c r="B36" s="3">
        <v>1512.35</v>
      </c>
      <c r="C36" s="3">
        <v>1826.55</v>
      </c>
      <c r="D36" s="3">
        <v>748.9</v>
      </c>
      <c r="E36" s="3">
        <v>515.29999999999995</v>
      </c>
      <c r="F36" s="26">
        <v>47.3</v>
      </c>
      <c r="G36" s="23">
        <v>17439.05</v>
      </c>
      <c r="H36" s="27">
        <f t="shared" si="0"/>
        <v>6.4056238092109587E-3</v>
      </c>
      <c r="I36" s="5">
        <f t="shared" si="1"/>
        <v>3.0102347983140197E-4</v>
      </c>
      <c r="J36" s="5">
        <f t="shared" si="2"/>
        <v>7.3563523096296215E-3</v>
      </c>
      <c r="K36" s="5">
        <f t="shared" si="3"/>
        <v>-6.7402559343556351E-3</v>
      </c>
      <c r="L36" s="5">
        <f t="shared" si="7"/>
        <v>-2.714440825190011E-2</v>
      </c>
      <c r="M36" s="5">
        <f t="shared" si="6"/>
        <v>-1.0851010181516808E-2</v>
      </c>
    </row>
    <row r="37" spans="1:13" x14ac:dyDescent="0.3">
      <c r="A37" s="2">
        <v>44613</v>
      </c>
      <c r="B37" s="3">
        <v>1522.1</v>
      </c>
      <c r="C37" s="3">
        <v>1827.1</v>
      </c>
      <c r="D37" s="3">
        <v>754.45</v>
      </c>
      <c r="E37" s="3">
        <v>511.85</v>
      </c>
      <c r="F37" s="26">
        <v>46.05</v>
      </c>
      <c r="G37" s="23">
        <v>17251.849999999999</v>
      </c>
      <c r="H37" s="27">
        <f t="shared" si="0"/>
        <v>-7.5461706493677519E-3</v>
      </c>
      <c r="I37" s="5">
        <f t="shared" si="1"/>
        <v>7.9543912040179673E-3</v>
      </c>
      <c r="J37" s="5">
        <f t="shared" si="2"/>
        <v>-4.1927325968322791E-3</v>
      </c>
      <c r="K37" s="5">
        <f t="shared" si="3"/>
        <v>-2.6986356340289019E-2</v>
      </c>
      <c r="L37" s="5">
        <f t="shared" si="7"/>
        <v>-4.3035107587768941E-2</v>
      </c>
      <c r="M37" s="5">
        <f t="shared" si="6"/>
        <v>-1.4259846084200953E-2</v>
      </c>
    </row>
    <row r="38" spans="1:13" x14ac:dyDescent="0.3">
      <c r="A38" s="2">
        <v>44614</v>
      </c>
      <c r="B38" s="3">
        <v>1510.7</v>
      </c>
      <c r="C38" s="3">
        <v>1841.75</v>
      </c>
      <c r="D38" s="3">
        <v>751.3</v>
      </c>
      <c r="E38" s="3">
        <v>498.4</v>
      </c>
      <c r="F38" s="26">
        <v>44.15</v>
      </c>
      <c r="G38" s="23">
        <v>17009.3</v>
      </c>
      <c r="H38" s="27">
        <f t="shared" si="0"/>
        <v>-6.5294156839229489E-3</v>
      </c>
      <c r="I38" s="5">
        <f t="shared" si="1"/>
        <v>2.3514129685594565E-2</v>
      </c>
      <c r="J38" s="5">
        <f t="shared" si="2"/>
        <v>-8.9981197958634591E-3</v>
      </c>
      <c r="K38" s="5">
        <f t="shared" si="3"/>
        <v>6.0156406657311287E-4</v>
      </c>
      <c r="L38" s="5">
        <f t="shared" si="7"/>
        <v>2.1064301552106493E-2</v>
      </c>
      <c r="M38" s="5">
        <f t="shared" si="6"/>
        <v>1.3381670533642734E-2</v>
      </c>
    </row>
    <row r="39" spans="1:13" x14ac:dyDescent="0.3">
      <c r="A39" s="2">
        <v>44615</v>
      </c>
      <c r="B39" s="3">
        <v>1500.9</v>
      </c>
      <c r="C39" s="3">
        <v>1886.1</v>
      </c>
      <c r="D39" s="3">
        <v>744.6</v>
      </c>
      <c r="E39" s="3">
        <v>498.7</v>
      </c>
      <c r="F39" s="26">
        <v>45.1</v>
      </c>
      <c r="G39" s="23">
        <v>17240</v>
      </c>
      <c r="H39" s="27">
        <f t="shared" si="0"/>
        <v>-5.7418627589122161E-2</v>
      </c>
      <c r="I39" s="5">
        <f t="shared" si="1"/>
        <v>-5.0839903055965682E-2</v>
      </c>
      <c r="J39" s="5">
        <f t="shared" si="2"/>
        <v>-5.2586938083121357E-2</v>
      </c>
      <c r="K39" s="5">
        <f t="shared" si="3"/>
        <v>-5.5114778377234767E-2</v>
      </c>
      <c r="L39" s="5">
        <f t="shared" si="7"/>
        <v>-9.599027946537067E-2</v>
      </c>
      <c r="M39" s="5">
        <f t="shared" si="6"/>
        <v>-5.2217193741626922E-2</v>
      </c>
    </row>
    <row r="40" spans="1:13" x14ac:dyDescent="0.3">
      <c r="A40" s="2">
        <v>44616</v>
      </c>
      <c r="B40" s="3">
        <v>1419.4</v>
      </c>
      <c r="C40" s="3">
        <v>1794.85</v>
      </c>
      <c r="D40" s="3">
        <v>707.4</v>
      </c>
      <c r="E40" s="3">
        <v>472.65</v>
      </c>
      <c r="F40" s="26">
        <v>41.15</v>
      </c>
      <c r="G40" s="23">
        <v>16384.45</v>
      </c>
      <c r="H40" s="27">
        <f t="shared" si="0"/>
        <v>2.520431289059805E-2</v>
      </c>
      <c r="I40" s="5">
        <f t="shared" si="1"/>
        <v>3.3311789734475218E-2</v>
      </c>
      <c r="J40" s="5">
        <f t="shared" si="2"/>
        <v>3.1025272241627256E-2</v>
      </c>
      <c r="K40" s="5">
        <f t="shared" si="3"/>
        <v>2.1327259550678147E-2</v>
      </c>
      <c r="L40" s="5">
        <f t="shared" si="7"/>
        <v>5.835240274599552E-2</v>
      </c>
      <c r="M40" s="5">
        <f t="shared" si="6"/>
        <v>1.7518558938872303E-2</v>
      </c>
    </row>
    <row r="41" spans="1:13" x14ac:dyDescent="0.3">
      <c r="A41" s="2">
        <v>44617</v>
      </c>
      <c r="B41" s="3">
        <v>1456.1</v>
      </c>
      <c r="C41" s="3">
        <v>1856.7</v>
      </c>
      <c r="D41" s="3">
        <v>730.05</v>
      </c>
      <c r="E41" s="3">
        <v>482.95</v>
      </c>
      <c r="F41" s="26">
        <v>43.7</v>
      </c>
      <c r="G41" s="23">
        <v>16676.599999999999</v>
      </c>
      <c r="H41" s="27">
        <f t="shared" si="0"/>
        <v>-2.0929009640666019E-2</v>
      </c>
      <c r="I41" s="5">
        <f t="shared" si="1"/>
        <v>-7.5702075702075945E-3</v>
      </c>
      <c r="J41" s="5">
        <f t="shared" si="2"/>
        <v>1.7032449171940339E-2</v>
      </c>
      <c r="K41" s="5">
        <f t="shared" si="3"/>
        <v>5.1738410596026494E-4</v>
      </c>
      <c r="L41" s="5">
        <f t="shared" si="7"/>
        <v>6.8181818181817537E-3</v>
      </c>
      <c r="M41" s="5">
        <f t="shared" si="6"/>
        <v>-6.5274663592549582E-3</v>
      </c>
    </row>
    <row r="42" spans="1:13" x14ac:dyDescent="0.3">
      <c r="A42" s="2">
        <v>44620</v>
      </c>
      <c r="B42" s="3">
        <v>1426.25</v>
      </c>
      <c r="C42" s="3">
        <v>1842.75</v>
      </c>
      <c r="D42" s="3">
        <v>742.7</v>
      </c>
      <c r="E42" s="3">
        <v>483.2</v>
      </c>
      <c r="F42" s="26">
        <v>44</v>
      </c>
      <c r="G42" s="23">
        <v>16568.45</v>
      </c>
      <c r="H42" s="27">
        <f t="shared" si="0"/>
        <v>-3.7838821175186464E-2</v>
      </c>
      <c r="I42" s="5">
        <f t="shared" si="1"/>
        <v>-2.0348837209302327E-2</v>
      </c>
      <c r="J42" s="5">
        <f t="shared" si="2"/>
        <v>-3.8959222214450612E-2</v>
      </c>
      <c r="K42" s="5">
        <f t="shared" si="3"/>
        <v>-1.8871903004744308E-2</v>
      </c>
      <c r="L42" s="5">
        <f t="shared" si="7"/>
        <v>-2.0881670533642659E-2</v>
      </c>
      <c r="M42" s="5">
        <f t="shared" si="6"/>
        <v>9.7776423092208395E-3</v>
      </c>
    </row>
    <row r="43" spans="1:13" x14ac:dyDescent="0.3">
      <c r="A43" s="2">
        <v>44622</v>
      </c>
      <c r="B43" s="3">
        <v>1374.25</v>
      </c>
      <c r="C43" s="3">
        <v>1806</v>
      </c>
      <c r="D43" s="3">
        <v>714.85</v>
      </c>
      <c r="E43" s="3">
        <v>474.25</v>
      </c>
      <c r="F43" s="26">
        <v>43.1</v>
      </c>
      <c r="G43" s="23">
        <v>16732.05</v>
      </c>
      <c r="H43" s="27">
        <f t="shared" si="0"/>
        <v>-2.3705324580598104E-3</v>
      </c>
      <c r="I43" s="5">
        <f t="shared" si="1"/>
        <v>-7.6719207699818661E-3</v>
      </c>
      <c r="J43" s="5">
        <f t="shared" si="2"/>
        <v>-2.3700415294286223E-2</v>
      </c>
      <c r="K43" s="5">
        <f t="shared" si="3"/>
        <v>-1.4655541292255077E-2</v>
      </c>
      <c r="L43" s="5">
        <f t="shared" si="7"/>
        <v>4.6189376443417033E-3</v>
      </c>
      <c r="M43" s="5">
        <f t="shared" si="6"/>
        <v>-1.4334364769184246E-3</v>
      </c>
    </row>
    <row r="44" spans="1:13" x14ac:dyDescent="0.3">
      <c r="A44" s="2">
        <v>44623</v>
      </c>
      <c r="B44" s="3">
        <v>1371</v>
      </c>
      <c r="C44" s="3">
        <v>1792.25</v>
      </c>
      <c r="D44" s="3">
        <v>698.3</v>
      </c>
      <c r="E44" s="3">
        <v>467.4</v>
      </c>
      <c r="F44" s="26">
        <v>43.3</v>
      </c>
      <c r="G44" s="23">
        <v>16708.099999999999</v>
      </c>
      <c r="H44" s="27">
        <f t="shared" si="0"/>
        <v>-3.2930845225027441E-3</v>
      </c>
      <c r="I44" s="5">
        <f t="shared" si="1"/>
        <v>-2.2886168421653343E-2</v>
      </c>
      <c r="J44" s="5">
        <f t="shared" si="2"/>
        <v>-1.4897173170554466E-2</v>
      </c>
      <c r="K44" s="5">
        <f t="shared" si="3"/>
        <v>-1.1797813616192204E-2</v>
      </c>
      <c r="L44" s="5">
        <f t="shared" si="7"/>
        <v>-2.8503562945368068E-2</v>
      </c>
      <c r="M44" s="5">
        <f t="shared" si="6"/>
        <v>-1.9765933747348738E-2</v>
      </c>
    </row>
    <row r="45" spans="1:13" x14ac:dyDescent="0.3">
      <c r="A45" s="2">
        <v>44624</v>
      </c>
      <c r="B45" s="3">
        <v>1366.5</v>
      </c>
      <c r="C45" s="3">
        <v>1752.15</v>
      </c>
      <c r="D45" s="3">
        <v>688.05</v>
      </c>
      <c r="E45" s="3">
        <v>461.95</v>
      </c>
      <c r="F45" s="26">
        <v>42.1</v>
      </c>
      <c r="G45" s="23">
        <v>16384.25</v>
      </c>
      <c r="H45" s="27">
        <f t="shared" si="0"/>
        <v>-3.1476449275362355E-2</v>
      </c>
      <c r="I45" s="5">
        <f t="shared" si="1"/>
        <v>-2.3511887376599098E-2</v>
      </c>
      <c r="J45" s="5">
        <f t="shared" si="2"/>
        <v>-5.2466539196940658E-2</v>
      </c>
      <c r="K45" s="5">
        <f t="shared" si="3"/>
        <v>-4.9171019759255002E-2</v>
      </c>
      <c r="L45" s="5">
        <f t="shared" si="7"/>
        <v>-2.9339853300733566E-2</v>
      </c>
      <c r="M45" s="5">
        <f t="shared" si="6"/>
        <v>-2.7950748960865815E-2</v>
      </c>
    </row>
    <row r="46" spans="1:13" x14ac:dyDescent="0.3">
      <c r="A46" s="2">
        <v>44627</v>
      </c>
      <c r="B46" s="3">
        <v>1324.8</v>
      </c>
      <c r="C46" s="3">
        <v>1711.9</v>
      </c>
      <c r="D46" s="3">
        <v>653.75</v>
      </c>
      <c r="E46" s="3">
        <v>440.3</v>
      </c>
      <c r="F46" s="26">
        <v>40.9</v>
      </c>
      <c r="G46" s="23">
        <v>15938.75</v>
      </c>
      <c r="H46" s="27">
        <f t="shared" si="0"/>
        <v>2.2593764121102578E-3</v>
      </c>
      <c r="I46" s="5">
        <f t="shared" si="1"/>
        <v>6.4999129475943468E-3</v>
      </c>
      <c r="J46" s="5">
        <f t="shared" si="2"/>
        <v>1.6917293233082706E-2</v>
      </c>
      <c r="K46" s="5">
        <f t="shared" si="3"/>
        <v>0</v>
      </c>
      <c r="L46" s="5">
        <f t="shared" si="7"/>
        <v>2.386634844868735E-2</v>
      </c>
      <c r="M46" s="5">
        <f t="shared" si="6"/>
        <v>-2.3677607209563888E-3</v>
      </c>
    </row>
    <row r="47" spans="1:13" x14ac:dyDescent="0.3">
      <c r="A47" s="2">
        <v>44628</v>
      </c>
      <c r="B47" s="3">
        <v>1327.8</v>
      </c>
      <c r="C47" s="3">
        <v>1723.1</v>
      </c>
      <c r="D47" s="3">
        <v>665</v>
      </c>
      <c r="E47" s="3">
        <v>440.3</v>
      </c>
      <c r="F47" s="26">
        <v>41.9</v>
      </c>
      <c r="G47" s="23">
        <v>15901.1</v>
      </c>
      <c r="H47" s="27">
        <f t="shared" si="0"/>
        <v>3.1615796958757346E-2</v>
      </c>
      <c r="I47" s="5">
        <f t="shared" si="1"/>
        <v>9.2001610028175501E-3</v>
      </c>
      <c r="J47" s="5">
        <f t="shared" si="2"/>
        <v>3.6706869428422282E-3</v>
      </c>
      <c r="K47" s="5">
        <f t="shared" si="3"/>
        <v>2.5237989816249674E-2</v>
      </c>
      <c r="L47" s="5">
        <f t="shared" si="7"/>
        <v>2.3310023310023312E-2</v>
      </c>
      <c r="M47" s="5">
        <f t="shared" si="6"/>
        <v>2.1214779249957658E-2</v>
      </c>
    </row>
    <row r="48" spans="1:13" x14ac:dyDescent="0.3">
      <c r="A48" s="2">
        <v>44629</v>
      </c>
      <c r="B48" s="3">
        <v>1371.15</v>
      </c>
      <c r="C48" s="3">
        <v>1739.1</v>
      </c>
      <c r="D48" s="3">
        <v>667.45</v>
      </c>
      <c r="E48" s="3">
        <v>451.7</v>
      </c>
      <c r="F48" s="26">
        <v>42.9</v>
      </c>
      <c r="G48" s="23">
        <v>16245.75</v>
      </c>
      <c r="H48" s="27">
        <f t="shared" si="0"/>
        <v>1.5473540604580997E-2</v>
      </c>
      <c r="I48" s="5">
        <f t="shared" si="1"/>
        <v>8.6926781999030981E-3</v>
      </c>
      <c r="J48" s="5">
        <f t="shared" si="2"/>
        <v>1.3523499852202154E-2</v>
      </c>
      <c r="K48" s="5">
        <f t="shared" si="3"/>
        <v>3.6270535523789206E-2</v>
      </c>
      <c r="L48" s="5">
        <f t="shared" si="7"/>
        <v>2.3255813953488701E-3</v>
      </c>
      <c r="M48" s="5">
        <f t="shared" si="6"/>
        <v>2.660607077376597E-2</v>
      </c>
    </row>
    <row r="49" spans="1:13" x14ac:dyDescent="0.3">
      <c r="A49" s="2">
        <v>44630</v>
      </c>
      <c r="B49" s="3">
        <v>1392.7</v>
      </c>
      <c r="C49" s="3">
        <v>1754.35</v>
      </c>
      <c r="D49" s="3">
        <v>676.6</v>
      </c>
      <c r="E49" s="3">
        <v>468.7</v>
      </c>
      <c r="F49" s="26">
        <v>43</v>
      </c>
      <c r="G49" s="23">
        <v>16689.8</v>
      </c>
      <c r="H49" s="27">
        <f t="shared" si="0"/>
        <v>2.9352806414661434E-3</v>
      </c>
      <c r="I49" s="5">
        <f t="shared" si="1"/>
        <v>4.9064095292116229E-3</v>
      </c>
      <c r="J49" s="5">
        <f t="shared" si="2"/>
        <v>1.9176869744799447E-3</v>
      </c>
      <c r="K49" s="5">
        <f t="shared" si="3"/>
        <v>3.5080259381312512E-3</v>
      </c>
      <c r="L49" s="5">
        <f t="shared" si="7"/>
        <v>-1.1641443538998174E-3</v>
      </c>
      <c r="M49" s="5">
        <f t="shared" si="6"/>
        <v>1.6270861996770191E-3</v>
      </c>
    </row>
    <row r="50" spans="1:13" x14ac:dyDescent="0.3">
      <c r="A50" s="2">
        <v>44631</v>
      </c>
      <c r="B50" s="3">
        <v>1396.8</v>
      </c>
      <c r="C50" s="3">
        <v>1763</v>
      </c>
      <c r="D50" s="3">
        <v>677.9</v>
      </c>
      <c r="E50" s="3">
        <v>470.35</v>
      </c>
      <c r="F50" s="26">
        <v>42.95</v>
      </c>
      <c r="G50" s="23">
        <v>16717</v>
      </c>
      <c r="H50" s="27">
        <f t="shared" si="0"/>
        <v>3.1714671935114902E-2</v>
      </c>
      <c r="I50" s="5">
        <f t="shared" si="1"/>
        <v>1.4395527603074772E-2</v>
      </c>
      <c r="J50" s="5">
        <f t="shared" si="2"/>
        <v>2.6215614450908569E-2</v>
      </c>
      <c r="K50" s="5">
        <f t="shared" si="3"/>
        <v>3.0506029063176246E-2</v>
      </c>
      <c r="L50" s="5">
        <f t="shared" si="7"/>
        <v>1.1627906976743525E-3</v>
      </c>
      <c r="M50" s="5">
        <f t="shared" si="6"/>
        <v>6.897125306687334E-3</v>
      </c>
    </row>
    <row r="51" spans="1:13" x14ac:dyDescent="0.3">
      <c r="A51" s="2">
        <v>44634</v>
      </c>
      <c r="B51" s="3">
        <v>1442.55</v>
      </c>
      <c r="C51" s="3">
        <v>1788.75</v>
      </c>
      <c r="D51" s="3">
        <v>696.15</v>
      </c>
      <c r="E51" s="3">
        <v>485.15</v>
      </c>
      <c r="F51" s="26">
        <v>43</v>
      </c>
      <c r="G51" s="23">
        <v>16833.099999999999</v>
      </c>
      <c r="H51" s="27">
        <f t="shared" si="0"/>
        <v>-1.3026685393258394E-2</v>
      </c>
      <c r="I51" s="5">
        <f t="shared" si="1"/>
        <v>-3.172314347512617E-2</v>
      </c>
      <c r="J51" s="5">
        <f t="shared" si="2"/>
        <v>1.7208001720800824E-3</v>
      </c>
      <c r="K51" s="5">
        <f t="shared" si="3"/>
        <v>1.4407739014099937E-3</v>
      </c>
      <c r="L51" s="5">
        <f t="shared" si="7"/>
        <v>-5.8479532163742687E-3</v>
      </c>
      <c r="M51" s="5">
        <f t="shared" si="6"/>
        <v>-4.1069537855853103E-3</v>
      </c>
    </row>
    <row r="52" spans="1:13" x14ac:dyDescent="0.3">
      <c r="A52" s="2">
        <v>44635</v>
      </c>
      <c r="B52" s="3">
        <v>1424</v>
      </c>
      <c r="C52" s="3">
        <v>1733.75</v>
      </c>
      <c r="D52" s="3">
        <v>697.35</v>
      </c>
      <c r="E52" s="3">
        <v>485.85</v>
      </c>
      <c r="F52" s="26">
        <v>42.75</v>
      </c>
      <c r="G52" s="23">
        <v>16764.25</v>
      </c>
      <c r="H52" s="27">
        <f t="shared" si="0"/>
        <v>1.6676449262852666E-2</v>
      </c>
      <c r="I52" s="5">
        <f t="shared" si="1"/>
        <v>1.5194547003692133E-2</v>
      </c>
      <c r="J52" s="5">
        <f t="shared" si="2"/>
        <v>1.50423728813559E-2</v>
      </c>
      <c r="K52" s="5">
        <f t="shared" si="3"/>
        <v>1.4003044140030394E-2</v>
      </c>
      <c r="L52" s="5">
        <f t="shared" si="7"/>
        <v>1.3840830449827021E-2</v>
      </c>
      <c r="M52" s="5">
        <f t="shared" si="6"/>
        <v>1.6909444894033669E-2</v>
      </c>
    </row>
    <row r="53" spans="1:13" x14ac:dyDescent="0.3">
      <c r="A53" s="2">
        <v>44636</v>
      </c>
      <c r="B53" s="3">
        <v>1448.15</v>
      </c>
      <c r="C53" s="3">
        <v>1760.5</v>
      </c>
      <c r="D53" s="3">
        <v>708</v>
      </c>
      <c r="E53" s="3">
        <v>492.75</v>
      </c>
      <c r="F53" s="26">
        <v>43.35</v>
      </c>
      <c r="G53" s="23">
        <v>17052.599999999999</v>
      </c>
      <c r="H53" s="27">
        <f t="shared" si="0"/>
        <v>2.1553325901151898E-2</v>
      </c>
      <c r="I53" s="5">
        <f t="shared" si="1"/>
        <v>3.2692307692307694E-2</v>
      </c>
      <c r="J53" s="5">
        <f t="shared" si="2"/>
        <v>1.6803221774753539E-2</v>
      </c>
      <c r="K53" s="5">
        <f t="shared" si="3"/>
        <v>1.823072325164371E-2</v>
      </c>
      <c r="L53" s="5">
        <f t="shared" si="7"/>
        <v>-1.1668611435239206E-2</v>
      </c>
      <c r="M53" s="5">
        <f t="shared" si="6"/>
        <v>1.9641548212771545E-2</v>
      </c>
    </row>
    <row r="54" spans="1:13" x14ac:dyDescent="0.3">
      <c r="A54" s="2">
        <v>44637</v>
      </c>
      <c r="B54" s="3">
        <v>1480.05</v>
      </c>
      <c r="C54" s="3">
        <v>1820</v>
      </c>
      <c r="D54" s="3">
        <v>720.1</v>
      </c>
      <c r="E54" s="3">
        <v>501.9</v>
      </c>
      <c r="F54" s="26">
        <v>42.85</v>
      </c>
      <c r="G54" s="23">
        <v>17394.25</v>
      </c>
      <c r="H54" s="27">
        <f t="shared" si="0"/>
        <v>4.3390514631685469E-3</v>
      </c>
      <c r="I54" s="5">
        <f t="shared" si="1"/>
        <v>-2.4140453547915195E-2</v>
      </c>
      <c r="J54" s="5">
        <f t="shared" si="2"/>
        <v>-1.3155117833274742E-2</v>
      </c>
      <c r="K54" s="5">
        <f t="shared" si="3"/>
        <v>-2.303302079086823E-2</v>
      </c>
      <c r="L54" s="5">
        <f t="shared" si="7"/>
        <v>4.2458100558659187E-2</v>
      </c>
      <c r="M54" s="5">
        <f t="shared" si="6"/>
        <v>-5.0645418510857979E-3</v>
      </c>
    </row>
    <row r="55" spans="1:13" x14ac:dyDescent="0.3">
      <c r="A55" s="2">
        <v>44641</v>
      </c>
      <c r="B55" s="3">
        <v>1486.5</v>
      </c>
      <c r="C55" s="3">
        <v>1777.1</v>
      </c>
      <c r="D55" s="3">
        <v>710.75</v>
      </c>
      <c r="E55" s="3">
        <v>490.6</v>
      </c>
      <c r="F55" s="26">
        <v>44.75</v>
      </c>
      <c r="G55" s="23">
        <v>17306.599999999999</v>
      </c>
      <c r="H55" s="27">
        <f t="shared" si="0"/>
        <v>5.1199678747114348E-3</v>
      </c>
      <c r="I55" s="5">
        <f t="shared" si="1"/>
        <v>1.7009154520563102E-2</v>
      </c>
      <c r="J55" s="5">
        <f t="shared" si="2"/>
        <v>1.0373155109997277E-2</v>
      </c>
      <c r="K55" s="5">
        <f t="shared" si="3"/>
        <v>6.2791168725946245E-3</v>
      </c>
      <c r="L55" s="5">
        <f t="shared" si="7"/>
        <v>1.2141280353200822E-2</v>
      </c>
      <c r="M55" s="5">
        <f t="shared" si="6"/>
        <v>-6.4551396868966484E-3</v>
      </c>
    </row>
    <row r="56" spans="1:13" x14ac:dyDescent="0.3">
      <c r="A56" s="2">
        <v>44642</v>
      </c>
      <c r="B56" s="3">
        <v>1494.15</v>
      </c>
      <c r="C56" s="3">
        <v>1807.85</v>
      </c>
      <c r="D56" s="3">
        <v>718.2</v>
      </c>
      <c r="E56" s="3">
        <v>493.7</v>
      </c>
      <c r="F56" s="26">
        <v>45.3</v>
      </c>
      <c r="G56" s="23">
        <v>17195.599999999999</v>
      </c>
      <c r="H56" s="27">
        <f t="shared" si="0"/>
        <v>-1.0072671962143039E-2</v>
      </c>
      <c r="I56" s="5">
        <f t="shared" si="1"/>
        <v>-2.1528464472383053E-2</v>
      </c>
      <c r="J56" s="5">
        <f t="shared" si="2"/>
        <v>1.3921759710414737E-4</v>
      </c>
      <c r="K56" s="5">
        <f t="shared" si="3"/>
        <v>-6.2162437582798562E-3</v>
      </c>
      <c r="L56" s="5">
        <f t="shared" si="7"/>
        <v>-1.1160714285714286E-2</v>
      </c>
      <c r="M56" s="5">
        <f t="shared" si="6"/>
        <v>1.1735767077782545E-2</v>
      </c>
    </row>
    <row r="57" spans="1:13" x14ac:dyDescent="0.3">
      <c r="A57" s="2">
        <v>44643</v>
      </c>
      <c r="B57" s="3">
        <v>1479.25</v>
      </c>
      <c r="C57" s="3">
        <v>1769.75</v>
      </c>
      <c r="D57" s="3">
        <v>718.3</v>
      </c>
      <c r="E57" s="3">
        <v>490.65</v>
      </c>
      <c r="F57" s="26">
        <v>44.8</v>
      </c>
      <c r="G57" s="23">
        <v>17399.8</v>
      </c>
      <c r="H57" s="27">
        <f t="shared" si="0"/>
        <v>-2.5369978858350888E-2</v>
      </c>
      <c r="I57" s="5">
        <f t="shared" si="1"/>
        <v>-3.2435901175509672E-2</v>
      </c>
      <c r="J57" s="5">
        <f t="shared" si="2"/>
        <v>-2.0022720817949317E-2</v>
      </c>
      <c r="K57" s="5">
        <f t="shared" si="3"/>
        <v>-7.2880312050912629E-3</v>
      </c>
      <c r="L57" s="5">
        <f t="shared" si="7"/>
        <v>8.8495575221240186E-3</v>
      </c>
      <c r="M57" s="5">
        <f t="shared" si="6"/>
        <v>-5.6641505508097422E-3</v>
      </c>
    </row>
    <row r="58" spans="1:13" x14ac:dyDescent="0.3">
      <c r="A58" s="2">
        <v>44644</v>
      </c>
      <c r="B58" s="3">
        <v>1442.65</v>
      </c>
      <c r="C58" s="3">
        <v>1714.15</v>
      </c>
      <c r="D58" s="3">
        <v>704.2</v>
      </c>
      <c r="E58" s="3">
        <v>487.1</v>
      </c>
      <c r="F58" s="26">
        <v>45.2</v>
      </c>
      <c r="G58" s="23">
        <v>17301.8</v>
      </c>
      <c r="H58" s="27">
        <f t="shared" si="0"/>
        <v>-8.2116150674400729E-3</v>
      </c>
      <c r="I58" s="5">
        <f t="shared" si="1"/>
        <v>4.7031499491943154E-3</v>
      </c>
      <c r="J58" s="5">
        <f t="shared" si="2"/>
        <v>-7.0790132284591287E-3</v>
      </c>
      <c r="K58" s="5">
        <f t="shared" si="3"/>
        <v>7.3364581210514897E-3</v>
      </c>
      <c r="L58" s="5">
        <f t="shared" si="7"/>
        <v>-2.2172949002217607E-3</v>
      </c>
      <c r="M58" s="5">
        <f t="shared" si="6"/>
        <v>-8.0692509479204921E-4</v>
      </c>
    </row>
    <row r="59" spans="1:13" x14ac:dyDescent="0.3">
      <c r="A59" s="2">
        <v>44645</v>
      </c>
      <c r="B59" s="3">
        <v>1430.9</v>
      </c>
      <c r="C59" s="3">
        <v>1722.25</v>
      </c>
      <c r="D59" s="3">
        <v>699.25</v>
      </c>
      <c r="E59" s="3">
        <v>490.7</v>
      </c>
      <c r="F59" s="26">
        <v>45.1</v>
      </c>
      <c r="G59" s="23">
        <v>17287.849999999999</v>
      </c>
      <c r="H59" s="27">
        <f t="shared" si="0"/>
        <v>1.326074818537035E-3</v>
      </c>
      <c r="I59" s="5">
        <f t="shared" si="1"/>
        <v>1.709946672849551E-3</v>
      </c>
      <c r="J59" s="5">
        <f t="shared" si="2"/>
        <v>1.5626099809952873E-2</v>
      </c>
      <c r="K59" s="5">
        <f t="shared" si="3"/>
        <v>1.3668341708542737E-2</v>
      </c>
      <c r="L59" s="5">
        <f t="shared" si="7"/>
        <v>-1.9209039548022631E-2</v>
      </c>
      <c r="M59" s="5">
        <f t="shared" si="6"/>
        <v>-4.3017811290940568E-3</v>
      </c>
    </row>
    <row r="60" spans="1:13" x14ac:dyDescent="0.3">
      <c r="A60" s="2">
        <v>44648</v>
      </c>
      <c r="B60" s="3">
        <v>1432.8</v>
      </c>
      <c r="C60" s="3">
        <v>1725.2</v>
      </c>
      <c r="D60" s="3">
        <v>710.35</v>
      </c>
      <c r="E60" s="3">
        <v>497.5</v>
      </c>
      <c r="F60" s="26">
        <v>44.25</v>
      </c>
      <c r="G60" s="23">
        <v>17213.8</v>
      </c>
      <c r="H60" s="27">
        <f t="shared" si="0"/>
        <v>1.3087202093952335E-2</v>
      </c>
      <c r="I60" s="5">
        <f t="shared" si="1"/>
        <v>2.7745664739884132E-3</v>
      </c>
      <c r="J60" s="5">
        <f t="shared" si="2"/>
        <v>6.9201733538374558E-3</v>
      </c>
      <c r="K60" s="5">
        <f t="shared" si="3"/>
        <v>-5.0505050505050509E-3</v>
      </c>
      <c r="L60" s="5">
        <f t="shared" si="7"/>
        <v>-3.5087719298245612E-2</v>
      </c>
      <c r="M60" s="5">
        <f t="shared" si="6"/>
        <v>1.2879621983668351E-2</v>
      </c>
    </row>
    <row r="61" spans="1:13" x14ac:dyDescent="0.3">
      <c r="A61" s="2">
        <v>44649</v>
      </c>
      <c r="B61" s="3">
        <v>1451.8</v>
      </c>
      <c r="C61" s="3">
        <v>1730</v>
      </c>
      <c r="D61" s="3">
        <v>715.3</v>
      </c>
      <c r="E61" s="3">
        <v>495</v>
      </c>
      <c r="F61" s="26">
        <v>42.75</v>
      </c>
      <c r="G61" s="23">
        <v>17438.400000000001</v>
      </c>
      <c r="H61" s="27">
        <f t="shared" si="0"/>
        <v>1.7028335420968949E-2</v>
      </c>
      <c r="I61" s="5">
        <f t="shared" si="1"/>
        <v>1.8773750779876305E-2</v>
      </c>
      <c r="J61" s="5">
        <f t="shared" si="2"/>
        <v>2.1343549049117557E-2</v>
      </c>
      <c r="K61" s="5">
        <f t="shared" si="3"/>
        <v>-1.4161440420796857E-3</v>
      </c>
      <c r="L61" s="5">
        <f t="shared" si="7"/>
        <v>5.8139534883720929E-3</v>
      </c>
      <c r="M61" s="5">
        <f t="shared" si="6"/>
        <v>8.5706245043108958E-3</v>
      </c>
    </row>
    <row r="62" spans="1:13" x14ac:dyDescent="0.3">
      <c r="A62" s="2">
        <v>44650</v>
      </c>
      <c r="B62" s="3">
        <v>1476.95</v>
      </c>
      <c r="C62" s="3">
        <v>1763.1</v>
      </c>
      <c r="D62" s="3">
        <v>730.9</v>
      </c>
      <c r="E62" s="3">
        <v>494.3</v>
      </c>
      <c r="F62" s="26">
        <v>43</v>
      </c>
      <c r="G62" s="23">
        <v>17589.150000000001</v>
      </c>
      <c r="H62" s="27">
        <f t="shared" si="0"/>
        <v>-4.4887271738022491E-3</v>
      </c>
      <c r="I62" s="5">
        <f t="shared" si="1"/>
        <v>-5.2741112409841213E-3</v>
      </c>
      <c r="J62" s="5">
        <f t="shared" si="2"/>
        <v>-8.2158017253186741E-4</v>
      </c>
      <c r="K62" s="5">
        <f t="shared" si="3"/>
        <v>-1.5196028771147807E-3</v>
      </c>
      <c r="L62" s="5">
        <f t="shared" si="7"/>
        <v>-4.6728971962617487E-3</v>
      </c>
      <c r="M62" s="5">
        <f t="shared" si="6"/>
        <v>2.1670869415991111E-3</v>
      </c>
    </row>
    <row r="63" spans="1:13" x14ac:dyDescent="0.3">
      <c r="A63" s="2">
        <v>44651</v>
      </c>
      <c r="B63" s="3">
        <v>1470.35</v>
      </c>
      <c r="C63" s="3">
        <v>1753.85</v>
      </c>
      <c r="D63" s="3">
        <v>730.3</v>
      </c>
      <c r="E63" s="3">
        <v>493.55</v>
      </c>
      <c r="F63" s="26">
        <v>42.8</v>
      </c>
      <c r="G63" s="23">
        <v>17627.349999999999</v>
      </c>
      <c r="H63" s="27">
        <f t="shared" si="0"/>
        <v>2.3671978751660088E-2</v>
      </c>
      <c r="I63" s="5">
        <f t="shared" si="1"/>
        <v>1.2833141023837098E-2</v>
      </c>
      <c r="J63" s="5">
        <f t="shared" si="2"/>
        <v>8.081494057725019E-3</v>
      </c>
      <c r="K63" s="5">
        <f t="shared" si="3"/>
        <v>2.8827233372687874E-2</v>
      </c>
      <c r="L63" s="5">
        <f t="shared" si="7"/>
        <v>3.0577576443941143E-2</v>
      </c>
      <c r="M63" s="5">
        <f t="shared" si="6"/>
        <v>2.126923447771268E-4</v>
      </c>
    </row>
    <row r="64" spans="1:13" x14ac:dyDescent="0.3">
      <c r="A64" s="2">
        <v>44652</v>
      </c>
      <c r="B64" s="3">
        <v>1506</v>
      </c>
      <c r="C64" s="3">
        <v>1776.65</v>
      </c>
      <c r="D64" s="3">
        <v>736.25</v>
      </c>
      <c r="E64" s="3">
        <v>508.2</v>
      </c>
      <c r="F64" s="26">
        <v>44.15</v>
      </c>
      <c r="G64" s="23">
        <v>17631.099999999999</v>
      </c>
      <c r="H64" s="27">
        <f t="shared" si="0"/>
        <v>9.1018831482375634E-2</v>
      </c>
      <c r="I64" s="5">
        <f t="shared" si="1"/>
        <v>3.2352060129081379E-2</v>
      </c>
      <c r="J64" s="5">
        <f t="shared" si="2"/>
        <v>1.3862844896865822E-2</v>
      </c>
      <c r="K64" s="5">
        <f t="shared" si="3"/>
        <v>8.1967213114753877E-3</v>
      </c>
      <c r="L64" s="5">
        <f t="shared" si="7"/>
        <v>1.7797552836485077E-2</v>
      </c>
      <c r="M64" s="5">
        <f t="shared" si="6"/>
        <v>2.0216839215555678E-2</v>
      </c>
    </row>
    <row r="65" spans="1:13" x14ac:dyDescent="0.3">
      <c r="A65" s="2">
        <v>44655</v>
      </c>
      <c r="B65" s="3">
        <v>1656.8</v>
      </c>
      <c r="C65" s="3">
        <v>1836.05</v>
      </c>
      <c r="D65" s="3">
        <v>746.6</v>
      </c>
      <c r="E65" s="3">
        <v>512.4</v>
      </c>
      <c r="F65" s="26">
        <v>44.95</v>
      </c>
      <c r="G65" s="23">
        <v>17994.900000000001</v>
      </c>
      <c r="H65" s="27">
        <f t="shared" si="0"/>
        <v>-3.0188092647287397E-2</v>
      </c>
      <c r="I65" s="5">
        <f t="shared" si="1"/>
        <v>-1.878259904561087E-2</v>
      </c>
      <c r="J65" s="5">
        <f t="shared" si="2"/>
        <v>-6.4707468320302896E-3</v>
      </c>
      <c r="K65" s="5">
        <f t="shared" si="3"/>
        <v>-5.8892815076560662E-3</v>
      </c>
      <c r="L65" s="5">
        <f t="shared" si="7"/>
        <v>5.5309734513274336E-3</v>
      </c>
      <c r="M65" s="5">
        <f t="shared" si="6"/>
        <v>9.0832248063721401E-3</v>
      </c>
    </row>
    <row r="66" spans="1:13" x14ac:dyDescent="0.3">
      <c r="A66" s="2">
        <v>44656</v>
      </c>
      <c r="B66" s="3">
        <v>1608.25</v>
      </c>
      <c r="C66" s="3">
        <v>1802.2</v>
      </c>
      <c r="D66" s="3">
        <v>741.8</v>
      </c>
      <c r="E66" s="3">
        <v>509.4</v>
      </c>
      <c r="F66" s="26">
        <v>45.2</v>
      </c>
      <c r="G66" s="23">
        <v>18159.849999999999</v>
      </c>
      <c r="H66" s="27">
        <f t="shared" si="0"/>
        <v>-3.7011961182577359E-2</v>
      </c>
      <c r="I66" s="5">
        <f t="shared" si="1"/>
        <v>-1.2813307856580844E-2</v>
      </c>
      <c r="J66" s="5">
        <f t="shared" si="2"/>
        <v>-2.6968716289095442E-4</v>
      </c>
      <c r="K66" s="5">
        <f t="shared" si="3"/>
        <v>8.8530012647145984E-3</v>
      </c>
      <c r="L66" s="5">
        <f t="shared" si="7"/>
        <v>7.2820512820512759E-2</v>
      </c>
      <c r="M66" s="5">
        <f t="shared" si="6"/>
        <v>-6.484563137198392E-3</v>
      </c>
    </row>
    <row r="67" spans="1:13" x14ac:dyDescent="0.3">
      <c r="A67" s="2">
        <v>44657</v>
      </c>
      <c r="B67" s="3">
        <v>1550.85</v>
      </c>
      <c r="C67" s="3">
        <v>1779.4</v>
      </c>
      <c r="D67" s="3">
        <v>741.6</v>
      </c>
      <c r="E67" s="3">
        <v>513.95000000000005</v>
      </c>
      <c r="F67" s="26">
        <v>48.75</v>
      </c>
      <c r="G67" s="23">
        <v>18042.849999999999</v>
      </c>
      <c r="H67" s="27">
        <f t="shared" ref="H67:H130" si="8">(B68-B67)/B68</f>
        <v>-2.2482281193340965E-2</v>
      </c>
      <c r="I67" s="5">
        <f t="shared" ref="I67:I130" si="9">(C68-C67)/C68</f>
        <v>-7.3310877749158173E-3</v>
      </c>
      <c r="J67" s="5">
        <f t="shared" ref="J67:J130" si="10">(D68-D67)/D68</f>
        <v>9.2846169260569524E-3</v>
      </c>
      <c r="K67" s="5">
        <f t="shared" ref="K67:K130" si="11">(E68-E67)/E68</f>
        <v>1.9419361103019709E-3</v>
      </c>
      <c r="L67" s="5">
        <f t="shared" si="7"/>
        <v>-2.0942408376963352E-2</v>
      </c>
      <c r="M67" s="5">
        <f t="shared" si="6"/>
        <v>-7.6370622301897128E-3</v>
      </c>
    </row>
    <row r="68" spans="1:13" x14ac:dyDescent="0.3">
      <c r="A68" s="2">
        <v>44658</v>
      </c>
      <c r="B68" s="3">
        <v>1516.75</v>
      </c>
      <c r="C68" s="3">
        <v>1766.45</v>
      </c>
      <c r="D68" s="3">
        <v>748.55</v>
      </c>
      <c r="E68" s="3">
        <v>514.95000000000005</v>
      </c>
      <c r="F68" s="26">
        <v>47.75</v>
      </c>
      <c r="G68" s="23">
        <v>17906.099999999999</v>
      </c>
      <c r="H68" s="27">
        <f t="shared" si="8"/>
        <v>-1.3864589179017654E-3</v>
      </c>
      <c r="I68" s="5">
        <f t="shared" si="9"/>
        <v>1.0114878117119615E-2</v>
      </c>
      <c r="J68" s="5">
        <f t="shared" si="10"/>
        <v>7.6229616863316991E-3</v>
      </c>
      <c r="K68" s="5">
        <f t="shared" si="11"/>
        <v>2.2282503390815291E-3</v>
      </c>
      <c r="L68" s="5">
        <f t="shared" si="7"/>
        <v>-4.2060988433228778E-3</v>
      </c>
      <c r="M68" s="5">
        <f t="shared" ref="M68:M131" si="12">(G69-G68)/G69</f>
        <v>2.5130469018360745E-5</v>
      </c>
    </row>
    <row r="69" spans="1:13" x14ac:dyDescent="0.3">
      <c r="A69" s="2">
        <v>44659</v>
      </c>
      <c r="B69" s="3">
        <v>1514.65</v>
      </c>
      <c r="C69" s="3">
        <v>1784.5</v>
      </c>
      <c r="D69" s="3">
        <v>754.3</v>
      </c>
      <c r="E69" s="3">
        <v>516.1</v>
      </c>
      <c r="F69" s="26">
        <v>47.55</v>
      </c>
      <c r="G69" s="23">
        <v>17906.55</v>
      </c>
      <c r="H69" s="27">
        <f t="shared" si="8"/>
        <v>-1.2365070347224543E-2</v>
      </c>
      <c r="I69" s="5">
        <f t="shared" si="9"/>
        <v>-5.8874653060077633E-4</v>
      </c>
      <c r="J69" s="5">
        <f t="shared" si="10"/>
        <v>6.9773565034229436E-3</v>
      </c>
      <c r="K69" s="5">
        <f t="shared" si="11"/>
        <v>-2.3305496212857749E-3</v>
      </c>
      <c r="L69" s="5">
        <f t="shared" si="7"/>
        <v>-4.2238648363251471E-3</v>
      </c>
      <c r="M69" s="5">
        <f t="shared" si="12"/>
        <v>4.8018807366219246E-3</v>
      </c>
    </row>
    <row r="70" spans="1:13" x14ac:dyDescent="0.3">
      <c r="A70" s="2">
        <v>44662</v>
      </c>
      <c r="B70" s="3">
        <v>1496.15</v>
      </c>
      <c r="C70" s="3">
        <v>1783.45</v>
      </c>
      <c r="D70" s="3">
        <v>759.6</v>
      </c>
      <c r="E70" s="3">
        <v>514.9</v>
      </c>
      <c r="F70" s="26">
        <v>47.35</v>
      </c>
      <c r="G70" s="23">
        <v>17992.95</v>
      </c>
      <c r="H70" s="27">
        <f t="shared" si="8"/>
        <v>-1.7743555406763247E-3</v>
      </c>
      <c r="I70" s="5">
        <f t="shared" si="9"/>
        <v>1.0211726836307054E-2</v>
      </c>
      <c r="J70" s="5">
        <f t="shared" si="10"/>
        <v>5.5639196177259933E-3</v>
      </c>
      <c r="K70" s="5">
        <f t="shared" si="11"/>
        <v>-3.9972701569658854E-3</v>
      </c>
      <c r="L70" s="5">
        <f t="shared" si="7"/>
        <v>-3.0467899891186038E-2</v>
      </c>
      <c r="M70" s="5">
        <f t="shared" si="12"/>
        <v>-1.1581524657122215E-2</v>
      </c>
    </row>
    <row r="71" spans="1:13" x14ac:dyDescent="0.3">
      <c r="A71" s="2">
        <v>44663</v>
      </c>
      <c r="B71" s="3">
        <v>1493.5</v>
      </c>
      <c r="C71" s="3">
        <v>1801.85</v>
      </c>
      <c r="D71" s="3">
        <v>763.85</v>
      </c>
      <c r="E71" s="3">
        <v>512.85</v>
      </c>
      <c r="F71" s="26">
        <v>45.95</v>
      </c>
      <c r="G71" s="23">
        <v>17786.95</v>
      </c>
      <c r="H71" s="27">
        <f t="shared" si="8"/>
        <v>-1.9488719751527325E-2</v>
      </c>
      <c r="I71" s="5">
        <f t="shared" si="9"/>
        <v>-1.2502809620139358E-2</v>
      </c>
      <c r="J71" s="5">
        <f t="shared" si="10"/>
        <v>-2.099048868481499E-3</v>
      </c>
      <c r="K71" s="5">
        <f t="shared" si="11"/>
        <v>9.3683600540854211E-3</v>
      </c>
      <c r="L71" s="5">
        <f t="shared" si="7"/>
        <v>2.9567053854276631E-2</v>
      </c>
      <c r="M71" s="5">
        <f t="shared" si="12"/>
        <v>1.6417642370426914E-3</v>
      </c>
    </row>
    <row r="72" spans="1:13" x14ac:dyDescent="0.3">
      <c r="A72" s="2">
        <v>44664</v>
      </c>
      <c r="B72" s="3">
        <v>1464.95</v>
      </c>
      <c r="C72" s="3">
        <v>1779.6</v>
      </c>
      <c r="D72" s="3">
        <v>762.25</v>
      </c>
      <c r="E72" s="3">
        <v>517.70000000000005</v>
      </c>
      <c r="F72" s="26">
        <v>47.35</v>
      </c>
      <c r="G72" s="23">
        <v>17816.2</v>
      </c>
      <c r="H72" s="27">
        <f t="shared" si="8"/>
        <v>-4.9804722490952739E-2</v>
      </c>
      <c r="I72" s="5">
        <f t="shared" si="9"/>
        <v>-1.6681901279707392E-2</v>
      </c>
      <c r="J72" s="5">
        <f t="shared" si="10"/>
        <v>-5.8722618105041509E-3</v>
      </c>
      <c r="K72" s="5">
        <f t="shared" si="11"/>
        <v>-1.609421000981363E-2</v>
      </c>
      <c r="L72" s="5">
        <f t="shared" si="7"/>
        <v>-6.376195536663215E-3</v>
      </c>
      <c r="M72" s="5">
        <f t="shared" si="12"/>
        <v>-2.1535956331777704E-2</v>
      </c>
    </row>
    <row r="73" spans="1:13" x14ac:dyDescent="0.3">
      <c r="A73" s="2">
        <v>44669</v>
      </c>
      <c r="B73" s="3">
        <v>1395.45</v>
      </c>
      <c r="C73" s="3">
        <v>1750.4</v>
      </c>
      <c r="D73" s="3">
        <v>757.8</v>
      </c>
      <c r="E73" s="3">
        <v>509.5</v>
      </c>
      <c r="F73" s="26">
        <v>47.05</v>
      </c>
      <c r="G73" s="23">
        <v>17440.599999999999</v>
      </c>
      <c r="H73" s="27">
        <f t="shared" si="8"/>
        <v>-3.9673670093875728E-2</v>
      </c>
      <c r="I73" s="5">
        <f t="shared" si="9"/>
        <v>-2.5124450951683801E-2</v>
      </c>
      <c r="J73" s="5">
        <f t="shared" si="10"/>
        <v>1.1092261516377398E-2</v>
      </c>
      <c r="K73" s="5">
        <f t="shared" si="11"/>
        <v>4.4939429464634847E-3</v>
      </c>
      <c r="L73" s="5">
        <f t="shared" si="7"/>
        <v>-2.3939064200217502E-2</v>
      </c>
      <c r="M73" s="5">
        <f t="shared" si="12"/>
        <v>-1.4017849356085849E-2</v>
      </c>
    </row>
    <row r="74" spans="1:13" x14ac:dyDescent="0.3">
      <c r="A74" s="2">
        <v>44670</v>
      </c>
      <c r="B74" s="3">
        <v>1342.2</v>
      </c>
      <c r="C74" s="3">
        <v>1707.5</v>
      </c>
      <c r="D74" s="3">
        <v>766.3</v>
      </c>
      <c r="E74" s="3">
        <v>511.8</v>
      </c>
      <c r="F74" s="26">
        <v>45.95</v>
      </c>
      <c r="G74" s="23">
        <v>17199.5</v>
      </c>
      <c r="H74" s="27">
        <f t="shared" si="8"/>
        <v>8.9345049102856899E-3</v>
      </c>
      <c r="I74" s="5">
        <f t="shared" si="9"/>
        <v>8.0171963051181988E-3</v>
      </c>
      <c r="J74" s="5">
        <f t="shared" si="10"/>
        <v>-1.4228045794454372E-2</v>
      </c>
      <c r="K74" s="5">
        <f t="shared" si="11"/>
        <v>-4.9086982132338502E-3</v>
      </c>
      <c r="L74" s="5">
        <f t="shared" si="7"/>
        <v>1.2889366272824799E-2</v>
      </c>
      <c r="M74" s="5">
        <f t="shared" si="12"/>
        <v>8.897135514207264E-3</v>
      </c>
    </row>
    <row r="75" spans="1:13" x14ac:dyDescent="0.3">
      <c r="A75" s="2">
        <v>44671</v>
      </c>
      <c r="B75" s="3">
        <v>1354.3</v>
      </c>
      <c r="C75" s="3">
        <v>1721.3</v>
      </c>
      <c r="D75" s="3">
        <v>755.55</v>
      </c>
      <c r="E75" s="3">
        <v>509.3</v>
      </c>
      <c r="F75" s="26">
        <v>46.55</v>
      </c>
      <c r="G75" s="23">
        <v>17353.900000000001</v>
      </c>
      <c r="H75" s="27">
        <f t="shared" si="8"/>
        <v>1.4588714665114386E-2</v>
      </c>
      <c r="I75" s="5">
        <f t="shared" si="9"/>
        <v>2.2460743390975924E-2</v>
      </c>
      <c r="J75" s="5">
        <f t="shared" si="10"/>
        <v>8.9197874991802564E-3</v>
      </c>
      <c r="K75" s="5">
        <f t="shared" si="11"/>
        <v>1.3558008909548603E-2</v>
      </c>
      <c r="L75" s="5">
        <f t="shared" si="7"/>
        <v>-2.1528525296015998E-3</v>
      </c>
      <c r="M75" s="5">
        <f t="shared" si="12"/>
        <v>1.2748890658777936E-2</v>
      </c>
    </row>
    <row r="76" spans="1:13" x14ac:dyDescent="0.3">
      <c r="A76" s="2">
        <v>44672</v>
      </c>
      <c r="B76" s="3">
        <v>1374.35</v>
      </c>
      <c r="C76" s="3">
        <v>1760.85</v>
      </c>
      <c r="D76" s="3">
        <v>762.35</v>
      </c>
      <c r="E76" s="3">
        <v>516.29999999999995</v>
      </c>
      <c r="F76" s="26">
        <v>46.45</v>
      </c>
      <c r="G76" s="23">
        <v>17578</v>
      </c>
      <c r="H76" s="27">
        <f t="shared" si="8"/>
        <v>-1.3831513720861612E-2</v>
      </c>
      <c r="I76" s="5">
        <f t="shared" si="9"/>
        <v>-1.9157864274345193E-2</v>
      </c>
      <c r="J76" s="5">
        <f t="shared" si="10"/>
        <v>-1.9661606366615455E-2</v>
      </c>
      <c r="K76" s="5">
        <f t="shared" si="11"/>
        <v>-3.1362365161805697E-2</v>
      </c>
      <c r="L76" s="5">
        <f t="shared" si="7"/>
        <v>-9.7826086956522354E-3</v>
      </c>
      <c r="M76" s="5">
        <f t="shared" si="12"/>
        <v>-3.3763631745235253E-3</v>
      </c>
    </row>
    <row r="77" spans="1:13" x14ac:dyDescent="0.3">
      <c r="A77" s="2">
        <v>44673</v>
      </c>
      <c r="B77" s="3">
        <v>1355.6</v>
      </c>
      <c r="C77" s="3">
        <v>1727.75</v>
      </c>
      <c r="D77" s="3">
        <v>747.65</v>
      </c>
      <c r="E77" s="3">
        <v>500.6</v>
      </c>
      <c r="F77" s="26">
        <v>46</v>
      </c>
      <c r="G77" s="23">
        <v>17518.849999999999</v>
      </c>
      <c r="H77" s="27">
        <f t="shared" si="8"/>
        <v>7.4318140215999199E-3</v>
      </c>
      <c r="I77" s="5">
        <f t="shared" si="9"/>
        <v>6.3626109841797098E-4</v>
      </c>
      <c r="J77" s="5">
        <f t="shared" si="10"/>
        <v>6.0489231587344695E-3</v>
      </c>
      <c r="K77" s="5">
        <f t="shared" si="11"/>
        <v>-1.1824153612935873E-2</v>
      </c>
      <c r="L77" s="5">
        <f t="shared" si="7"/>
        <v>-2.5641025641025609E-2</v>
      </c>
      <c r="M77" s="5">
        <f t="shared" si="12"/>
        <v>-1.6383884152479065E-2</v>
      </c>
    </row>
    <row r="78" spans="1:13" x14ac:dyDescent="0.3">
      <c r="A78" s="2">
        <v>44676</v>
      </c>
      <c r="B78" s="3">
        <v>1365.75</v>
      </c>
      <c r="C78" s="3">
        <v>1728.85</v>
      </c>
      <c r="D78" s="3">
        <v>752.2</v>
      </c>
      <c r="E78" s="3">
        <v>494.75</v>
      </c>
      <c r="F78" s="26">
        <v>44.85</v>
      </c>
      <c r="G78" s="23">
        <v>17236.45</v>
      </c>
      <c r="H78" s="27">
        <f t="shared" si="8"/>
        <v>4.5916693998031815E-3</v>
      </c>
      <c r="I78" s="5">
        <f t="shared" si="9"/>
        <v>7.9474378837436944E-3</v>
      </c>
      <c r="J78" s="5">
        <f t="shared" si="10"/>
        <v>2.0563847429518468E-3</v>
      </c>
      <c r="K78" s="5">
        <f t="shared" si="11"/>
        <v>2.1266073194856579E-2</v>
      </c>
      <c r="L78" s="5">
        <f t="shared" si="7"/>
        <v>8.8397790055248313E-3</v>
      </c>
      <c r="M78" s="5">
        <f t="shared" si="12"/>
        <v>1.1095907308439134E-2</v>
      </c>
    </row>
    <row r="79" spans="1:13" x14ac:dyDescent="0.3">
      <c r="A79" s="2">
        <v>44677</v>
      </c>
      <c r="B79" s="3">
        <v>1372.05</v>
      </c>
      <c r="C79" s="3">
        <v>1742.7</v>
      </c>
      <c r="D79" s="3">
        <v>753.75</v>
      </c>
      <c r="E79" s="3">
        <v>505.5</v>
      </c>
      <c r="F79" s="26">
        <v>45.25</v>
      </c>
      <c r="G79" s="23">
        <v>17429.849999999999</v>
      </c>
      <c r="H79" s="27">
        <f t="shared" si="8"/>
        <v>3.6428545408181853E-4</v>
      </c>
      <c r="I79" s="5">
        <f t="shared" si="9"/>
        <v>-6.8906115417745935E-4</v>
      </c>
      <c r="J79" s="5">
        <f t="shared" si="10"/>
        <v>-2.3143749151622036E-2</v>
      </c>
      <c r="K79" s="5">
        <f t="shared" si="11"/>
        <v>-1.6591251885369532E-2</v>
      </c>
      <c r="L79" s="5">
        <f t="shared" si="7"/>
        <v>4.3340380549682818E-2</v>
      </c>
      <c r="M79" s="5">
        <f t="shared" si="12"/>
        <v>-6.2784696122070776E-3</v>
      </c>
    </row>
    <row r="80" spans="1:13" x14ac:dyDescent="0.3">
      <c r="A80" s="2">
        <v>44678</v>
      </c>
      <c r="B80" s="3">
        <v>1372.55</v>
      </c>
      <c r="C80" s="3">
        <v>1741.5</v>
      </c>
      <c r="D80" s="3">
        <v>736.7</v>
      </c>
      <c r="E80" s="3">
        <v>497.25</v>
      </c>
      <c r="F80" s="26">
        <v>47.3</v>
      </c>
      <c r="G80" s="23">
        <v>17321.099999999999</v>
      </c>
      <c r="H80" s="27">
        <f t="shared" si="8"/>
        <v>-8.7505013308057428E-4</v>
      </c>
      <c r="I80" s="5">
        <f t="shared" si="9"/>
        <v>1.3677682439894708E-2</v>
      </c>
      <c r="J80" s="5">
        <f t="shared" si="10"/>
        <v>1.398648196479948E-2</v>
      </c>
      <c r="K80" s="5">
        <f t="shared" si="11"/>
        <v>2.0197044334975371E-2</v>
      </c>
      <c r="L80" s="5">
        <f t="shared" si="7"/>
        <v>-2.0496224379719433E-2</v>
      </c>
      <c r="M80" s="5">
        <f t="shared" si="12"/>
        <v>6.2022353292177593E-3</v>
      </c>
    </row>
    <row r="81" spans="1:13" x14ac:dyDescent="0.3">
      <c r="A81" s="2">
        <v>44679</v>
      </c>
      <c r="B81" s="3">
        <v>1371.35</v>
      </c>
      <c r="C81" s="3">
        <v>1765.65</v>
      </c>
      <c r="D81" s="3">
        <v>747.15</v>
      </c>
      <c r="E81" s="3">
        <v>507.5</v>
      </c>
      <c r="F81" s="26">
        <v>46.35</v>
      </c>
      <c r="G81" s="23">
        <v>17429.2</v>
      </c>
      <c r="H81" s="27">
        <f t="shared" si="8"/>
        <v>9.5695507727863657E-3</v>
      </c>
      <c r="I81" s="5">
        <f t="shared" si="9"/>
        <v>1.4016473544604165E-2</v>
      </c>
      <c r="J81" s="5">
        <f t="shared" si="10"/>
        <v>-5.1796044665680385E-3</v>
      </c>
      <c r="K81" s="5">
        <f t="shared" si="11"/>
        <v>-2.2566995768688269E-2</v>
      </c>
      <c r="L81" s="5">
        <f t="shared" si="7"/>
        <v>-2.3178807947019962E-2</v>
      </c>
      <c r="M81" s="5">
        <f t="shared" si="12"/>
        <v>-1.3961585530511103E-3</v>
      </c>
    </row>
    <row r="82" spans="1:13" x14ac:dyDescent="0.3">
      <c r="A82" s="2">
        <v>44680</v>
      </c>
      <c r="B82" s="3">
        <v>1384.6</v>
      </c>
      <c r="C82" s="3">
        <v>1790.75</v>
      </c>
      <c r="D82" s="3">
        <v>743.3</v>
      </c>
      <c r="E82" s="3">
        <v>496.3</v>
      </c>
      <c r="F82" s="26">
        <v>45.3</v>
      </c>
      <c r="G82" s="23">
        <v>17404.900000000001</v>
      </c>
      <c r="H82" s="27">
        <f t="shared" si="8"/>
        <v>1.3606896060411865E-2</v>
      </c>
      <c r="I82" s="5">
        <f t="shared" si="9"/>
        <v>-9.2428213148477417E-3</v>
      </c>
      <c r="J82" s="5">
        <f t="shared" si="10"/>
        <v>-3.1039136302293585E-3</v>
      </c>
      <c r="K82" s="5">
        <f t="shared" si="11"/>
        <v>-1.0794297352342183E-2</v>
      </c>
      <c r="L82" s="5">
        <f t="shared" si="7"/>
        <v>4.3956043956044581E-3</v>
      </c>
      <c r="M82" s="5">
        <f t="shared" si="12"/>
        <v>-7.8199868557053426E-3</v>
      </c>
    </row>
    <row r="83" spans="1:13" x14ac:dyDescent="0.3">
      <c r="A83" s="2">
        <v>44683</v>
      </c>
      <c r="B83" s="3">
        <v>1403.7</v>
      </c>
      <c r="C83" s="3">
        <v>1774.35</v>
      </c>
      <c r="D83" s="3">
        <v>741</v>
      </c>
      <c r="E83" s="3">
        <v>491</v>
      </c>
      <c r="F83" s="26">
        <v>45.5</v>
      </c>
      <c r="G83" s="23">
        <v>17269.849999999999</v>
      </c>
      <c r="H83" s="27">
        <f t="shared" si="8"/>
        <v>-3.517699115044251E-2</v>
      </c>
      <c r="I83" s="5">
        <f t="shared" si="9"/>
        <v>7.0398738454606892E-4</v>
      </c>
      <c r="J83" s="5">
        <f t="shared" si="10"/>
        <v>-2.3127373144632379E-2</v>
      </c>
      <c r="K83" s="5">
        <f t="shared" si="11"/>
        <v>-2.3663087668091366E-2</v>
      </c>
      <c r="L83" s="5">
        <f t="shared" ref="L83:L146" si="13">(F84-F83)/F84</f>
        <v>-5.3240740740740672E-2</v>
      </c>
      <c r="M83" s="5">
        <f t="shared" si="12"/>
        <v>-1.9197913193327604E-2</v>
      </c>
    </row>
    <row r="84" spans="1:13" x14ac:dyDescent="0.3">
      <c r="A84" s="2">
        <v>44685</v>
      </c>
      <c r="B84" s="3">
        <v>1356</v>
      </c>
      <c r="C84" s="3">
        <v>1775.6</v>
      </c>
      <c r="D84" s="3">
        <v>724.25</v>
      </c>
      <c r="E84" s="3">
        <v>479.65</v>
      </c>
      <c r="F84" s="26">
        <v>43.2</v>
      </c>
      <c r="G84" s="23">
        <v>16944.55</v>
      </c>
      <c r="H84" s="27">
        <f t="shared" si="8"/>
        <v>-2.2543331239143756E-3</v>
      </c>
      <c r="I84" s="5">
        <f t="shared" si="9"/>
        <v>1.2238540275923453E-2</v>
      </c>
      <c r="J84" s="5">
        <f t="shared" si="10"/>
        <v>6.243139407244724E-3</v>
      </c>
      <c r="K84" s="5">
        <f t="shared" si="11"/>
        <v>7.2916666666671408E-4</v>
      </c>
      <c r="L84" s="5">
        <f t="shared" si="13"/>
        <v>-4.347826086956532E-2</v>
      </c>
      <c r="M84" s="5">
        <f t="shared" si="12"/>
        <v>2.0084046729275992E-3</v>
      </c>
    </row>
    <row r="85" spans="1:13" x14ac:dyDescent="0.3">
      <c r="A85" s="2">
        <v>44686</v>
      </c>
      <c r="B85" s="3">
        <v>1352.95</v>
      </c>
      <c r="C85" s="3">
        <v>1797.6</v>
      </c>
      <c r="D85" s="3">
        <v>728.8</v>
      </c>
      <c r="E85" s="3">
        <v>480</v>
      </c>
      <c r="F85" s="26">
        <v>41.4</v>
      </c>
      <c r="G85" s="23">
        <v>16978.650000000001</v>
      </c>
      <c r="H85" s="27">
        <f t="shared" si="8"/>
        <v>-2.6829083181542302E-2</v>
      </c>
      <c r="I85" s="5">
        <f t="shared" si="9"/>
        <v>-1.2561257252295361E-2</v>
      </c>
      <c r="J85" s="5">
        <f t="shared" si="10"/>
        <v>-1.3277719847062849E-2</v>
      </c>
      <c r="K85" s="5">
        <f t="shared" si="11"/>
        <v>8.1620002066328939E-3</v>
      </c>
      <c r="L85" s="5">
        <f t="shared" si="13"/>
        <v>-6.0753341433778859E-3</v>
      </c>
      <c r="M85" s="5">
        <f t="shared" si="12"/>
        <v>-1.9478511491060928E-2</v>
      </c>
    </row>
    <row r="86" spans="1:13" x14ac:dyDescent="0.3">
      <c r="A86" s="2">
        <v>44687</v>
      </c>
      <c r="B86" s="3">
        <v>1317.6</v>
      </c>
      <c r="C86" s="3">
        <v>1775.3</v>
      </c>
      <c r="D86" s="3">
        <v>719.25</v>
      </c>
      <c r="E86" s="3">
        <v>483.95</v>
      </c>
      <c r="F86" s="26">
        <v>41.15</v>
      </c>
      <c r="G86" s="23">
        <v>16654.25</v>
      </c>
      <c r="H86" s="27">
        <f t="shared" si="8"/>
        <v>1.7047391749062395E-3</v>
      </c>
      <c r="I86" s="5">
        <f t="shared" si="9"/>
        <v>-4.4130127298443872E-3</v>
      </c>
      <c r="J86" s="5">
        <f t="shared" si="10"/>
        <v>-1.2529034982754948E-2</v>
      </c>
      <c r="K86" s="5">
        <f t="shared" si="11"/>
        <v>-1.6915318344189981E-2</v>
      </c>
      <c r="L86" s="5">
        <f t="shared" si="13"/>
        <v>-1.8564356435643563E-2</v>
      </c>
      <c r="M86" s="5">
        <f t="shared" si="12"/>
        <v>-1.2945977836437196E-2</v>
      </c>
    </row>
    <row r="87" spans="1:13" x14ac:dyDescent="0.3">
      <c r="A87" s="2">
        <v>44690</v>
      </c>
      <c r="B87" s="3">
        <v>1319.85</v>
      </c>
      <c r="C87" s="3">
        <v>1767.5</v>
      </c>
      <c r="D87" s="3">
        <v>710.35</v>
      </c>
      <c r="E87" s="3">
        <v>475.9</v>
      </c>
      <c r="F87" s="26">
        <v>40.4</v>
      </c>
      <c r="G87" s="23">
        <v>16441.400000000001</v>
      </c>
      <c r="H87" s="27">
        <f t="shared" si="8"/>
        <v>1.5808508258454229E-2</v>
      </c>
      <c r="I87" s="5">
        <f t="shared" si="9"/>
        <v>1.6498344601174129E-2</v>
      </c>
      <c r="J87" s="5">
        <f t="shared" si="10"/>
        <v>1.3355827358356978E-3</v>
      </c>
      <c r="K87" s="5">
        <f t="shared" si="11"/>
        <v>-1.4730639730639492E-3</v>
      </c>
      <c r="L87" s="5">
        <f t="shared" si="13"/>
        <v>-8.7390761548065288E-3</v>
      </c>
      <c r="M87" s="5">
        <f t="shared" si="12"/>
        <v>-8.82698500630064E-4</v>
      </c>
    </row>
    <row r="88" spans="1:13" x14ac:dyDescent="0.3">
      <c r="A88" s="2">
        <v>44691</v>
      </c>
      <c r="B88" s="3">
        <v>1341.05</v>
      </c>
      <c r="C88" s="3">
        <v>1797.15</v>
      </c>
      <c r="D88" s="3">
        <v>711.3</v>
      </c>
      <c r="E88" s="3">
        <v>475.2</v>
      </c>
      <c r="F88" s="26">
        <v>40.049999999999997</v>
      </c>
      <c r="G88" s="23">
        <v>16426.900000000001</v>
      </c>
      <c r="H88" s="27">
        <f t="shared" si="8"/>
        <v>5.5983983390182077E-3</v>
      </c>
      <c r="I88" s="5">
        <f t="shared" si="9"/>
        <v>7.0720185640487055E-3</v>
      </c>
      <c r="J88" s="5">
        <f t="shared" si="10"/>
        <v>4.0604872584711436E-3</v>
      </c>
      <c r="K88" s="5">
        <f t="shared" si="11"/>
        <v>2.8328611898017476E-3</v>
      </c>
      <c r="L88" s="5">
        <f t="shared" si="13"/>
        <v>-3.3548387096774122E-2</v>
      </c>
      <c r="M88" s="5">
        <f t="shared" si="12"/>
        <v>-1.3740222472499588E-2</v>
      </c>
    </row>
    <row r="89" spans="1:13" x14ac:dyDescent="0.3">
      <c r="A89" s="2">
        <v>44692</v>
      </c>
      <c r="B89" s="3">
        <v>1348.6</v>
      </c>
      <c r="C89" s="3">
        <v>1809.95</v>
      </c>
      <c r="D89" s="3">
        <v>714.2</v>
      </c>
      <c r="E89" s="3">
        <v>476.55</v>
      </c>
      <c r="F89" s="26">
        <v>38.75</v>
      </c>
      <c r="G89" s="23">
        <v>16204.25</v>
      </c>
      <c r="H89" s="27">
        <f t="shared" si="8"/>
        <v>-3.4956448332757725E-2</v>
      </c>
      <c r="I89" s="5">
        <f t="shared" si="9"/>
        <v>-2.7855074109830173E-2</v>
      </c>
      <c r="J89" s="5">
        <f t="shared" si="10"/>
        <v>-2.6444380569129192E-2</v>
      </c>
      <c r="K89" s="5">
        <f t="shared" si="11"/>
        <v>-3.004430995352866E-2</v>
      </c>
      <c r="L89" s="5">
        <f t="shared" si="13"/>
        <v>-5.7298772169167844E-2</v>
      </c>
      <c r="M89" s="5">
        <f t="shared" si="12"/>
        <v>-1.6185725080975683E-2</v>
      </c>
    </row>
    <row r="90" spans="1:13" x14ac:dyDescent="0.3">
      <c r="A90" s="2">
        <v>44693</v>
      </c>
      <c r="B90" s="3">
        <v>1303.05</v>
      </c>
      <c r="C90" s="3">
        <v>1760.9</v>
      </c>
      <c r="D90" s="3">
        <v>695.8</v>
      </c>
      <c r="E90" s="3">
        <v>462.65</v>
      </c>
      <c r="F90" s="26">
        <v>36.65</v>
      </c>
      <c r="G90" s="23">
        <v>15946.15</v>
      </c>
      <c r="H90" s="27">
        <f t="shared" si="8"/>
        <v>-9.0602857474736103E-3</v>
      </c>
      <c r="I90" s="5">
        <f t="shared" si="9"/>
        <v>1.0480177572981857E-2</v>
      </c>
      <c r="J90" s="5">
        <f t="shared" si="10"/>
        <v>-2.7238502989591691E-2</v>
      </c>
      <c r="K90" s="5">
        <f t="shared" si="11"/>
        <v>-4.0481277409198248E-2</v>
      </c>
      <c r="L90" s="5">
        <f t="shared" si="13"/>
        <v>-1.1034482758620651E-2</v>
      </c>
      <c r="M90" s="5">
        <f t="shared" si="12"/>
        <v>-3.1679118755915665E-4</v>
      </c>
    </row>
    <row r="91" spans="1:13" x14ac:dyDescent="0.3">
      <c r="A91" s="2">
        <v>44694</v>
      </c>
      <c r="B91" s="3">
        <v>1291.3499999999999</v>
      </c>
      <c r="C91" s="3">
        <v>1779.55</v>
      </c>
      <c r="D91" s="3">
        <v>677.35</v>
      </c>
      <c r="E91" s="3">
        <v>444.65</v>
      </c>
      <c r="F91" s="26">
        <v>36.25</v>
      </c>
      <c r="G91" s="23">
        <v>15941.1</v>
      </c>
      <c r="H91" s="27">
        <f t="shared" si="8"/>
        <v>1.0535591142441193E-2</v>
      </c>
      <c r="I91" s="5">
        <f t="shared" si="9"/>
        <v>1.8368866701602427E-2</v>
      </c>
      <c r="J91" s="5">
        <f t="shared" si="10"/>
        <v>8.2723279648608747E-3</v>
      </c>
      <c r="K91" s="5">
        <f t="shared" si="11"/>
        <v>2.2747252747252797E-2</v>
      </c>
      <c r="L91" s="5">
        <f t="shared" si="13"/>
        <v>2.6845637583892617E-2</v>
      </c>
      <c r="M91" s="5">
        <f t="shared" si="12"/>
        <v>3.5743848295575971E-4</v>
      </c>
    </row>
    <row r="92" spans="1:13" x14ac:dyDescent="0.3">
      <c r="A92" s="2">
        <v>44697</v>
      </c>
      <c r="B92" s="3">
        <v>1305.0999999999999</v>
      </c>
      <c r="C92" s="3">
        <v>1812.85</v>
      </c>
      <c r="D92" s="3">
        <v>683</v>
      </c>
      <c r="E92" s="3">
        <v>455</v>
      </c>
      <c r="F92" s="26">
        <v>37.25</v>
      </c>
      <c r="G92" s="23">
        <v>15946.8</v>
      </c>
      <c r="H92" s="27">
        <f t="shared" si="8"/>
        <v>6.7732115677321845E-3</v>
      </c>
      <c r="I92" s="5">
        <f t="shared" si="9"/>
        <v>1.4916046296799461E-2</v>
      </c>
      <c r="J92" s="5">
        <f t="shared" si="10"/>
        <v>3.8028169014084505E-2</v>
      </c>
      <c r="K92" s="5">
        <f t="shared" si="11"/>
        <v>2.632142092873959E-2</v>
      </c>
      <c r="L92" s="5">
        <f t="shared" si="13"/>
        <v>2.6143790849673203E-2</v>
      </c>
      <c r="M92" s="5">
        <f t="shared" si="12"/>
        <v>1.2734870763039823E-2</v>
      </c>
    </row>
    <row r="93" spans="1:13" x14ac:dyDescent="0.3">
      <c r="A93" s="2">
        <v>44698</v>
      </c>
      <c r="B93" s="3">
        <v>1314</v>
      </c>
      <c r="C93" s="3">
        <v>1840.3</v>
      </c>
      <c r="D93" s="3">
        <v>710</v>
      </c>
      <c r="E93" s="3">
        <v>467.3</v>
      </c>
      <c r="F93" s="26">
        <v>38.25</v>
      </c>
      <c r="G93" s="23">
        <v>16152.5</v>
      </c>
      <c r="H93" s="27">
        <f t="shared" si="8"/>
        <v>-7.6109292944599323E-5</v>
      </c>
      <c r="I93" s="5">
        <f t="shared" si="9"/>
        <v>3.5196014728178472E-3</v>
      </c>
      <c r="J93" s="5">
        <f t="shared" si="10"/>
        <v>-3.7463773238142041E-3</v>
      </c>
      <c r="K93" s="5">
        <f t="shared" si="11"/>
        <v>-2.0305676855895221E-2</v>
      </c>
      <c r="L93" s="5">
        <f t="shared" si="13"/>
        <v>-3.9370078740157107E-3</v>
      </c>
      <c r="M93" s="5">
        <f t="shared" si="12"/>
        <v>1.8777032609223802E-2</v>
      </c>
    </row>
    <row r="94" spans="1:13" x14ac:dyDescent="0.3">
      <c r="A94" s="2">
        <v>44699</v>
      </c>
      <c r="B94" s="3">
        <v>1313.9</v>
      </c>
      <c r="C94" s="3">
        <v>1846.8</v>
      </c>
      <c r="D94" s="3">
        <v>707.35</v>
      </c>
      <c r="E94" s="3">
        <v>458</v>
      </c>
      <c r="F94" s="26">
        <v>38.1</v>
      </c>
      <c r="G94" s="23">
        <v>16461.599999999999</v>
      </c>
      <c r="H94" s="27">
        <f t="shared" si="8"/>
        <v>-2.0861660386154491E-2</v>
      </c>
      <c r="I94" s="5">
        <f t="shared" si="9"/>
        <v>-3.5550072894471159E-2</v>
      </c>
      <c r="J94" s="5">
        <f t="shared" si="10"/>
        <v>-2.4699406055338359E-2</v>
      </c>
      <c r="K94" s="5">
        <f t="shared" si="11"/>
        <v>-2.3463687150837988E-2</v>
      </c>
      <c r="L94" s="5">
        <f t="shared" si="13"/>
        <v>-5.1034482758620728E-2</v>
      </c>
      <c r="M94" s="5">
        <f t="shared" si="12"/>
        <v>-2.7867102083632481E-2</v>
      </c>
    </row>
    <row r="95" spans="1:13" x14ac:dyDescent="0.3">
      <c r="A95" s="2">
        <v>44700</v>
      </c>
      <c r="B95" s="3">
        <v>1287.05</v>
      </c>
      <c r="C95" s="3">
        <v>1783.4</v>
      </c>
      <c r="D95" s="3">
        <v>690.3</v>
      </c>
      <c r="E95" s="3">
        <v>447.5</v>
      </c>
      <c r="F95" s="26">
        <v>36.25</v>
      </c>
      <c r="G95" s="23">
        <v>16015.3</v>
      </c>
      <c r="H95" s="27">
        <f t="shared" si="8"/>
        <v>2.5663348347780075E-2</v>
      </c>
      <c r="I95" s="5">
        <f t="shared" si="9"/>
        <v>2.5011617417926357E-2</v>
      </c>
      <c r="J95" s="5">
        <f t="shared" si="10"/>
        <v>2.712987104502854E-2</v>
      </c>
      <c r="K95" s="5">
        <f t="shared" si="11"/>
        <v>3.2223183391003413E-2</v>
      </c>
      <c r="L95" s="5">
        <f t="shared" si="13"/>
        <v>1.2261580381471467E-2</v>
      </c>
      <c r="M95" s="5">
        <f t="shared" si="12"/>
        <v>1.4658336178865541E-2</v>
      </c>
    </row>
    <row r="96" spans="1:13" x14ac:dyDescent="0.3">
      <c r="A96" s="2">
        <v>44701</v>
      </c>
      <c r="B96" s="3">
        <v>1320.95</v>
      </c>
      <c r="C96" s="3">
        <v>1829.15</v>
      </c>
      <c r="D96" s="3">
        <v>709.55</v>
      </c>
      <c r="E96" s="3">
        <v>462.4</v>
      </c>
      <c r="F96" s="26">
        <v>36.700000000000003</v>
      </c>
      <c r="G96" s="23">
        <v>16253.55</v>
      </c>
      <c r="H96" s="27">
        <f t="shared" si="8"/>
        <v>-1.2998466257668746E-2</v>
      </c>
      <c r="I96" s="5">
        <f t="shared" si="9"/>
        <v>1.3563069621959696E-2</v>
      </c>
      <c r="J96" s="5">
        <f t="shared" si="10"/>
        <v>2.1095562899936713E-3</v>
      </c>
      <c r="K96" s="5">
        <f t="shared" si="11"/>
        <v>-3.2545020611846388E-3</v>
      </c>
      <c r="L96" s="5">
        <f t="shared" si="13"/>
        <v>-4.10396716826281E-3</v>
      </c>
      <c r="M96" s="5">
        <f t="shared" si="12"/>
        <v>7.8469793249950296E-3</v>
      </c>
    </row>
    <row r="97" spans="1:13" x14ac:dyDescent="0.3">
      <c r="A97" s="2">
        <v>44704</v>
      </c>
      <c r="B97" s="3">
        <v>1304</v>
      </c>
      <c r="C97" s="3">
        <v>1854.3</v>
      </c>
      <c r="D97" s="3">
        <v>711.05</v>
      </c>
      <c r="E97" s="3">
        <v>460.9</v>
      </c>
      <c r="F97" s="26">
        <v>36.549999999999997</v>
      </c>
      <c r="G97" s="23">
        <v>16382.1</v>
      </c>
      <c r="H97" s="27">
        <f t="shared" si="8"/>
        <v>1.1334773873156711E-2</v>
      </c>
      <c r="I97" s="5">
        <f t="shared" si="9"/>
        <v>1.5032401997237838E-2</v>
      </c>
      <c r="J97" s="5">
        <f t="shared" si="10"/>
        <v>-4.0951775753724174E-3</v>
      </c>
      <c r="K97" s="5">
        <f t="shared" si="11"/>
        <v>2.4889081268261747E-3</v>
      </c>
      <c r="L97" s="5">
        <f t="shared" si="13"/>
        <v>-2.6685393258426844E-2</v>
      </c>
      <c r="M97" s="5">
        <f t="shared" si="12"/>
        <v>-7.3636344070813868E-3</v>
      </c>
    </row>
    <row r="98" spans="1:13" x14ac:dyDescent="0.3">
      <c r="A98" s="2">
        <v>44705</v>
      </c>
      <c r="B98" s="3">
        <v>1318.95</v>
      </c>
      <c r="C98" s="3">
        <v>1882.6</v>
      </c>
      <c r="D98" s="3">
        <v>708.15</v>
      </c>
      <c r="E98" s="3">
        <v>462.05</v>
      </c>
      <c r="F98" s="26">
        <v>35.6</v>
      </c>
      <c r="G98" s="23">
        <v>16262.35</v>
      </c>
      <c r="H98" s="27">
        <f t="shared" si="8"/>
        <v>7.4127031908488182E-3</v>
      </c>
      <c r="I98" s="5">
        <f t="shared" si="9"/>
        <v>1.3079604728578567E-2</v>
      </c>
      <c r="J98" s="5">
        <f t="shared" si="10"/>
        <v>7.2895493095956341E-3</v>
      </c>
      <c r="K98" s="5">
        <f t="shared" si="11"/>
        <v>-1.7507157013873571E-2</v>
      </c>
      <c r="L98" s="5">
        <f t="shared" si="13"/>
        <v>-6.2686567164179141E-2</v>
      </c>
      <c r="M98" s="5">
        <f t="shared" si="12"/>
        <v>-5.8667079016545762E-3</v>
      </c>
    </row>
    <row r="99" spans="1:13" x14ac:dyDescent="0.3">
      <c r="A99" s="2">
        <v>44706</v>
      </c>
      <c r="B99" s="3">
        <v>1328.8</v>
      </c>
      <c r="C99" s="3">
        <v>1907.55</v>
      </c>
      <c r="D99" s="3">
        <v>713.35</v>
      </c>
      <c r="E99" s="3">
        <v>454.1</v>
      </c>
      <c r="F99" s="26">
        <v>33.5</v>
      </c>
      <c r="G99" s="23">
        <v>16167.5</v>
      </c>
      <c r="H99" s="27">
        <f t="shared" si="8"/>
        <v>2.773103095046469E-2</v>
      </c>
      <c r="I99" s="5">
        <f t="shared" si="9"/>
        <v>5.7632357949343068E-4</v>
      </c>
      <c r="J99" s="5">
        <f t="shared" si="10"/>
        <v>2.0796156485929963E-2</v>
      </c>
      <c r="K99" s="5">
        <f t="shared" si="11"/>
        <v>3.1563233098741643E-2</v>
      </c>
      <c r="L99" s="5">
        <f t="shared" si="13"/>
        <v>-1.0558069381598837E-2</v>
      </c>
      <c r="M99" s="5">
        <f t="shared" si="12"/>
        <v>-7.5374457437892093E-3</v>
      </c>
    </row>
    <row r="100" spans="1:13" x14ac:dyDescent="0.3">
      <c r="A100" s="2">
        <v>44707</v>
      </c>
      <c r="B100" s="3">
        <v>1366.7</v>
      </c>
      <c r="C100" s="3">
        <v>1908.65</v>
      </c>
      <c r="D100" s="3">
        <v>728.5</v>
      </c>
      <c r="E100" s="3">
        <v>468.9</v>
      </c>
      <c r="F100" s="26">
        <v>33.15</v>
      </c>
      <c r="G100" s="23">
        <v>16046.55</v>
      </c>
      <c r="H100" s="27">
        <f t="shared" si="8"/>
        <v>1.8210552781868401E-2</v>
      </c>
      <c r="I100" s="5">
        <f t="shared" si="9"/>
        <v>1.9294008837735049E-2</v>
      </c>
      <c r="J100" s="5">
        <f t="shared" si="10"/>
        <v>1.5274398486077258E-2</v>
      </c>
      <c r="K100" s="5">
        <f t="shared" si="11"/>
        <v>1.0662117496537236E-4</v>
      </c>
      <c r="L100" s="5">
        <f t="shared" si="13"/>
        <v>4.6043165467625942E-2</v>
      </c>
      <c r="M100" s="5">
        <f t="shared" si="12"/>
        <v>2.0877189771000837E-2</v>
      </c>
    </row>
    <row r="101" spans="1:13" x14ac:dyDescent="0.3">
      <c r="A101" s="2">
        <v>44708</v>
      </c>
      <c r="B101" s="3">
        <v>1392.05</v>
      </c>
      <c r="C101" s="3">
        <v>1946.2</v>
      </c>
      <c r="D101" s="3">
        <v>739.8</v>
      </c>
      <c r="E101" s="3">
        <v>468.95</v>
      </c>
      <c r="F101" s="26">
        <v>34.75</v>
      </c>
      <c r="G101" s="23">
        <v>16388.7</v>
      </c>
      <c r="H101" s="27">
        <f t="shared" si="8"/>
        <v>6.7782098391067037E-3</v>
      </c>
      <c r="I101" s="5">
        <f t="shared" si="9"/>
        <v>-2.2593526691887349E-2</v>
      </c>
      <c r="J101" s="5">
        <f t="shared" si="10"/>
        <v>1.1623246492986032E-2</v>
      </c>
      <c r="K101" s="5">
        <f t="shared" si="11"/>
        <v>1.1904761904761975E-2</v>
      </c>
      <c r="L101" s="5">
        <f t="shared" si="13"/>
        <v>3.3379694019471565E-2</v>
      </c>
      <c r="M101" s="5">
        <f t="shared" si="12"/>
        <v>1.7027938054052626E-2</v>
      </c>
    </row>
    <row r="102" spans="1:13" x14ac:dyDescent="0.3">
      <c r="A102" s="2">
        <v>44711</v>
      </c>
      <c r="B102" s="3">
        <v>1401.55</v>
      </c>
      <c r="C102" s="3">
        <v>1903.2</v>
      </c>
      <c r="D102" s="3">
        <v>748.5</v>
      </c>
      <c r="E102" s="3">
        <v>474.6</v>
      </c>
      <c r="F102" s="26">
        <v>35.950000000000003</v>
      </c>
      <c r="G102" s="23">
        <v>16672.599999999999</v>
      </c>
      <c r="H102" s="27">
        <f t="shared" si="8"/>
        <v>-9.0716008495625531E-3</v>
      </c>
      <c r="I102" s="5">
        <f t="shared" si="9"/>
        <v>-3.0511411321980746E-2</v>
      </c>
      <c r="J102" s="5">
        <f t="shared" si="10"/>
        <v>5.7780434349472311E-3</v>
      </c>
      <c r="K102" s="5">
        <f t="shared" si="11"/>
        <v>-1.3885921811578722E-2</v>
      </c>
      <c r="L102" s="5">
        <f t="shared" si="13"/>
        <v>1.909959072305582E-2</v>
      </c>
      <c r="M102" s="5">
        <f t="shared" si="12"/>
        <v>1.7871629611226007E-3</v>
      </c>
    </row>
    <row r="103" spans="1:13" x14ac:dyDescent="0.3">
      <c r="A103" s="2">
        <v>44712</v>
      </c>
      <c r="B103" s="3">
        <v>1388.95</v>
      </c>
      <c r="C103" s="3">
        <v>1846.85</v>
      </c>
      <c r="D103" s="3">
        <v>752.85</v>
      </c>
      <c r="E103" s="3">
        <v>468.1</v>
      </c>
      <c r="F103" s="26">
        <v>36.65</v>
      </c>
      <c r="G103" s="23">
        <v>16702.45</v>
      </c>
      <c r="H103" s="27">
        <f t="shared" si="8"/>
        <v>4.2298455031005945E-3</v>
      </c>
      <c r="I103" s="5">
        <f t="shared" si="9"/>
        <v>9.7849981234250181E-3</v>
      </c>
      <c r="J103" s="5">
        <f t="shared" si="10"/>
        <v>-2.6572776190798576E-4</v>
      </c>
      <c r="K103" s="5">
        <f t="shared" si="11"/>
        <v>4.2707666026049247E-4</v>
      </c>
      <c r="L103" s="5">
        <f t="shared" si="13"/>
        <v>2.7210884353741885E-3</v>
      </c>
      <c r="M103" s="5">
        <f t="shared" si="12"/>
        <v>-6.0595656508161556E-3</v>
      </c>
    </row>
    <row r="104" spans="1:13" x14ac:dyDescent="0.3">
      <c r="A104" s="2">
        <v>44713</v>
      </c>
      <c r="B104" s="3">
        <v>1394.85</v>
      </c>
      <c r="C104" s="3">
        <v>1865.1</v>
      </c>
      <c r="D104" s="3">
        <v>752.65</v>
      </c>
      <c r="E104" s="3">
        <v>468.3</v>
      </c>
      <c r="F104" s="26">
        <v>36.75</v>
      </c>
      <c r="G104" s="23">
        <v>16601.849999999999</v>
      </c>
      <c r="H104" s="27">
        <f t="shared" si="8"/>
        <v>-7.0392029456356944E-3</v>
      </c>
      <c r="I104" s="5">
        <f t="shared" si="9"/>
        <v>-4.0104433020212733E-3</v>
      </c>
      <c r="J104" s="5">
        <f t="shared" si="10"/>
        <v>-3.8679559853284124E-3</v>
      </c>
      <c r="K104" s="5">
        <f t="shared" si="11"/>
        <v>3.2989251888900953E-3</v>
      </c>
      <c r="L104" s="5">
        <f t="shared" si="13"/>
        <v>5.4127198917456789E-3</v>
      </c>
      <c r="M104" s="5">
        <f t="shared" si="12"/>
        <v>7.1025933494463342E-4</v>
      </c>
    </row>
    <row r="105" spans="1:13" x14ac:dyDescent="0.3">
      <c r="A105" s="2">
        <v>44714</v>
      </c>
      <c r="B105" s="3">
        <v>1385.1</v>
      </c>
      <c r="C105" s="3">
        <v>1857.65</v>
      </c>
      <c r="D105" s="3">
        <v>749.75</v>
      </c>
      <c r="E105" s="3">
        <v>469.85</v>
      </c>
      <c r="F105" s="26">
        <v>36.950000000000003</v>
      </c>
      <c r="G105" s="23">
        <v>16613.650000000001</v>
      </c>
      <c r="H105" s="27">
        <f t="shared" si="8"/>
        <v>-3.477504890241219E-3</v>
      </c>
      <c r="I105" s="5">
        <f t="shared" si="9"/>
        <v>5.3802491055335864E-4</v>
      </c>
      <c r="J105" s="5">
        <f t="shared" si="10"/>
        <v>-7.3223162703211688E-3</v>
      </c>
      <c r="K105" s="5">
        <f t="shared" si="11"/>
        <v>-1.1517761033369264E-2</v>
      </c>
      <c r="L105" s="5">
        <f t="shared" si="13"/>
        <v>-1.3717421124828532E-2</v>
      </c>
      <c r="M105" s="5">
        <f t="shared" si="12"/>
        <v>5.5130718465198235E-3</v>
      </c>
    </row>
    <row r="106" spans="1:13" x14ac:dyDescent="0.3">
      <c r="A106" s="2">
        <v>44715</v>
      </c>
      <c r="B106" s="3">
        <v>1380.3</v>
      </c>
      <c r="C106" s="3">
        <v>1858.65</v>
      </c>
      <c r="D106" s="3">
        <v>744.3</v>
      </c>
      <c r="E106" s="3">
        <v>464.5</v>
      </c>
      <c r="F106" s="26">
        <v>36.450000000000003</v>
      </c>
      <c r="G106" s="23">
        <v>16705.75</v>
      </c>
      <c r="H106" s="27">
        <f t="shared" si="8"/>
        <v>-1.3420871268453038E-3</v>
      </c>
      <c r="I106" s="5">
        <f t="shared" si="9"/>
        <v>5.6973198523510744E-3</v>
      </c>
      <c r="J106" s="5">
        <f t="shared" si="10"/>
        <v>3.2808838299297561E-3</v>
      </c>
      <c r="K106" s="5">
        <f t="shared" si="11"/>
        <v>-1.7252533965926491E-3</v>
      </c>
      <c r="L106" s="5">
        <f t="shared" si="13"/>
        <v>1.6194331983805516E-2</v>
      </c>
      <c r="M106" s="5">
        <f t="shared" si="12"/>
        <v>-8.4663909933295096E-3</v>
      </c>
    </row>
    <row r="107" spans="1:13" x14ac:dyDescent="0.3">
      <c r="A107" s="2">
        <v>44718</v>
      </c>
      <c r="B107" s="3">
        <v>1378.45</v>
      </c>
      <c r="C107" s="3">
        <v>1869.3</v>
      </c>
      <c r="D107" s="3">
        <v>746.75</v>
      </c>
      <c r="E107" s="3">
        <v>463.7</v>
      </c>
      <c r="F107" s="26">
        <v>37.049999999999997</v>
      </c>
      <c r="G107" s="23">
        <v>16565.5</v>
      </c>
      <c r="H107" s="27">
        <f t="shared" si="8"/>
        <v>-1.1632173785410345E-2</v>
      </c>
      <c r="I107" s="5">
        <f t="shared" si="9"/>
        <v>-6.0005919866533185E-3</v>
      </c>
      <c r="J107" s="5">
        <f t="shared" si="10"/>
        <v>-1.5640938456307377E-2</v>
      </c>
      <c r="K107" s="5">
        <f t="shared" si="11"/>
        <v>-6.4738886491154813E-4</v>
      </c>
      <c r="L107" s="5">
        <f t="shared" si="13"/>
        <v>6.7024128686327079E-3</v>
      </c>
      <c r="M107" s="5">
        <f t="shared" si="12"/>
        <v>-4.6303175118182893E-3</v>
      </c>
    </row>
    <row r="108" spans="1:13" x14ac:dyDescent="0.3">
      <c r="A108" s="2">
        <v>44719</v>
      </c>
      <c r="B108" s="3">
        <v>1362.6</v>
      </c>
      <c r="C108" s="3">
        <v>1858.15</v>
      </c>
      <c r="D108" s="3">
        <v>735.25</v>
      </c>
      <c r="E108" s="3">
        <v>463.4</v>
      </c>
      <c r="F108" s="26">
        <v>37.299999999999997</v>
      </c>
      <c r="G108" s="23">
        <v>16489.150000000001</v>
      </c>
      <c r="H108" s="27">
        <f t="shared" si="8"/>
        <v>3.510311540149321E-3</v>
      </c>
      <c r="I108" s="5">
        <f t="shared" si="9"/>
        <v>-6.8545109726361915E-3</v>
      </c>
      <c r="J108" s="5">
        <f t="shared" si="10"/>
        <v>-7.8821110349554489E-3</v>
      </c>
      <c r="K108" s="5">
        <f t="shared" si="11"/>
        <v>1.6762147252280996E-2</v>
      </c>
      <c r="L108" s="5">
        <f t="shared" si="13"/>
        <v>4.005340453938736E-3</v>
      </c>
      <c r="M108" s="5">
        <f t="shared" si="12"/>
        <v>-3.8567375713817399E-3</v>
      </c>
    </row>
    <row r="109" spans="1:13" x14ac:dyDescent="0.3">
      <c r="A109" s="2">
        <v>44720</v>
      </c>
      <c r="B109" s="3">
        <v>1367.4</v>
      </c>
      <c r="C109" s="3">
        <v>1845.5</v>
      </c>
      <c r="D109" s="3">
        <v>729.5</v>
      </c>
      <c r="E109" s="3">
        <v>471.3</v>
      </c>
      <c r="F109" s="26">
        <v>37.450000000000003</v>
      </c>
      <c r="G109" s="23">
        <v>16425.8</v>
      </c>
      <c r="H109" s="27">
        <f t="shared" si="8"/>
        <v>7.4762284967699461E-3</v>
      </c>
      <c r="I109" s="5">
        <f t="shared" si="9"/>
        <v>1.0561870040746324E-2</v>
      </c>
      <c r="J109" s="5">
        <f t="shared" si="10"/>
        <v>4.4353462981917436E-3</v>
      </c>
      <c r="K109" s="5">
        <f t="shared" si="11"/>
        <v>-9.3157725666560085E-3</v>
      </c>
      <c r="L109" s="5">
        <f t="shared" si="13"/>
        <v>0</v>
      </c>
      <c r="M109" s="5">
        <f t="shared" si="12"/>
        <v>-3.1359831933285417E-3</v>
      </c>
    </row>
    <row r="110" spans="1:13" x14ac:dyDescent="0.3">
      <c r="A110" s="2">
        <v>44721</v>
      </c>
      <c r="B110" s="3">
        <v>1377.7</v>
      </c>
      <c r="C110" s="3">
        <v>1865.2</v>
      </c>
      <c r="D110" s="3">
        <v>732.75</v>
      </c>
      <c r="E110" s="3">
        <v>466.95</v>
      </c>
      <c r="F110" s="26">
        <v>37.450000000000003</v>
      </c>
      <c r="G110" s="23">
        <v>16374.45</v>
      </c>
      <c r="H110" s="27">
        <f t="shared" si="8"/>
        <v>-1.9687661905114454E-2</v>
      </c>
      <c r="I110" s="5">
        <f t="shared" si="9"/>
        <v>-4.0964393347471866E-2</v>
      </c>
      <c r="J110" s="5">
        <f t="shared" si="10"/>
        <v>-1.7708333333333333E-2</v>
      </c>
      <c r="K110" s="5">
        <f t="shared" si="11"/>
        <v>-1.1042546281260075E-2</v>
      </c>
      <c r="L110" s="5">
        <f t="shared" si="13"/>
        <v>-2.0435967302452316E-2</v>
      </c>
      <c r="M110" s="5">
        <f t="shared" si="12"/>
        <v>-3.179650238473857E-3</v>
      </c>
    </row>
    <row r="111" spans="1:13" x14ac:dyDescent="0.3">
      <c r="A111" s="2">
        <v>44722</v>
      </c>
      <c r="B111" s="3">
        <v>1351.1</v>
      </c>
      <c r="C111" s="3">
        <v>1791.8</v>
      </c>
      <c r="D111" s="3">
        <v>720</v>
      </c>
      <c r="E111" s="3">
        <v>461.85</v>
      </c>
      <c r="F111" s="26">
        <v>36.700000000000003</v>
      </c>
      <c r="G111" s="23">
        <v>16322.55</v>
      </c>
      <c r="H111" s="27">
        <f t="shared" si="8"/>
        <v>-1.8468264736921456E-2</v>
      </c>
      <c r="I111" s="5">
        <f t="shared" si="9"/>
        <v>-3.1340835180015569E-2</v>
      </c>
      <c r="J111" s="5">
        <f t="shared" si="10"/>
        <v>-4.6511627906976744E-2</v>
      </c>
      <c r="K111" s="5">
        <f t="shared" si="11"/>
        <v>-3.588650891555456E-2</v>
      </c>
      <c r="L111" s="5">
        <f t="shared" si="13"/>
        <v>-5.3084648493543794E-2</v>
      </c>
      <c r="M111" s="5">
        <f t="shared" si="12"/>
        <v>-2.9758656475835612E-2</v>
      </c>
    </row>
    <row r="112" spans="1:13" x14ac:dyDescent="0.3">
      <c r="A112" s="2">
        <v>44725</v>
      </c>
      <c r="B112" s="3">
        <v>1326.6</v>
      </c>
      <c r="C112" s="3">
        <v>1737.35</v>
      </c>
      <c r="D112" s="3">
        <v>688</v>
      </c>
      <c r="E112" s="3">
        <v>445.85</v>
      </c>
      <c r="F112" s="26">
        <v>34.85</v>
      </c>
      <c r="G112" s="23">
        <v>15850.85</v>
      </c>
      <c r="H112" s="27">
        <f t="shared" si="8"/>
        <v>-1.1128048780487735E-2</v>
      </c>
      <c r="I112" s="5">
        <f t="shared" si="9"/>
        <v>1.3508076105076372E-3</v>
      </c>
      <c r="J112" s="5">
        <f t="shared" si="10"/>
        <v>-3.6469730123997084E-3</v>
      </c>
      <c r="K112" s="5">
        <f t="shared" si="11"/>
        <v>5.0212006248605218E-3</v>
      </c>
      <c r="L112" s="5">
        <f t="shared" si="13"/>
        <v>-7.2254335260115606E-3</v>
      </c>
      <c r="M112" s="5">
        <f t="shared" si="12"/>
        <v>-1.7854208537155713E-3</v>
      </c>
    </row>
    <row r="113" spans="1:13" x14ac:dyDescent="0.3">
      <c r="A113" s="2">
        <v>44726</v>
      </c>
      <c r="B113" s="3">
        <v>1312</v>
      </c>
      <c r="C113" s="3">
        <v>1739.7</v>
      </c>
      <c r="D113" s="3">
        <v>685.5</v>
      </c>
      <c r="E113" s="3">
        <v>448.1</v>
      </c>
      <c r="F113" s="26">
        <v>34.6</v>
      </c>
      <c r="G113" s="23">
        <v>15822.6</v>
      </c>
      <c r="H113" s="27">
        <f t="shared" si="8"/>
        <v>-3.4800565987226696E-3</v>
      </c>
      <c r="I113" s="5">
        <f t="shared" si="9"/>
        <v>-1.7562548584918979E-3</v>
      </c>
      <c r="J113" s="5">
        <f t="shared" si="10"/>
        <v>2.5463805020007274E-3</v>
      </c>
      <c r="K113" s="5">
        <f t="shared" si="11"/>
        <v>7.2006203611388051E-3</v>
      </c>
      <c r="L113" s="5">
        <f t="shared" si="13"/>
        <v>-7.2780203784570596E-3</v>
      </c>
      <c r="M113" s="5">
        <f t="shared" si="12"/>
        <v>2.2543328908745234E-3</v>
      </c>
    </row>
    <row r="114" spans="1:13" x14ac:dyDescent="0.3">
      <c r="A114" s="2">
        <v>44727</v>
      </c>
      <c r="B114" s="3">
        <v>1307.45</v>
      </c>
      <c r="C114" s="3">
        <v>1736.65</v>
      </c>
      <c r="D114" s="3">
        <v>687.25</v>
      </c>
      <c r="E114" s="3">
        <v>451.35</v>
      </c>
      <c r="F114" s="26">
        <v>34.35</v>
      </c>
      <c r="G114" s="23">
        <v>15858.35</v>
      </c>
      <c r="H114" s="27">
        <f t="shared" si="8"/>
        <v>-2.040895965035518E-2</v>
      </c>
      <c r="I114" s="5">
        <f t="shared" si="9"/>
        <v>-3.6311015634323984E-2</v>
      </c>
      <c r="J114" s="5">
        <f t="shared" si="10"/>
        <v>-1.2896094325718496E-2</v>
      </c>
      <c r="K114" s="5">
        <f t="shared" si="11"/>
        <v>-2.2078804347826084E-2</v>
      </c>
      <c r="L114" s="5">
        <f t="shared" si="13"/>
        <v>-2.080237741456175E-2</v>
      </c>
      <c r="M114" s="5">
        <f t="shared" si="12"/>
        <v>-2.1932594406495705E-2</v>
      </c>
    </row>
    <row r="115" spans="1:13" x14ac:dyDescent="0.3">
      <c r="A115" s="2">
        <v>44728</v>
      </c>
      <c r="B115" s="3">
        <v>1281.3</v>
      </c>
      <c r="C115" s="3">
        <v>1675.8</v>
      </c>
      <c r="D115" s="3">
        <v>678.5</v>
      </c>
      <c r="E115" s="3">
        <v>441.6</v>
      </c>
      <c r="F115" s="26">
        <v>33.65</v>
      </c>
      <c r="G115" s="23">
        <v>15518</v>
      </c>
      <c r="H115" s="27">
        <f t="shared" si="8"/>
        <v>6.5516572979259901E-3</v>
      </c>
      <c r="I115" s="5">
        <f t="shared" si="9"/>
        <v>-1.3145315487571973E-3</v>
      </c>
      <c r="J115" s="5">
        <f t="shared" si="10"/>
        <v>1.2156948387566459E-2</v>
      </c>
      <c r="K115" s="5">
        <f t="shared" si="11"/>
        <v>-1.3605442176871263E-3</v>
      </c>
      <c r="L115" s="5">
        <f t="shared" si="13"/>
        <v>-5.9790732436471065E-3</v>
      </c>
      <c r="M115" s="5">
        <f t="shared" si="12"/>
        <v>-1.1303687628506587E-2</v>
      </c>
    </row>
    <row r="116" spans="1:13" x14ac:dyDescent="0.3">
      <c r="A116" s="2">
        <v>44729</v>
      </c>
      <c r="B116" s="3">
        <v>1289.75</v>
      </c>
      <c r="C116" s="3">
        <v>1673.6</v>
      </c>
      <c r="D116" s="3">
        <v>686.85</v>
      </c>
      <c r="E116" s="3">
        <v>441</v>
      </c>
      <c r="F116" s="26">
        <v>33.450000000000003</v>
      </c>
      <c r="G116" s="23">
        <v>15344.55</v>
      </c>
      <c r="H116" s="27">
        <f t="shared" si="8"/>
        <v>2.4505540218583435E-2</v>
      </c>
      <c r="I116" s="5">
        <f t="shared" si="9"/>
        <v>3.3349213911387184E-3</v>
      </c>
      <c r="J116" s="5">
        <f t="shared" si="10"/>
        <v>-1.3120489831620048E-3</v>
      </c>
      <c r="K116" s="5">
        <f t="shared" si="11"/>
        <v>-1.4492753623188432E-2</v>
      </c>
      <c r="L116" s="5">
        <f t="shared" si="13"/>
        <v>-6.0221870047543646E-2</v>
      </c>
      <c r="M116" s="5">
        <f t="shared" si="12"/>
        <v>-5.5424962751164739E-4</v>
      </c>
    </row>
    <row r="117" spans="1:13" x14ac:dyDescent="0.3">
      <c r="A117" s="2">
        <v>44732</v>
      </c>
      <c r="B117" s="3">
        <v>1322.15</v>
      </c>
      <c r="C117" s="3">
        <v>1679.2</v>
      </c>
      <c r="D117" s="3">
        <v>685.95</v>
      </c>
      <c r="E117" s="3">
        <v>434.7</v>
      </c>
      <c r="F117" s="26">
        <v>31.55</v>
      </c>
      <c r="G117" s="23">
        <v>15336.05</v>
      </c>
      <c r="H117" s="27">
        <f t="shared" si="8"/>
        <v>1.0774007706408188E-2</v>
      </c>
      <c r="I117" s="5">
        <f t="shared" si="9"/>
        <v>1.3678263455248021E-3</v>
      </c>
      <c r="J117" s="5">
        <f t="shared" si="10"/>
        <v>1.4581238327826429E-2</v>
      </c>
      <c r="K117" s="5">
        <f t="shared" si="11"/>
        <v>3.5607321131447614E-2</v>
      </c>
      <c r="L117" s="5">
        <f t="shared" si="13"/>
        <v>1.8662519440124353E-2</v>
      </c>
      <c r="M117" s="5">
        <f t="shared" si="12"/>
        <v>1.431032155642833E-2</v>
      </c>
    </row>
    <row r="118" spans="1:13" x14ac:dyDescent="0.3">
      <c r="A118" s="2">
        <v>44733</v>
      </c>
      <c r="B118" s="3">
        <v>1336.55</v>
      </c>
      <c r="C118" s="3">
        <v>1681.5</v>
      </c>
      <c r="D118" s="3">
        <v>696.1</v>
      </c>
      <c r="E118" s="3">
        <v>450.75</v>
      </c>
      <c r="F118" s="26">
        <v>32.15</v>
      </c>
      <c r="G118" s="23">
        <v>15558.7</v>
      </c>
      <c r="H118" s="27">
        <f t="shared" si="8"/>
        <v>-4.7359518887426831E-3</v>
      </c>
      <c r="I118" s="5">
        <f t="shared" si="9"/>
        <v>-7.0671378091872513E-3</v>
      </c>
      <c r="J118" s="5">
        <f t="shared" si="10"/>
        <v>-1.3836294785901544E-2</v>
      </c>
      <c r="K118" s="5">
        <f t="shared" si="11"/>
        <v>-6.9250530548420038E-3</v>
      </c>
      <c r="L118" s="5">
        <f t="shared" si="13"/>
        <v>-1.9017432646592641E-2</v>
      </c>
      <c r="M118" s="5">
        <f t="shared" si="12"/>
        <v>-1.9415850159867764E-3</v>
      </c>
    </row>
    <row r="119" spans="1:13" x14ac:dyDescent="0.3">
      <c r="A119" s="2">
        <v>44734</v>
      </c>
      <c r="B119" s="3">
        <v>1330.25</v>
      </c>
      <c r="C119" s="3">
        <v>1669.7</v>
      </c>
      <c r="D119" s="3">
        <v>686.6</v>
      </c>
      <c r="E119" s="3">
        <v>447.65</v>
      </c>
      <c r="F119" s="26">
        <v>31.55</v>
      </c>
      <c r="G119" s="23">
        <v>15528.55</v>
      </c>
      <c r="H119" s="27">
        <f t="shared" si="8"/>
        <v>3.66999962551031E-3</v>
      </c>
      <c r="I119" s="5">
        <f t="shared" si="9"/>
        <v>8.5505611305741139E-3</v>
      </c>
      <c r="J119" s="5">
        <f t="shared" si="10"/>
        <v>1.7950368304369527E-2</v>
      </c>
      <c r="K119" s="5">
        <f t="shared" si="11"/>
        <v>8.3074878156845378E-3</v>
      </c>
      <c r="L119" s="5">
        <f t="shared" si="13"/>
        <v>0</v>
      </c>
      <c r="M119" s="5">
        <f t="shared" si="12"/>
        <v>-8.2174299746065301E-4</v>
      </c>
    </row>
    <row r="120" spans="1:13" x14ac:dyDescent="0.3">
      <c r="A120" s="2">
        <v>44735</v>
      </c>
      <c r="B120" s="3">
        <v>1335.15</v>
      </c>
      <c r="C120" s="3">
        <v>1684.1</v>
      </c>
      <c r="D120" s="3">
        <v>699.15</v>
      </c>
      <c r="E120" s="3">
        <v>451.4</v>
      </c>
      <c r="F120" s="26">
        <v>31.55</v>
      </c>
      <c r="G120" s="23">
        <v>15515.8</v>
      </c>
      <c r="H120" s="27">
        <f t="shared" si="8"/>
        <v>1.3776037819471018E-2</v>
      </c>
      <c r="I120" s="5">
        <f t="shared" si="9"/>
        <v>8.4196891191710907E-3</v>
      </c>
      <c r="J120" s="5">
        <f t="shared" si="10"/>
        <v>2.0043450837479947E-2</v>
      </c>
      <c r="K120" s="5">
        <f t="shared" si="11"/>
        <v>6.2740781507980691E-3</v>
      </c>
      <c r="L120" s="5">
        <f t="shared" si="13"/>
        <v>0</v>
      </c>
      <c r="M120" s="5">
        <f t="shared" si="12"/>
        <v>1.6346882300545554E-2</v>
      </c>
    </row>
    <row r="121" spans="1:13" x14ac:dyDescent="0.3">
      <c r="A121" s="2">
        <v>44736</v>
      </c>
      <c r="B121" s="3">
        <v>1353.8</v>
      </c>
      <c r="C121" s="3">
        <v>1698.4</v>
      </c>
      <c r="D121" s="3">
        <v>713.45</v>
      </c>
      <c r="E121" s="3">
        <v>454.25</v>
      </c>
      <c r="F121" s="26">
        <v>31.55</v>
      </c>
      <c r="G121" s="23">
        <v>15773.65</v>
      </c>
      <c r="H121" s="27">
        <f t="shared" si="8"/>
        <v>1.8064516129032593E-3</v>
      </c>
      <c r="I121" s="5">
        <f t="shared" si="9"/>
        <v>-4.0495403623896052E-3</v>
      </c>
      <c r="J121" s="5">
        <f t="shared" si="10"/>
        <v>5.4366766571408336E-3</v>
      </c>
      <c r="K121" s="5">
        <f t="shared" si="11"/>
        <v>1.5069384215091042E-2</v>
      </c>
      <c r="L121" s="5">
        <f t="shared" si="13"/>
        <v>0</v>
      </c>
      <c r="M121" s="5">
        <f t="shared" si="12"/>
        <v>1.256698217147436E-2</v>
      </c>
    </row>
    <row r="122" spans="1:13" x14ac:dyDescent="0.3">
      <c r="A122" s="2">
        <v>44739</v>
      </c>
      <c r="B122" s="3">
        <v>1356.25</v>
      </c>
      <c r="C122" s="3">
        <v>1691.55</v>
      </c>
      <c r="D122" s="3">
        <v>717.35</v>
      </c>
      <c r="E122" s="3">
        <v>461.2</v>
      </c>
      <c r="F122" s="26">
        <v>31.55</v>
      </c>
      <c r="G122" s="23">
        <v>15974.4</v>
      </c>
      <c r="H122" s="27">
        <f t="shared" si="8"/>
        <v>-7.6900215469202079E-3</v>
      </c>
      <c r="I122" s="5">
        <f t="shared" si="9"/>
        <v>-1.3632550335570471E-2</v>
      </c>
      <c r="J122" s="5">
        <f t="shared" si="10"/>
        <v>-9.9253836407152875E-3</v>
      </c>
      <c r="K122" s="5">
        <f t="shared" si="11"/>
        <v>6.5697361335487594E-3</v>
      </c>
      <c r="L122" s="5">
        <f t="shared" si="13"/>
        <v>-9.6000000000000234E-3</v>
      </c>
      <c r="M122" s="5">
        <f t="shared" si="12"/>
        <v>-7.4036703033360431E-3</v>
      </c>
    </row>
    <row r="123" spans="1:13" x14ac:dyDescent="0.3">
      <c r="A123" s="2">
        <v>44740</v>
      </c>
      <c r="B123" s="3">
        <v>1345.9</v>
      </c>
      <c r="C123" s="3">
        <v>1668.8</v>
      </c>
      <c r="D123" s="3">
        <v>710.3</v>
      </c>
      <c r="E123" s="3">
        <v>464.25</v>
      </c>
      <c r="F123" s="26">
        <v>31.25</v>
      </c>
      <c r="G123" s="23">
        <v>15857</v>
      </c>
      <c r="H123" s="27">
        <f t="shared" si="8"/>
        <v>-1.4509468358198188E-3</v>
      </c>
      <c r="I123" s="5">
        <f t="shared" si="9"/>
        <v>-1.6043106335048195E-2</v>
      </c>
      <c r="J123" s="5">
        <f t="shared" si="10"/>
        <v>-1.0743507648523592E-2</v>
      </c>
      <c r="K123" s="5">
        <f t="shared" si="11"/>
        <v>-1.1217599651491999E-2</v>
      </c>
      <c r="L123" s="5">
        <f t="shared" si="13"/>
        <v>-1.4610389610389588E-2</v>
      </c>
      <c r="M123" s="5">
        <f t="shared" si="12"/>
        <v>-7.2891587174862642E-4</v>
      </c>
    </row>
    <row r="124" spans="1:13" x14ac:dyDescent="0.3">
      <c r="A124" s="2">
        <v>44741</v>
      </c>
      <c r="B124" s="3">
        <v>1343.95</v>
      </c>
      <c r="C124" s="3">
        <v>1642.45</v>
      </c>
      <c r="D124" s="3">
        <v>702.75</v>
      </c>
      <c r="E124" s="3">
        <v>459.1</v>
      </c>
      <c r="F124" s="26">
        <v>30.8</v>
      </c>
      <c r="G124" s="23">
        <v>15845.45</v>
      </c>
      <c r="H124" s="27">
        <f t="shared" si="8"/>
        <v>3.004451038575634E-3</v>
      </c>
      <c r="I124" s="5">
        <f t="shared" si="9"/>
        <v>1.122749984949724E-2</v>
      </c>
      <c r="J124" s="5">
        <f t="shared" si="10"/>
        <v>6.2924208144797015E-3</v>
      </c>
      <c r="K124" s="5">
        <f t="shared" si="11"/>
        <v>1.4595406739643603E-2</v>
      </c>
      <c r="L124" s="5">
        <f t="shared" si="13"/>
        <v>0</v>
      </c>
      <c r="M124" s="5">
        <f t="shared" si="12"/>
        <v>2.2385240224166787E-3</v>
      </c>
    </row>
    <row r="125" spans="1:13" x14ac:dyDescent="0.3">
      <c r="A125" s="2">
        <v>44742</v>
      </c>
      <c r="B125" s="3">
        <v>1348</v>
      </c>
      <c r="C125" s="3">
        <v>1661.1</v>
      </c>
      <c r="D125" s="3">
        <v>707.2</v>
      </c>
      <c r="E125" s="3">
        <v>465.9</v>
      </c>
      <c r="F125" s="26">
        <v>30.8</v>
      </c>
      <c r="G125" s="23">
        <v>15881</v>
      </c>
      <c r="H125" s="27">
        <f t="shared" si="8"/>
        <v>4.2474607571560477E-3</v>
      </c>
      <c r="I125" s="5">
        <f t="shared" si="9"/>
        <v>3.9874081846800122E-3</v>
      </c>
      <c r="J125" s="5">
        <f t="shared" si="10"/>
        <v>-4.688165932660986E-3</v>
      </c>
      <c r="K125" s="5">
        <f t="shared" si="11"/>
        <v>2.0349148548785378E-3</v>
      </c>
      <c r="L125" s="5">
        <f t="shared" si="13"/>
        <v>0</v>
      </c>
      <c r="M125" s="5">
        <f t="shared" si="12"/>
        <v>-1.2864094698105191E-2</v>
      </c>
    </row>
    <row r="126" spans="1:13" x14ac:dyDescent="0.3">
      <c r="A126" s="2">
        <v>44743</v>
      </c>
      <c r="B126" s="3">
        <v>1353.75</v>
      </c>
      <c r="C126" s="3">
        <v>1667.75</v>
      </c>
      <c r="D126" s="3">
        <v>703.9</v>
      </c>
      <c r="E126" s="3">
        <v>466.85</v>
      </c>
      <c r="F126" s="26">
        <v>30.8</v>
      </c>
      <c r="G126" s="23">
        <v>15679.3</v>
      </c>
      <c r="H126" s="27">
        <f t="shared" si="8"/>
        <v>1.4015416958655189E-3</v>
      </c>
      <c r="I126" s="5">
        <f t="shared" si="9"/>
        <v>1.8852115626309719E-3</v>
      </c>
      <c r="J126" s="5">
        <f t="shared" si="10"/>
        <v>2.2496875433967566E-2</v>
      </c>
      <c r="K126" s="5">
        <f t="shared" si="11"/>
        <v>1.3940226000633575E-2</v>
      </c>
      <c r="L126" s="5">
        <f t="shared" si="13"/>
        <v>0</v>
      </c>
      <c r="M126" s="5">
        <f t="shared" si="12"/>
        <v>1.043569911610546E-2</v>
      </c>
    </row>
    <row r="127" spans="1:13" x14ac:dyDescent="0.3">
      <c r="A127" s="2">
        <v>44746</v>
      </c>
      <c r="B127" s="3">
        <v>1355.65</v>
      </c>
      <c r="C127" s="3">
        <v>1670.9</v>
      </c>
      <c r="D127" s="3">
        <v>720.1</v>
      </c>
      <c r="E127" s="3">
        <v>473.45</v>
      </c>
      <c r="F127" s="26">
        <v>30.8</v>
      </c>
      <c r="G127" s="23">
        <v>15844.65</v>
      </c>
      <c r="H127" s="27">
        <f t="shared" si="8"/>
        <v>-2.2549164571936879E-3</v>
      </c>
      <c r="I127" s="5">
        <f t="shared" si="9"/>
        <v>-4.7202429271520022E-3</v>
      </c>
      <c r="J127" s="5">
        <f t="shared" si="10"/>
        <v>-9.0346792688856376E-4</v>
      </c>
      <c r="K127" s="5">
        <f t="shared" si="11"/>
        <v>-2.753362278936803E-3</v>
      </c>
      <c r="L127" s="5">
        <f t="shared" si="13"/>
        <v>-1.6260162601626248E-3</v>
      </c>
      <c r="M127" s="5">
        <f t="shared" si="12"/>
        <v>8.0571702241546521E-3</v>
      </c>
    </row>
    <row r="128" spans="1:13" x14ac:dyDescent="0.3">
      <c r="A128" s="2">
        <v>44747</v>
      </c>
      <c r="B128" s="3">
        <v>1352.6</v>
      </c>
      <c r="C128" s="3">
        <v>1663.05</v>
      </c>
      <c r="D128" s="3">
        <v>719.45</v>
      </c>
      <c r="E128" s="3">
        <v>472.15</v>
      </c>
      <c r="F128" s="26">
        <v>30.75</v>
      </c>
      <c r="G128" s="23">
        <v>15973.35</v>
      </c>
      <c r="H128" s="27">
        <f t="shared" si="8"/>
        <v>1.3600729261622674E-2</v>
      </c>
      <c r="I128" s="5">
        <f t="shared" si="9"/>
        <v>2.4317981812848371E-2</v>
      </c>
      <c r="J128" s="5">
        <f t="shared" si="10"/>
        <v>8.953784695915696E-3</v>
      </c>
      <c r="K128" s="5">
        <f t="shared" si="11"/>
        <v>1.6251692884675512E-2</v>
      </c>
      <c r="L128" s="5">
        <f t="shared" si="13"/>
        <v>0</v>
      </c>
      <c r="M128" s="5">
        <f t="shared" si="12"/>
        <v>1.0506468044389373E-3</v>
      </c>
    </row>
    <row r="129" spans="1:13" x14ac:dyDescent="0.3">
      <c r="A129" s="2">
        <v>44748</v>
      </c>
      <c r="B129" s="3">
        <v>1371.25</v>
      </c>
      <c r="C129" s="3">
        <v>1704.5</v>
      </c>
      <c r="D129" s="3">
        <v>725.95</v>
      </c>
      <c r="E129" s="3">
        <v>479.95</v>
      </c>
      <c r="F129" s="26">
        <v>30.75</v>
      </c>
      <c r="G129" s="23">
        <v>15990.15</v>
      </c>
      <c r="H129" s="27">
        <f t="shared" si="8"/>
        <v>1.758847972488892E-2</v>
      </c>
      <c r="I129" s="5">
        <f t="shared" si="9"/>
        <v>1.9557089444923785E-2</v>
      </c>
      <c r="J129" s="5">
        <f t="shared" si="10"/>
        <v>2.1630727762803174E-2</v>
      </c>
      <c r="K129" s="5">
        <f t="shared" si="11"/>
        <v>1.3970210580380095E-2</v>
      </c>
      <c r="L129" s="5">
        <f t="shared" si="13"/>
        <v>2.6898734177215233E-2</v>
      </c>
      <c r="M129" s="5">
        <f t="shared" si="12"/>
        <v>1.6090673870037812E-2</v>
      </c>
    </row>
    <row r="130" spans="1:13" x14ac:dyDescent="0.3">
      <c r="A130" s="2">
        <v>44749</v>
      </c>
      <c r="B130" s="3">
        <v>1395.8</v>
      </c>
      <c r="C130" s="3">
        <v>1738.5</v>
      </c>
      <c r="D130" s="3">
        <v>742</v>
      </c>
      <c r="E130" s="3">
        <v>486.75</v>
      </c>
      <c r="F130" s="26">
        <v>31.6</v>
      </c>
      <c r="G130" s="23">
        <v>16251.65</v>
      </c>
      <c r="H130" s="27">
        <f t="shared" si="8"/>
        <v>9.3049889055898266E-4</v>
      </c>
      <c r="I130" s="5">
        <f t="shared" si="9"/>
        <v>3.5821750967187276E-3</v>
      </c>
      <c r="J130" s="5">
        <f t="shared" si="10"/>
        <v>1.8128887124520373E-2</v>
      </c>
      <c r="K130" s="5">
        <f t="shared" si="11"/>
        <v>3.6843721215843034E-3</v>
      </c>
      <c r="L130" s="5">
        <f t="shared" si="13"/>
        <v>0</v>
      </c>
      <c r="M130" s="5">
        <f t="shared" si="12"/>
        <v>6.2037167264922689E-3</v>
      </c>
    </row>
    <row r="131" spans="1:13" x14ac:dyDescent="0.3">
      <c r="A131" s="2">
        <v>44750</v>
      </c>
      <c r="B131" s="3">
        <v>1397.1</v>
      </c>
      <c r="C131" s="3">
        <v>1744.75</v>
      </c>
      <c r="D131" s="3">
        <v>755.7</v>
      </c>
      <c r="E131" s="3">
        <v>488.55</v>
      </c>
      <c r="F131" s="26">
        <v>31.6</v>
      </c>
      <c r="G131" s="23">
        <v>16353.1</v>
      </c>
      <c r="H131" s="27">
        <f t="shared" ref="H131:H194" si="14">(B132-B131)/B132</f>
        <v>6.4360132276074251E-3</v>
      </c>
      <c r="I131" s="5">
        <f t="shared" ref="I131:I194" si="15">(C132-C131)/C132</f>
        <v>-2.0100502512562816E-3</v>
      </c>
      <c r="J131" s="5">
        <f t="shared" ref="J131:J194" si="16">(D132-D131)/D132</f>
        <v>1.7933723196881031E-2</v>
      </c>
      <c r="K131" s="5">
        <f t="shared" ref="K131:K194" si="17">(E132-E131)/E132</f>
        <v>-7.1691929537079629E-4</v>
      </c>
      <c r="L131" s="5">
        <f t="shared" si="13"/>
        <v>3.3639143730886889E-2</v>
      </c>
      <c r="M131" s="5">
        <f t="shared" si="12"/>
        <v>-1.3409914764377165E-3</v>
      </c>
    </row>
    <row r="132" spans="1:13" x14ac:dyDescent="0.3">
      <c r="A132" s="2">
        <v>44753</v>
      </c>
      <c r="B132" s="3">
        <v>1406.15</v>
      </c>
      <c r="C132" s="3">
        <v>1741.25</v>
      </c>
      <c r="D132" s="3">
        <v>769.5</v>
      </c>
      <c r="E132" s="3">
        <v>488.2</v>
      </c>
      <c r="F132" s="26">
        <v>32.700000000000003</v>
      </c>
      <c r="G132" s="23">
        <v>16331.2</v>
      </c>
      <c r="H132" s="27">
        <f t="shared" si="14"/>
        <v>-1.0310389423767882E-2</v>
      </c>
      <c r="I132" s="5">
        <f t="shared" si="15"/>
        <v>-1.297303586491751E-2</v>
      </c>
      <c r="J132" s="5">
        <f t="shared" si="16"/>
        <v>-1.2633241215949498E-2</v>
      </c>
      <c r="K132" s="5">
        <f t="shared" si="17"/>
        <v>-6.7017218269924735E-3</v>
      </c>
      <c r="L132" s="5">
        <f t="shared" si="13"/>
        <v>-1.0819165378670831E-2</v>
      </c>
      <c r="M132" s="5">
        <f t="shared" ref="M132:M195" si="18">(G133-G132)/G133</f>
        <v>-2.2953516061324833E-3</v>
      </c>
    </row>
    <row r="133" spans="1:13" x14ac:dyDescent="0.3">
      <c r="A133" s="2">
        <v>44754</v>
      </c>
      <c r="B133" s="3">
        <v>1391.8</v>
      </c>
      <c r="C133" s="3">
        <v>1718.95</v>
      </c>
      <c r="D133" s="3">
        <v>759.9</v>
      </c>
      <c r="E133" s="3">
        <v>484.95</v>
      </c>
      <c r="F133" s="26">
        <v>32.35</v>
      </c>
      <c r="G133" s="23">
        <v>16293.8</v>
      </c>
      <c r="H133" s="27">
        <f t="shared" si="14"/>
        <v>-2.5002761718893873E-2</v>
      </c>
      <c r="I133" s="5">
        <f t="shared" si="15"/>
        <v>1.3260239373152268E-2</v>
      </c>
      <c r="J133" s="5">
        <f t="shared" si="16"/>
        <v>-8.8953797132234891E-3</v>
      </c>
      <c r="K133" s="5">
        <f t="shared" si="17"/>
        <v>3.1860226104830653E-3</v>
      </c>
      <c r="L133" s="5">
        <f t="shared" si="13"/>
        <v>4.4313146233382568E-2</v>
      </c>
      <c r="M133" s="5">
        <f t="shared" si="18"/>
        <v>-4.540648514347872E-3</v>
      </c>
    </row>
    <row r="134" spans="1:13" x14ac:dyDescent="0.3">
      <c r="A134" s="2">
        <v>44755</v>
      </c>
      <c r="B134" s="3">
        <v>1357.85</v>
      </c>
      <c r="C134" s="3">
        <v>1742.05</v>
      </c>
      <c r="D134" s="3">
        <v>753.2</v>
      </c>
      <c r="E134" s="3">
        <v>486.5</v>
      </c>
      <c r="F134" s="26">
        <v>33.85</v>
      </c>
      <c r="G134" s="23">
        <v>16220.15</v>
      </c>
      <c r="H134" s="27">
        <f t="shared" si="14"/>
        <v>-5.0331223862921095E-3</v>
      </c>
      <c r="I134" s="5">
        <f t="shared" si="15"/>
        <v>1.5818762181859271E-2</v>
      </c>
      <c r="J134" s="5">
        <f t="shared" si="16"/>
        <v>-1.0632642211590487E-3</v>
      </c>
      <c r="K134" s="5">
        <f t="shared" si="17"/>
        <v>-1.4916032126838379E-2</v>
      </c>
      <c r="L134" s="5">
        <f t="shared" si="13"/>
        <v>-1.0447761194029893E-2</v>
      </c>
      <c r="M134" s="5">
        <f t="shared" si="18"/>
        <v>-6.4843800901608064E-3</v>
      </c>
    </row>
    <row r="135" spans="1:13" x14ac:dyDescent="0.3">
      <c r="A135" s="2">
        <v>44756</v>
      </c>
      <c r="B135" s="3">
        <v>1351.05</v>
      </c>
      <c r="C135" s="3">
        <v>1770.05</v>
      </c>
      <c r="D135" s="3">
        <v>752.4</v>
      </c>
      <c r="E135" s="3">
        <v>479.35</v>
      </c>
      <c r="F135" s="26">
        <v>33.5</v>
      </c>
      <c r="G135" s="23">
        <v>16115.65</v>
      </c>
      <c r="H135" s="27">
        <f t="shared" si="14"/>
        <v>8.0760618185822843E-3</v>
      </c>
      <c r="I135" s="5">
        <f t="shared" si="15"/>
        <v>9.8730212004251774E-3</v>
      </c>
      <c r="J135" s="5">
        <f t="shared" si="16"/>
        <v>-1.5974440894567781E-3</v>
      </c>
      <c r="K135" s="5">
        <f t="shared" si="17"/>
        <v>-5.2181173032769779E-4</v>
      </c>
      <c r="L135" s="5">
        <f t="shared" si="13"/>
        <v>4.9645390070921988E-2</v>
      </c>
      <c r="M135" s="5">
        <f t="shared" si="18"/>
        <v>5.455426266890045E-3</v>
      </c>
    </row>
    <row r="136" spans="1:13" x14ac:dyDescent="0.3">
      <c r="A136" s="2">
        <v>44757</v>
      </c>
      <c r="B136" s="3">
        <v>1362.05</v>
      </c>
      <c r="C136" s="3">
        <v>1787.7</v>
      </c>
      <c r="D136" s="3">
        <v>751.2</v>
      </c>
      <c r="E136" s="3">
        <v>479.1</v>
      </c>
      <c r="F136" s="26">
        <v>35.25</v>
      </c>
      <c r="G136" s="23">
        <v>16204.05</v>
      </c>
      <c r="H136" s="27">
        <f t="shared" si="14"/>
        <v>-1.0760268635672147E-2</v>
      </c>
      <c r="I136" s="5">
        <f t="shared" si="15"/>
        <v>3.1398152412429249E-2</v>
      </c>
      <c r="J136" s="5">
        <f t="shared" si="16"/>
        <v>2.6943005181347093E-2</v>
      </c>
      <c r="K136" s="5">
        <f t="shared" si="17"/>
        <v>2.2843157250662837E-2</v>
      </c>
      <c r="L136" s="5">
        <f t="shared" si="13"/>
        <v>2.8925619834710668E-2</v>
      </c>
      <c r="M136" s="5">
        <f t="shared" si="18"/>
        <v>1.2860071336539852E-2</v>
      </c>
    </row>
    <row r="137" spans="1:13" x14ac:dyDescent="0.3">
      <c r="A137" s="2">
        <v>44760</v>
      </c>
      <c r="B137" s="3">
        <v>1347.55</v>
      </c>
      <c r="C137" s="3">
        <v>1845.65</v>
      </c>
      <c r="D137" s="3">
        <v>772</v>
      </c>
      <c r="E137" s="3">
        <v>490.3</v>
      </c>
      <c r="F137" s="26">
        <v>36.299999999999997</v>
      </c>
      <c r="G137" s="23">
        <v>16415.150000000001</v>
      </c>
      <c r="H137" s="27">
        <f t="shared" si="14"/>
        <v>3.7090612366010164E-4</v>
      </c>
      <c r="I137" s="5">
        <f t="shared" si="15"/>
        <v>-5.8312215591705746E-3</v>
      </c>
      <c r="J137" s="5">
        <f t="shared" si="16"/>
        <v>1.1080509831550601E-2</v>
      </c>
      <c r="K137" s="5">
        <f t="shared" si="17"/>
        <v>1.5362988251832467E-2</v>
      </c>
      <c r="L137" s="5">
        <f t="shared" si="13"/>
        <v>-4.1493775933609568E-3</v>
      </c>
      <c r="M137" s="5">
        <f t="shared" si="18"/>
        <v>2.7823424528960524E-3</v>
      </c>
    </row>
    <row r="138" spans="1:13" x14ac:dyDescent="0.3">
      <c r="A138" s="2">
        <v>44761</v>
      </c>
      <c r="B138" s="3">
        <v>1348.05</v>
      </c>
      <c r="C138" s="3">
        <v>1834.95</v>
      </c>
      <c r="D138" s="3">
        <v>780.65</v>
      </c>
      <c r="E138" s="3">
        <v>497.95</v>
      </c>
      <c r="F138" s="26">
        <v>36.15</v>
      </c>
      <c r="G138" s="23">
        <v>16460.95</v>
      </c>
      <c r="H138" s="27">
        <f t="shared" si="14"/>
        <v>1.2453756272664006E-2</v>
      </c>
      <c r="I138" s="5">
        <f t="shared" si="15"/>
        <v>-3.9392695937628484E-3</v>
      </c>
      <c r="J138" s="5">
        <f t="shared" si="16"/>
        <v>3.1285914953390953E-3</v>
      </c>
      <c r="K138" s="5">
        <f t="shared" si="17"/>
        <v>2.0939834840739351E-2</v>
      </c>
      <c r="L138" s="5">
        <f t="shared" si="13"/>
        <v>1.3812154696133774E-3</v>
      </c>
      <c r="M138" s="5">
        <f t="shared" si="18"/>
        <v>1.6922176501854277E-2</v>
      </c>
    </row>
    <row r="139" spans="1:13" x14ac:dyDescent="0.3">
      <c r="A139" s="2">
        <v>44762</v>
      </c>
      <c r="B139" s="3">
        <v>1365.05</v>
      </c>
      <c r="C139" s="3">
        <v>1827.75</v>
      </c>
      <c r="D139" s="3">
        <v>783.1</v>
      </c>
      <c r="E139" s="3">
        <v>508.6</v>
      </c>
      <c r="F139" s="26">
        <v>36.200000000000003</v>
      </c>
      <c r="G139" s="23">
        <v>16744.3</v>
      </c>
      <c r="H139" s="27">
        <f t="shared" si="14"/>
        <v>-3.1600220466654083E-3</v>
      </c>
      <c r="I139" s="5">
        <f t="shared" si="15"/>
        <v>-1.5106495237566325E-2</v>
      </c>
      <c r="J139" s="5">
        <f t="shared" si="16"/>
        <v>3.6895674300254163E-3</v>
      </c>
      <c r="K139" s="5">
        <f t="shared" si="17"/>
        <v>6.7376232789765301E-3</v>
      </c>
      <c r="L139" s="5">
        <f t="shared" si="13"/>
        <v>1.6304347826086803E-2</v>
      </c>
      <c r="M139" s="5">
        <f t="shared" si="18"/>
        <v>-3.8834255397961502E-4</v>
      </c>
    </row>
    <row r="140" spans="1:13" x14ac:dyDescent="0.3">
      <c r="A140" s="2">
        <v>44763</v>
      </c>
      <c r="B140" s="3">
        <v>1360.75</v>
      </c>
      <c r="C140" s="3">
        <v>1800.55</v>
      </c>
      <c r="D140" s="3">
        <v>786</v>
      </c>
      <c r="E140" s="3">
        <v>512.04999999999995</v>
      </c>
      <c r="F140" s="26">
        <v>36.799999999999997</v>
      </c>
      <c r="G140" s="23">
        <v>16737.8</v>
      </c>
      <c r="H140" s="27">
        <f t="shared" si="14"/>
        <v>2.2800718132854579E-2</v>
      </c>
      <c r="I140" s="5">
        <f t="shared" si="15"/>
        <v>1.4531224344589764E-2</v>
      </c>
      <c r="J140" s="5">
        <f t="shared" si="16"/>
        <v>1.7561402412349172E-2</v>
      </c>
      <c r="K140" s="5">
        <f t="shared" si="17"/>
        <v>3.2119914346896844E-3</v>
      </c>
      <c r="L140" s="5">
        <f t="shared" si="13"/>
        <v>-5.4644808743168228E-3</v>
      </c>
      <c r="M140" s="5">
        <f t="shared" si="18"/>
        <v>7.9775254261398604E-3</v>
      </c>
    </row>
    <row r="141" spans="1:13" x14ac:dyDescent="0.3">
      <c r="A141" s="2">
        <v>44764</v>
      </c>
      <c r="B141" s="3">
        <v>1392.5</v>
      </c>
      <c r="C141" s="3">
        <v>1827.1</v>
      </c>
      <c r="D141" s="3">
        <v>800.05</v>
      </c>
      <c r="E141" s="3">
        <v>513.70000000000005</v>
      </c>
      <c r="F141" s="26">
        <v>36.6</v>
      </c>
      <c r="G141" s="23">
        <v>16872.400000000001</v>
      </c>
      <c r="H141" s="27">
        <f t="shared" si="14"/>
        <v>2.935700988113926E-3</v>
      </c>
      <c r="I141" s="5">
        <f t="shared" si="15"/>
        <v>-1.7571217732728107E-2</v>
      </c>
      <c r="J141" s="5">
        <f t="shared" si="16"/>
        <v>1.0613060307154735E-3</v>
      </c>
      <c r="K141" s="5">
        <f t="shared" si="17"/>
        <v>7.9181151023559465E-3</v>
      </c>
      <c r="L141" s="5">
        <f t="shared" si="13"/>
        <v>-3.977272727272723E-2</v>
      </c>
      <c r="M141" s="5">
        <f t="shared" si="18"/>
        <v>-2.7904157095353008E-3</v>
      </c>
    </row>
    <row r="142" spans="1:13" x14ac:dyDescent="0.3">
      <c r="A142" s="2">
        <v>44767</v>
      </c>
      <c r="B142" s="3">
        <v>1396.6</v>
      </c>
      <c r="C142" s="3">
        <v>1795.55</v>
      </c>
      <c r="D142" s="3">
        <v>800.9</v>
      </c>
      <c r="E142" s="3">
        <v>517.79999999999995</v>
      </c>
      <c r="F142" s="26">
        <v>35.200000000000003</v>
      </c>
      <c r="G142" s="23">
        <v>16825.45</v>
      </c>
      <c r="H142" s="27">
        <f t="shared" si="14"/>
        <v>-2.044843049327289E-3</v>
      </c>
      <c r="I142" s="5">
        <f t="shared" si="15"/>
        <v>-1.9272252497729365E-2</v>
      </c>
      <c r="J142" s="5">
        <f t="shared" si="16"/>
        <v>-5.7767173175939006E-3</v>
      </c>
      <c r="K142" s="5">
        <f t="shared" si="17"/>
        <v>-7.0011668611433464E-3</v>
      </c>
      <c r="L142" s="5">
        <f t="shared" si="13"/>
        <v>-2.8490028490028895E-3</v>
      </c>
      <c r="M142" s="5">
        <f t="shared" si="18"/>
        <v>-6.9090365050868182E-3</v>
      </c>
    </row>
    <row r="143" spans="1:13" x14ac:dyDescent="0.3">
      <c r="A143" s="2">
        <v>44768</v>
      </c>
      <c r="B143" s="3">
        <v>1393.75</v>
      </c>
      <c r="C143" s="3">
        <v>1761.6</v>
      </c>
      <c r="D143" s="3">
        <v>796.3</v>
      </c>
      <c r="E143" s="3">
        <v>514.20000000000005</v>
      </c>
      <c r="F143" s="26">
        <v>35.1</v>
      </c>
      <c r="G143" s="23">
        <v>16710</v>
      </c>
      <c r="H143" s="27">
        <f t="shared" si="14"/>
        <v>7.5833095984050771E-3</v>
      </c>
      <c r="I143" s="5">
        <f t="shared" si="15"/>
        <v>-4.2756969386009919E-3</v>
      </c>
      <c r="J143" s="5">
        <f t="shared" si="16"/>
        <v>5.2467207995003694E-3</v>
      </c>
      <c r="K143" s="5">
        <f t="shared" si="17"/>
        <v>2.650511170011359E-2</v>
      </c>
      <c r="L143" s="5">
        <f t="shared" si="13"/>
        <v>-2.8571428571428979E-3</v>
      </c>
      <c r="M143" s="5">
        <f t="shared" si="18"/>
        <v>-1.3633163043641104E-3</v>
      </c>
    </row>
    <row r="144" spans="1:13" x14ac:dyDescent="0.3">
      <c r="A144" s="2">
        <v>44769</v>
      </c>
      <c r="B144" s="3">
        <v>1404.4</v>
      </c>
      <c r="C144" s="3">
        <v>1754.1</v>
      </c>
      <c r="D144" s="3">
        <v>800.5</v>
      </c>
      <c r="E144" s="3">
        <v>528.20000000000005</v>
      </c>
      <c r="F144" s="26">
        <v>35</v>
      </c>
      <c r="G144" s="23">
        <v>16687.25</v>
      </c>
      <c r="H144" s="27">
        <f t="shared" si="14"/>
        <v>8.7870981402405467E-3</v>
      </c>
      <c r="I144" s="5">
        <f t="shared" si="15"/>
        <v>4.0689089417555425E-2</v>
      </c>
      <c r="J144" s="5">
        <f t="shared" si="16"/>
        <v>1.7309108765038082E-2</v>
      </c>
      <c r="K144" s="5">
        <f t="shared" si="17"/>
        <v>7.9819701380411303E-3</v>
      </c>
      <c r="L144" s="5">
        <f t="shared" si="13"/>
        <v>7.0921985815602835E-3</v>
      </c>
      <c r="M144" s="5">
        <f t="shared" si="18"/>
        <v>1.753885011318719E-2</v>
      </c>
    </row>
    <row r="145" spans="1:13" x14ac:dyDescent="0.3">
      <c r="A145" s="2">
        <v>44770</v>
      </c>
      <c r="B145" s="3">
        <v>1416.85</v>
      </c>
      <c r="C145" s="3">
        <v>1828.5</v>
      </c>
      <c r="D145" s="3">
        <v>814.6</v>
      </c>
      <c r="E145" s="3">
        <v>532.45000000000005</v>
      </c>
      <c r="F145" s="26">
        <v>35.25</v>
      </c>
      <c r="G145" s="23">
        <v>16985.150000000001</v>
      </c>
      <c r="H145" s="27">
        <f t="shared" si="14"/>
        <v>1.2097336494212897E-2</v>
      </c>
      <c r="I145" s="5">
        <f t="shared" si="15"/>
        <v>-1.0025685640898219E-2</v>
      </c>
      <c r="J145" s="5">
        <f t="shared" si="16"/>
        <v>4.8863913999511359E-3</v>
      </c>
      <c r="K145" s="5">
        <f t="shared" si="17"/>
        <v>-7.7600075707391358E-3</v>
      </c>
      <c r="L145" s="5">
        <f t="shared" si="13"/>
        <v>2.8288543140028688E-3</v>
      </c>
      <c r="M145" s="5">
        <f t="shared" si="18"/>
        <v>1.6266072049113782E-2</v>
      </c>
    </row>
    <row r="146" spans="1:13" x14ac:dyDescent="0.3">
      <c r="A146" s="2">
        <v>44771</v>
      </c>
      <c r="B146" s="3">
        <v>1434.2</v>
      </c>
      <c r="C146" s="3">
        <v>1810.35</v>
      </c>
      <c r="D146" s="3">
        <v>818.6</v>
      </c>
      <c r="E146" s="3">
        <v>528.35</v>
      </c>
      <c r="F146" s="26">
        <v>35.35</v>
      </c>
      <c r="G146" s="23">
        <v>17266</v>
      </c>
      <c r="H146" s="27">
        <f t="shared" si="14"/>
        <v>8.2633198492549492E-3</v>
      </c>
      <c r="I146" s="5">
        <f t="shared" si="15"/>
        <v>2.4464502222821011E-2</v>
      </c>
      <c r="J146" s="5">
        <f t="shared" si="16"/>
        <v>5.8294874908913705E-3</v>
      </c>
      <c r="K146" s="5">
        <f t="shared" si="17"/>
        <v>1.011709601873532E-2</v>
      </c>
      <c r="L146" s="5">
        <f t="shared" si="13"/>
        <v>3.1506849315068454E-2</v>
      </c>
      <c r="M146" s="5">
        <f t="shared" si="18"/>
        <v>7.4729822947804097E-3</v>
      </c>
    </row>
    <row r="147" spans="1:13" x14ac:dyDescent="0.3">
      <c r="A147" s="2">
        <v>44774</v>
      </c>
      <c r="B147" s="3">
        <v>1446.15</v>
      </c>
      <c r="C147" s="3">
        <v>1855.75</v>
      </c>
      <c r="D147" s="3">
        <v>823.4</v>
      </c>
      <c r="E147" s="3">
        <v>533.75</v>
      </c>
      <c r="F147" s="26">
        <v>36.5</v>
      </c>
      <c r="G147" s="23">
        <v>17396</v>
      </c>
      <c r="H147" s="27">
        <f t="shared" si="14"/>
        <v>-1.1116937598322035E-2</v>
      </c>
      <c r="I147" s="5">
        <f t="shared" si="15"/>
        <v>1.5308288230924286E-2</v>
      </c>
      <c r="J147" s="5">
        <f t="shared" si="16"/>
        <v>-6.9092020788749341E-3</v>
      </c>
      <c r="K147" s="5">
        <f t="shared" si="17"/>
        <v>1.5403062165652135E-2</v>
      </c>
      <c r="L147" s="5">
        <f t="shared" ref="L147:L210" si="19">(F148-F147)/F148</f>
        <v>-2.7472527472527865E-3</v>
      </c>
      <c r="M147" s="5">
        <f t="shared" si="18"/>
        <v>5.3631259362599505E-3</v>
      </c>
    </row>
    <row r="148" spans="1:13" x14ac:dyDescent="0.3">
      <c r="A148" s="2">
        <v>44775</v>
      </c>
      <c r="B148" s="3">
        <v>1430.25</v>
      </c>
      <c r="C148" s="3">
        <v>1884.6</v>
      </c>
      <c r="D148" s="3">
        <v>817.75</v>
      </c>
      <c r="E148" s="3">
        <v>542.1</v>
      </c>
      <c r="F148" s="26">
        <v>36.4</v>
      </c>
      <c r="G148" s="23">
        <v>17489.8</v>
      </c>
      <c r="H148" s="27">
        <f t="shared" si="14"/>
        <v>2.3367745535713652E-3</v>
      </c>
      <c r="I148" s="5">
        <f t="shared" si="15"/>
        <v>-1.8097347523094377E-2</v>
      </c>
      <c r="J148" s="5">
        <f t="shared" si="16"/>
        <v>8.5475266731328253E-3</v>
      </c>
      <c r="K148" s="5">
        <f t="shared" si="17"/>
        <v>-2.3111768512526576E-3</v>
      </c>
      <c r="L148" s="5">
        <f t="shared" si="19"/>
        <v>0.11757575757575761</v>
      </c>
      <c r="M148" s="5">
        <f t="shared" si="18"/>
        <v>-1.2008440217973459E-4</v>
      </c>
    </row>
    <row r="149" spans="1:13" x14ac:dyDescent="0.3">
      <c r="A149" s="2">
        <v>44776</v>
      </c>
      <c r="B149" s="3">
        <v>1433.6</v>
      </c>
      <c r="C149" s="3">
        <v>1851.1</v>
      </c>
      <c r="D149" s="3">
        <v>824.8</v>
      </c>
      <c r="E149" s="3">
        <v>540.85</v>
      </c>
      <c r="F149" s="26">
        <v>41.25</v>
      </c>
      <c r="G149" s="23">
        <v>17487.7</v>
      </c>
      <c r="H149" s="27">
        <f t="shared" si="14"/>
        <v>-1.1872337453731532E-3</v>
      </c>
      <c r="I149" s="5">
        <f t="shared" si="15"/>
        <v>-8.4715752771648573E-3</v>
      </c>
      <c r="J149" s="5">
        <f t="shared" si="16"/>
        <v>-5.547089302042005E-3</v>
      </c>
      <c r="K149" s="5">
        <f t="shared" si="17"/>
        <v>-1.4252226910454802E-2</v>
      </c>
      <c r="L149" s="5">
        <f t="shared" si="19"/>
        <v>1.1976047904191617E-2</v>
      </c>
      <c r="M149" s="5">
        <f t="shared" si="18"/>
        <v>-3.8632867213151973E-3</v>
      </c>
    </row>
    <row r="150" spans="1:13" x14ac:dyDescent="0.3">
      <c r="A150" s="2">
        <v>44777</v>
      </c>
      <c r="B150" s="3">
        <v>1431.9</v>
      </c>
      <c r="C150" s="3">
        <v>1835.55</v>
      </c>
      <c r="D150" s="3">
        <v>820.25</v>
      </c>
      <c r="E150" s="3">
        <v>533.25</v>
      </c>
      <c r="F150" s="26">
        <v>41.75</v>
      </c>
      <c r="G150" s="23">
        <v>17420.400000000001</v>
      </c>
      <c r="H150" s="27">
        <f t="shared" si="14"/>
        <v>-3.3986195297993319E-3</v>
      </c>
      <c r="I150" s="5">
        <f t="shared" si="15"/>
        <v>-8.9972190413864636E-4</v>
      </c>
      <c r="J150" s="5">
        <f t="shared" si="16"/>
        <v>2.1414936769267531E-2</v>
      </c>
      <c r="K150" s="5">
        <f t="shared" si="17"/>
        <v>-4.1427360888806053E-3</v>
      </c>
      <c r="L150" s="5">
        <f t="shared" si="19"/>
        <v>-2.4539877300613498E-2</v>
      </c>
      <c r="M150" s="5">
        <f t="shared" si="18"/>
        <v>1.1628137880949718E-2</v>
      </c>
    </row>
    <row r="151" spans="1:13" x14ac:dyDescent="0.3">
      <c r="A151" s="2">
        <v>44778</v>
      </c>
      <c r="B151" s="3">
        <v>1427.05</v>
      </c>
      <c r="C151" s="3">
        <v>1833.9</v>
      </c>
      <c r="D151" s="3">
        <v>838.2</v>
      </c>
      <c r="E151" s="3">
        <v>531.04999999999995</v>
      </c>
      <c r="F151" s="26">
        <v>40.75</v>
      </c>
      <c r="G151" s="23">
        <v>17625.349999999999</v>
      </c>
      <c r="H151" s="27">
        <f t="shared" si="14"/>
        <v>2.3938989774631513E-2</v>
      </c>
      <c r="I151" s="5">
        <f t="shared" si="15"/>
        <v>5.7468148549741985E-3</v>
      </c>
      <c r="J151" s="5">
        <f t="shared" si="16"/>
        <v>-1.4935181313101139E-3</v>
      </c>
      <c r="K151" s="5">
        <f t="shared" si="17"/>
        <v>-2.0465026902382739E-2</v>
      </c>
      <c r="L151" s="5">
        <f t="shared" si="19"/>
        <v>3.6674816625916523E-3</v>
      </c>
      <c r="M151" s="5">
        <f t="shared" si="18"/>
        <v>-2.3834993743297625E-4</v>
      </c>
    </row>
    <row r="152" spans="1:13" x14ac:dyDescent="0.3">
      <c r="A152" s="2">
        <v>44781</v>
      </c>
      <c r="B152" s="3">
        <v>1462.05</v>
      </c>
      <c r="C152" s="3">
        <v>1844.5</v>
      </c>
      <c r="D152" s="3">
        <v>836.95</v>
      </c>
      <c r="E152" s="3">
        <v>520.4</v>
      </c>
      <c r="F152" s="26">
        <v>40.9</v>
      </c>
      <c r="G152" s="23">
        <v>17621.150000000001</v>
      </c>
      <c r="H152" s="27">
        <f t="shared" si="14"/>
        <v>2.8984518856986973E-3</v>
      </c>
      <c r="I152" s="5">
        <f t="shared" si="15"/>
        <v>-8.8331008833101386E-3</v>
      </c>
      <c r="J152" s="5">
        <f t="shared" si="16"/>
        <v>1.3902798232695086E-2</v>
      </c>
      <c r="K152" s="5">
        <f t="shared" si="17"/>
        <v>-1.1074412278997341E-2</v>
      </c>
      <c r="L152" s="5">
        <f t="shared" si="19"/>
        <v>-1.2239902080782657E-3</v>
      </c>
      <c r="M152" s="5">
        <f t="shared" si="18"/>
        <v>4.2185151278833297E-3</v>
      </c>
    </row>
    <row r="153" spans="1:13" x14ac:dyDescent="0.3">
      <c r="A153" s="2">
        <v>44783</v>
      </c>
      <c r="B153" s="3">
        <v>1466.3</v>
      </c>
      <c r="C153" s="3">
        <v>1828.35</v>
      </c>
      <c r="D153" s="3">
        <v>848.75</v>
      </c>
      <c r="E153" s="3">
        <v>514.70000000000005</v>
      </c>
      <c r="F153" s="26">
        <v>40.85</v>
      </c>
      <c r="G153" s="23">
        <v>17695.8</v>
      </c>
      <c r="H153" s="27">
        <f t="shared" si="14"/>
        <v>1.3057817863633366E-2</v>
      </c>
      <c r="I153" s="5">
        <f t="shared" si="15"/>
        <v>1.3568923657944479E-2</v>
      </c>
      <c r="J153" s="5">
        <f t="shared" si="16"/>
        <v>1.2737001279516163E-2</v>
      </c>
      <c r="K153" s="5">
        <f t="shared" si="17"/>
        <v>1.9151977131967517E-2</v>
      </c>
      <c r="L153" s="5">
        <f t="shared" si="19"/>
        <v>-3.6855036855036505E-3</v>
      </c>
      <c r="M153" s="5">
        <f t="shared" si="18"/>
        <v>1.0473575610492548E-2</v>
      </c>
    </row>
    <row r="154" spans="1:13" x14ac:dyDescent="0.3">
      <c r="A154" s="2">
        <v>44784</v>
      </c>
      <c r="B154" s="3">
        <v>1485.7</v>
      </c>
      <c r="C154" s="3">
        <v>1853.5</v>
      </c>
      <c r="D154" s="3">
        <v>859.7</v>
      </c>
      <c r="E154" s="3">
        <v>524.75</v>
      </c>
      <c r="F154" s="26">
        <v>40.700000000000003</v>
      </c>
      <c r="G154" s="23">
        <v>17883.099999999999</v>
      </c>
      <c r="H154" s="27">
        <f t="shared" si="14"/>
        <v>-3.703329630003397E-4</v>
      </c>
      <c r="I154" s="5">
        <f t="shared" si="15"/>
        <v>-6.6804258092548092E-3</v>
      </c>
      <c r="J154" s="5">
        <f t="shared" si="16"/>
        <v>1.6811527904848963E-2</v>
      </c>
      <c r="K154" s="5">
        <f t="shared" si="17"/>
        <v>1.1211607311098633E-2</v>
      </c>
      <c r="L154" s="5">
        <f t="shared" si="19"/>
        <v>-2.1329987452948593E-2</v>
      </c>
      <c r="M154" s="5">
        <f t="shared" si="18"/>
        <v>-1.4195517352409202E-3</v>
      </c>
    </row>
    <row r="155" spans="1:13" x14ac:dyDescent="0.3">
      <c r="A155" s="2">
        <v>44785</v>
      </c>
      <c r="B155" s="3">
        <v>1485.15</v>
      </c>
      <c r="C155" s="3">
        <v>1841.2</v>
      </c>
      <c r="D155" s="3">
        <v>874.4</v>
      </c>
      <c r="E155" s="3">
        <v>530.70000000000005</v>
      </c>
      <c r="F155" s="26">
        <v>39.85</v>
      </c>
      <c r="G155" s="23">
        <v>17857.75</v>
      </c>
      <c r="H155" s="27">
        <f t="shared" si="14"/>
        <v>1.131711213926705E-2</v>
      </c>
      <c r="I155" s="5">
        <f t="shared" si="15"/>
        <v>2.789286971592528E-3</v>
      </c>
      <c r="J155" s="5">
        <f t="shared" si="16"/>
        <v>5.5160648279784169E-3</v>
      </c>
      <c r="K155" s="5">
        <f t="shared" si="17"/>
        <v>-9.0312767373324446E-3</v>
      </c>
      <c r="L155" s="5">
        <f t="shared" si="19"/>
        <v>1.1166253101736868E-2</v>
      </c>
      <c r="M155" s="5">
        <f t="shared" si="18"/>
        <v>9.4491377349803125E-3</v>
      </c>
    </row>
    <row r="156" spans="1:13" x14ac:dyDescent="0.3">
      <c r="A156" s="2">
        <v>44789</v>
      </c>
      <c r="B156" s="3">
        <v>1502.15</v>
      </c>
      <c r="C156" s="3">
        <v>1846.35</v>
      </c>
      <c r="D156" s="3">
        <v>879.25</v>
      </c>
      <c r="E156" s="3">
        <v>525.95000000000005</v>
      </c>
      <c r="F156" s="26">
        <v>40.299999999999997</v>
      </c>
      <c r="G156" s="23">
        <v>18028.099999999999</v>
      </c>
      <c r="H156" s="27">
        <f t="shared" si="14"/>
        <v>5.13279025101E-3</v>
      </c>
      <c r="I156" s="5">
        <f t="shared" si="15"/>
        <v>-3.6147197912702418E-3</v>
      </c>
      <c r="J156" s="5">
        <f t="shared" si="16"/>
        <v>4.5287291253891873E-3</v>
      </c>
      <c r="K156" s="5">
        <f t="shared" si="17"/>
        <v>4.1654832907316707E-3</v>
      </c>
      <c r="L156" s="5">
        <f t="shared" si="19"/>
        <v>7.3891625615764593E-3</v>
      </c>
      <c r="M156" s="5">
        <f t="shared" si="18"/>
        <v>5.392850542181471E-3</v>
      </c>
    </row>
    <row r="157" spans="1:13" x14ac:dyDescent="0.3">
      <c r="A157" s="2">
        <v>44790</v>
      </c>
      <c r="B157" s="3">
        <v>1509.9</v>
      </c>
      <c r="C157" s="3">
        <v>1839.7</v>
      </c>
      <c r="D157" s="3">
        <v>883.25</v>
      </c>
      <c r="E157" s="3">
        <v>528.15</v>
      </c>
      <c r="F157" s="26">
        <v>40.6</v>
      </c>
      <c r="G157" s="23">
        <v>18125.849999999999</v>
      </c>
      <c r="H157" s="27">
        <f t="shared" si="14"/>
        <v>1.1907124429449986E-3</v>
      </c>
      <c r="I157" s="5">
        <f t="shared" si="15"/>
        <v>3.4024678393279051E-2</v>
      </c>
      <c r="J157" s="5">
        <f t="shared" si="16"/>
        <v>2.0901593040334684E-3</v>
      </c>
      <c r="K157" s="5">
        <f t="shared" si="17"/>
        <v>7.889546351084898E-3</v>
      </c>
      <c r="L157" s="5">
        <f t="shared" si="19"/>
        <v>3.6809815950919898E-3</v>
      </c>
      <c r="M157" s="5">
        <f t="shared" si="18"/>
        <v>1.6771038152046799E-3</v>
      </c>
    </row>
    <row r="158" spans="1:13" x14ac:dyDescent="0.3">
      <c r="A158" s="2">
        <v>44791</v>
      </c>
      <c r="B158" s="3">
        <v>1511.7</v>
      </c>
      <c r="C158" s="3">
        <v>1904.5</v>
      </c>
      <c r="D158" s="3">
        <v>885.1</v>
      </c>
      <c r="E158" s="3">
        <v>532.35</v>
      </c>
      <c r="F158" s="26">
        <v>40.75</v>
      </c>
      <c r="G158" s="23">
        <v>18156.3</v>
      </c>
      <c r="H158" s="27">
        <f t="shared" si="14"/>
        <v>-1.2491209269615949E-2</v>
      </c>
      <c r="I158" s="5">
        <f t="shared" si="15"/>
        <v>-1.4651038891848695E-2</v>
      </c>
      <c r="J158" s="5">
        <f t="shared" si="16"/>
        <v>-1.6888786764705933E-2</v>
      </c>
      <c r="K158" s="5">
        <f t="shared" si="17"/>
        <v>-2.3061400980109541E-2</v>
      </c>
      <c r="L158" s="5">
        <f t="shared" si="19"/>
        <v>-2.2584692597239612E-2</v>
      </c>
      <c r="M158" s="5">
        <f t="shared" si="18"/>
        <v>-7.194923058147445E-3</v>
      </c>
    </row>
    <row r="159" spans="1:13" x14ac:dyDescent="0.3">
      <c r="A159" s="2">
        <v>44792</v>
      </c>
      <c r="B159" s="3">
        <v>1493.05</v>
      </c>
      <c r="C159" s="3">
        <v>1877</v>
      </c>
      <c r="D159" s="3">
        <v>870.4</v>
      </c>
      <c r="E159" s="3">
        <v>520.35</v>
      </c>
      <c r="F159" s="26">
        <v>39.85</v>
      </c>
      <c r="G159" s="23">
        <v>18026.599999999999</v>
      </c>
      <c r="H159" s="27">
        <f t="shared" si="14"/>
        <v>-1.5438501037168054E-2</v>
      </c>
      <c r="I159" s="5">
        <f t="shared" si="15"/>
        <v>-2.453535656777929E-2</v>
      </c>
      <c r="J159" s="5">
        <f t="shared" si="16"/>
        <v>-2.1296567908477532E-2</v>
      </c>
      <c r="K159" s="5">
        <f t="shared" si="17"/>
        <v>-1.7699980442010581E-2</v>
      </c>
      <c r="L159" s="5">
        <f t="shared" si="19"/>
        <v>-1.7879948914431745E-2</v>
      </c>
      <c r="M159" s="5">
        <f t="shared" si="18"/>
        <v>-1.4597081709324659E-2</v>
      </c>
    </row>
    <row r="160" spans="1:13" x14ac:dyDescent="0.3">
      <c r="A160" s="2">
        <v>44795</v>
      </c>
      <c r="B160" s="3">
        <v>1470.35</v>
      </c>
      <c r="C160" s="3">
        <v>1832.05</v>
      </c>
      <c r="D160" s="3">
        <v>852.25</v>
      </c>
      <c r="E160" s="3">
        <v>511.3</v>
      </c>
      <c r="F160" s="26">
        <v>39.15</v>
      </c>
      <c r="G160" s="23">
        <v>17767.25</v>
      </c>
      <c r="H160" s="27">
        <f t="shared" si="14"/>
        <v>-3.1041069723017839E-3</v>
      </c>
      <c r="I160" s="5">
        <f t="shared" si="15"/>
        <v>1.277111679913784E-2</v>
      </c>
      <c r="J160" s="5">
        <f t="shared" si="16"/>
        <v>1.3485357101516353E-2</v>
      </c>
      <c r="K160" s="5">
        <f t="shared" si="17"/>
        <v>2.03104042920099E-2</v>
      </c>
      <c r="L160" s="5">
        <f t="shared" si="19"/>
        <v>-3.8461538461538095E-3</v>
      </c>
      <c r="M160" s="5">
        <f t="shared" si="18"/>
        <v>-6.9511351915034327E-3</v>
      </c>
    </row>
    <row r="161" spans="1:13" x14ac:dyDescent="0.3">
      <c r="A161" s="2">
        <v>44796</v>
      </c>
      <c r="B161" s="3">
        <v>1465.8</v>
      </c>
      <c r="C161" s="3">
        <v>1855.75</v>
      </c>
      <c r="D161" s="3">
        <v>863.9</v>
      </c>
      <c r="E161" s="3">
        <v>521.9</v>
      </c>
      <c r="F161" s="26">
        <v>39</v>
      </c>
      <c r="G161" s="23">
        <v>17644.599999999999</v>
      </c>
      <c r="H161" s="27">
        <f t="shared" si="14"/>
        <v>4.7866381505244629E-3</v>
      </c>
      <c r="I161" s="5">
        <f t="shared" si="15"/>
        <v>6.3450417648318212E-3</v>
      </c>
      <c r="J161" s="5">
        <f t="shared" si="16"/>
        <v>1.0763769609527055E-2</v>
      </c>
      <c r="K161" s="5">
        <f t="shared" si="17"/>
        <v>-5.0067398420951719E-3</v>
      </c>
      <c r="L161" s="5">
        <f t="shared" si="19"/>
        <v>2.7431421446384073E-2</v>
      </c>
      <c r="M161" s="5">
        <f t="shared" si="18"/>
        <v>8.2233051728694394E-3</v>
      </c>
    </row>
    <row r="162" spans="1:13" x14ac:dyDescent="0.3">
      <c r="A162" s="2">
        <v>44797</v>
      </c>
      <c r="B162" s="3">
        <v>1472.85</v>
      </c>
      <c r="C162" s="3">
        <v>1867.6</v>
      </c>
      <c r="D162" s="3">
        <v>873.3</v>
      </c>
      <c r="E162" s="3">
        <v>519.29999999999995</v>
      </c>
      <c r="F162" s="26">
        <v>40.1</v>
      </c>
      <c r="G162" s="23">
        <v>17790.900000000001</v>
      </c>
      <c r="H162" s="27">
        <f t="shared" si="14"/>
        <v>-5.461310031743865E-3</v>
      </c>
      <c r="I162" s="5">
        <f t="shared" si="15"/>
        <v>6.1538461538466409E-4</v>
      </c>
      <c r="J162" s="5">
        <f t="shared" si="16"/>
        <v>-1.0890124376682889E-3</v>
      </c>
      <c r="K162" s="5">
        <f t="shared" si="17"/>
        <v>2.1137586471945097E-3</v>
      </c>
      <c r="L162" s="5">
        <f t="shared" si="19"/>
        <v>6.8524970963995263E-2</v>
      </c>
      <c r="M162" s="5">
        <f t="shared" si="18"/>
        <v>1.2855202146649124E-3</v>
      </c>
    </row>
    <row r="163" spans="1:13" x14ac:dyDescent="0.3">
      <c r="A163" s="2">
        <v>44798</v>
      </c>
      <c r="B163" s="3">
        <v>1464.85</v>
      </c>
      <c r="C163" s="3">
        <v>1868.75</v>
      </c>
      <c r="D163" s="3">
        <v>872.35</v>
      </c>
      <c r="E163" s="3">
        <v>520.4</v>
      </c>
      <c r="F163" s="26">
        <v>43.05</v>
      </c>
      <c r="G163" s="23">
        <v>17813.8</v>
      </c>
      <c r="H163" s="27">
        <f t="shared" si="14"/>
        <v>1.7063681659954953E-4</v>
      </c>
      <c r="I163" s="5">
        <f t="shared" si="15"/>
        <v>1.7507426198049448E-2</v>
      </c>
      <c r="J163" s="5">
        <f t="shared" si="16"/>
        <v>-1.7224550726301889E-3</v>
      </c>
      <c r="K163" s="5">
        <f t="shared" si="17"/>
        <v>6.4910271095837682E-3</v>
      </c>
      <c r="L163" s="5">
        <f t="shared" si="19"/>
        <v>5.9016393442623015E-2</v>
      </c>
      <c r="M163" s="5">
        <f t="shared" si="18"/>
        <v>2.3605576852534565E-3</v>
      </c>
    </row>
    <row r="164" spans="1:13" x14ac:dyDescent="0.3">
      <c r="A164" s="2">
        <v>44799</v>
      </c>
      <c r="B164" s="3">
        <v>1465.1</v>
      </c>
      <c r="C164" s="3">
        <v>1902.05</v>
      </c>
      <c r="D164" s="3">
        <v>870.85</v>
      </c>
      <c r="E164" s="3">
        <v>523.79999999999995</v>
      </c>
      <c r="F164" s="26">
        <v>45.75</v>
      </c>
      <c r="G164" s="23">
        <v>17855.95</v>
      </c>
      <c r="H164" s="27">
        <f t="shared" si="14"/>
        <v>-1.7854661664582338E-2</v>
      </c>
      <c r="I164" s="5">
        <f t="shared" si="15"/>
        <v>-2.813513513513511E-2</v>
      </c>
      <c r="J164" s="5">
        <f t="shared" si="16"/>
        <v>-1.752643570719168E-2</v>
      </c>
      <c r="K164" s="5">
        <f t="shared" si="17"/>
        <v>-1.7383703991453687E-2</v>
      </c>
      <c r="L164" s="5">
        <f t="shared" si="19"/>
        <v>-1.441241685144121E-2</v>
      </c>
      <c r="M164" s="5">
        <f t="shared" si="18"/>
        <v>-2.1107289191592667E-2</v>
      </c>
    </row>
    <row r="165" spans="1:13" x14ac:dyDescent="0.3">
      <c r="A165" s="2">
        <v>44802</v>
      </c>
      <c r="B165" s="3">
        <v>1439.4</v>
      </c>
      <c r="C165" s="3">
        <v>1850</v>
      </c>
      <c r="D165" s="3">
        <v>855.85</v>
      </c>
      <c r="E165" s="3">
        <v>514.85</v>
      </c>
      <c r="F165" s="26">
        <v>45.1</v>
      </c>
      <c r="G165" s="23">
        <v>17486.849999999999</v>
      </c>
      <c r="H165" s="27">
        <f t="shared" si="14"/>
        <v>3.1424534015207471E-2</v>
      </c>
      <c r="I165" s="5">
        <f t="shared" si="15"/>
        <v>3.4169516301652374E-2</v>
      </c>
      <c r="J165" s="5">
        <f t="shared" si="16"/>
        <v>3.5444607235433259E-2</v>
      </c>
      <c r="K165" s="5">
        <f t="shared" si="17"/>
        <v>3.0870588235294073E-2</v>
      </c>
      <c r="L165" s="5">
        <f t="shared" si="19"/>
        <v>-2.6166097838452754E-2</v>
      </c>
      <c r="M165" s="5">
        <f t="shared" si="18"/>
        <v>1.5759687282776633E-2</v>
      </c>
    </row>
    <row r="166" spans="1:13" x14ac:dyDescent="0.3">
      <c r="A166" s="2">
        <v>44803</v>
      </c>
      <c r="B166" s="3">
        <v>1486.1</v>
      </c>
      <c r="C166" s="3">
        <v>1915.45</v>
      </c>
      <c r="D166" s="3">
        <v>887.3</v>
      </c>
      <c r="E166" s="3">
        <v>531.25</v>
      </c>
      <c r="F166" s="26">
        <v>43.95</v>
      </c>
      <c r="G166" s="23">
        <v>17766.849999999999</v>
      </c>
      <c r="H166" s="27">
        <f t="shared" si="14"/>
        <v>-9.4759365553780638E-3</v>
      </c>
      <c r="I166" s="5">
        <f t="shared" si="15"/>
        <v>-6.6216464776520153E-3</v>
      </c>
      <c r="J166" s="5">
        <f t="shared" si="16"/>
        <v>-1.4811002458969443E-2</v>
      </c>
      <c r="K166" s="5">
        <f t="shared" si="17"/>
        <v>3.843990249390502E-3</v>
      </c>
      <c r="L166" s="5">
        <f t="shared" si="19"/>
        <v>2.2701475595912446E-3</v>
      </c>
      <c r="M166" s="5">
        <f t="shared" si="18"/>
        <v>4.6666274513100956E-3</v>
      </c>
    </row>
    <row r="167" spans="1:13" x14ac:dyDescent="0.3">
      <c r="A167" s="2">
        <v>44805</v>
      </c>
      <c r="B167" s="3">
        <v>1472.15</v>
      </c>
      <c r="C167" s="3">
        <v>1902.85</v>
      </c>
      <c r="D167" s="3">
        <v>874.35</v>
      </c>
      <c r="E167" s="3">
        <v>533.29999999999995</v>
      </c>
      <c r="F167" s="26">
        <v>44.05</v>
      </c>
      <c r="G167" s="23">
        <v>17850.150000000001</v>
      </c>
      <c r="H167" s="27">
        <f t="shared" si="14"/>
        <v>8.9868731066980196E-3</v>
      </c>
      <c r="I167" s="5">
        <f t="shared" si="15"/>
        <v>8.3383276441618675E-3</v>
      </c>
      <c r="J167" s="5">
        <f t="shared" si="16"/>
        <v>-2.235213204951909E-3</v>
      </c>
      <c r="K167" s="5">
        <f t="shared" si="17"/>
        <v>6.3350102478108641E-3</v>
      </c>
      <c r="L167" s="5">
        <f t="shared" si="19"/>
        <v>-1.9675925925925795E-2</v>
      </c>
      <c r="M167" s="5">
        <f t="shared" si="18"/>
        <v>1.1778727785486858E-3</v>
      </c>
    </row>
    <row r="168" spans="1:13" x14ac:dyDescent="0.3">
      <c r="A168" s="2">
        <v>44806</v>
      </c>
      <c r="B168" s="3">
        <v>1485.5</v>
      </c>
      <c r="C168" s="3">
        <v>1918.85</v>
      </c>
      <c r="D168" s="3">
        <v>872.4</v>
      </c>
      <c r="E168" s="3">
        <v>536.70000000000005</v>
      </c>
      <c r="F168" s="26">
        <v>43.2</v>
      </c>
      <c r="G168" s="23">
        <v>17871.2</v>
      </c>
      <c r="H168" s="27">
        <f t="shared" si="14"/>
        <v>6.3877462292230725E-3</v>
      </c>
      <c r="I168" s="5">
        <f t="shared" si="15"/>
        <v>9.830228597966964E-3</v>
      </c>
      <c r="J168" s="5">
        <f t="shared" si="16"/>
        <v>1.1388747237803918E-2</v>
      </c>
      <c r="K168" s="5">
        <f t="shared" si="17"/>
        <v>4.0823900538131969E-3</v>
      </c>
      <c r="L168" s="5">
        <f t="shared" si="19"/>
        <v>2.3094688221707697E-3</v>
      </c>
      <c r="M168" s="5">
        <f t="shared" si="18"/>
        <v>2.887359502760427E-3</v>
      </c>
    </row>
    <row r="169" spans="1:13" x14ac:dyDescent="0.3">
      <c r="A169" s="2">
        <v>44809</v>
      </c>
      <c r="B169" s="3">
        <v>1495.05</v>
      </c>
      <c r="C169" s="3">
        <v>1937.9</v>
      </c>
      <c r="D169" s="3">
        <v>882.45</v>
      </c>
      <c r="E169" s="3">
        <v>538.9</v>
      </c>
      <c r="F169" s="26">
        <v>43.3</v>
      </c>
      <c r="G169" s="23">
        <v>17922.95</v>
      </c>
      <c r="H169" s="27">
        <f t="shared" si="14"/>
        <v>-3.8271729277873207E-3</v>
      </c>
      <c r="I169" s="5">
        <f t="shared" si="15"/>
        <v>-1.1588453306885235E-2</v>
      </c>
      <c r="J169" s="5">
        <f t="shared" si="16"/>
        <v>1.3580037345101927E-3</v>
      </c>
      <c r="K169" s="5">
        <f t="shared" si="17"/>
        <v>-2.0453700260320245E-3</v>
      </c>
      <c r="L169" s="5">
        <f t="shared" si="19"/>
        <v>3.4522439585732033E-3</v>
      </c>
      <c r="M169" s="5">
        <f t="shared" si="18"/>
        <v>1.7989167513679438E-3</v>
      </c>
    </row>
    <row r="170" spans="1:13" x14ac:dyDescent="0.3">
      <c r="A170" s="2">
        <v>44810</v>
      </c>
      <c r="B170" s="3">
        <v>1489.35</v>
      </c>
      <c r="C170" s="3">
        <v>1915.7</v>
      </c>
      <c r="D170" s="3">
        <v>883.65</v>
      </c>
      <c r="E170" s="3">
        <v>537.79999999999995</v>
      </c>
      <c r="F170" s="26">
        <v>43.45</v>
      </c>
      <c r="G170" s="23">
        <v>17955.25</v>
      </c>
      <c r="H170" s="27">
        <f t="shared" si="14"/>
        <v>-4.7561222424610094E-3</v>
      </c>
      <c r="I170" s="5">
        <f t="shared" si="15"/>
        <v>-3.9041006157474363E-3</v>
      </c>
      <c r="J170" s="5">
        <f t="shared" si="16"/>
        <v>-8.5026249714676237E-3</v>
      </c>
      <c r="K170" s="5">
        <f t="shared" si="17"/>
        <v>-9.2896687623157202E-3</v>
      </c>
      <c r="L170" s="5">
        <f t="shared" si="19"/>
        <v>6.8571428571427926E-3</v>
      </c>
      <c r="M170" s="5">
        <f t="shared" si="18"/>
        <v>-4.5091792007115406E-3</v>
      </c>
    </row>
    <row r="171" spans="1:13" x14ac:dyDescent="0.3">
      <c r="A171" s="2">
        <v>44811</v>
      </c>
      <c r="B171" s="3">
        <v>1482.3</v>
      </c>
      <c r="C171" s="3">
        <v>1908.25</v>
      </c>
      <c r="D171" s="3">
        <v>876.2</v>
      </c>
      <c r="E171" s="3">
        <v>532.85</v>
      </c>
      <c r="F171" s="26">
        <v>43.75</v>
      </c>
      <c r="G171" s="23">
        <v>17874.650000000001</v>
      </c>
      <c r="H171" s="27">
        <f t="shared" si="14"/>
        <v>1.0216346153846124E-2</v>
      </c>
      <c r="I171" s="5">
        <f t="shared" si="15"/>
        <v>1.1295044169840136E-2</v>
      </c>
      <c r="J171" s="5">
        <f t="shared" si="16"/>
        <v>2.5144637294169905E-2</v>
      </c>
      <c r="K171" s="5">
        <f t="shared" si="17"/>
        <v>2.1665289635545679E-2</v>
      </c>
      <c r="L171" s="5">
        <f t="shared" si="19"/>
        <v>0</v>
      </c>
      <c r="M171" s="5">
        <f t="shared" si="18"/>
        <v>1.0693026563758118E-2</v>
      </c>
    </row>
    <row r="172" spans="1:13" x14ac:dyDescent="0.3">
      <c r="A172" s="2">
        <v>44812</v>
      </c>
      <c r="B172" s="3">
        <v>1497.6</v>
      </c>
      <c r="C172" s="3">
        <v>1930.05</v>
      </c>
      <c r="D172" s="3">
        <v>898.8</v>
      </c>
      <c r="E172" s="3">
        <v>544.65</v>
      </c>
      <c r="F172" s="26">
        <v>43.75</v>
      </c>
      <c r="G172" s="23">
        <v>18067.849999999999</v>
      </c>
      <c r="H172" s="27">
        <f t="shared" si="14"/>
        <v>6.672894701721607E-4</v>
      </c>
      <c r="I172" s="5">
        <f t="shared" si="15"/>
        <v>-1.9207309159810239E-3</v>
      </c>
      <c r="J172" s="5">
        <f t="shared" si="16"/>
        <v>2.7184466019417979E-3</v>
      </c>
      <c r="K172" s="5">
        <f t="shared" si="17"/>
        <v>1.5722417999457929E-2</v>
      </c>
      <c r="L172" s="5">
        <f t="shared" si="19"/>
        <v>-1.1441647597253354E-3</v>
      </c>
      <c r="M172" s="5">
        <f t="shared" si="18"/>
        <v>4.4438934347192033E-3</v>
      </c>
    </row>
    <row r="173" spans="1:13" x14ac:dyDescent="0.3">
      <c r="A173" s="2">
        <v>44813</v>
      </c>
      <c r="B173" s="3">
        <v>1498.6</v>
      </c>
      <c r="C173" s="3">
        <v>1926.35</v>
      </c>
      <c r="D173" s="3">
        <v>901.25</v>
      </c>
      <c r="E173" s="3">
        <v>553.35</v>
      </c>
      <c r="F173" s="26">
        <v>43.7</v>
      </c>
      <c r="G173" s="23">
        <v>18148.5</v>
      </c>
      <c r="H173" s="27">
        <f t="shared" si="14"/>
        <v>-3.3812058518295032E-3</v>
      </c>
      <c r="I173" s="5">
        <f t="shared" si="15"/>
        <v>-1.2214137214136742E-3</v>
      </c>
      <c r="J173" s="5">
        <f t="shared" si="16"/>
        <v>6.5586419753086919E-3</v>
      </c>
      <c r="K173" s="5">
        <f t="shared" si="17"/>
        <v>2.793296089385393E-3</v>
      </c>
      <c r="L173" s="5">
        <f t="shared" si="19"/>
        <v>2.2831050228309204E-3</v>
      </c>
      <c r="M173" s="5">
        <f t="shared" si="18"/>
        <v>5.8639701351095568E-3</v>
      </c>
    </row>
    <row r="174" spans="1:13" x14ac:dyDescent="0.3">
      <c r="A174" s="2">
        <v>44816</v>
      </c>
      <c r="B174" s="3">
        <v>1493.55</v>
      </c>
      <c r="C174" s="3">
        <v>1924</v>
      </c>
      <c r="D174" s="3">
        <v>907.2</v>
      </c>
      <c r="E174" s="3">
        <v>554.9</v>
      </c>
      <c r="F174" s="26">
        <v>43.8</v>
      </c>
      <c r="G174" s="23">
        <v>18255.55</v>
      </c>
      <c r="H174" s="27">
        <f t="shared" si="14"/>
        <v>1.292049434934899E-2</v>
      </c>
      <c r="I174" s="5">
        <f t="shared" si="15"/>
        <v>-3.1194759280436156E-4</v>
      </c>
      <c r="J174" s="5">
        <f t="shared" si="16"/>
        <v>3.076923076923027E-3</v>
      </c>
      <c r="K174" s="5">
        <f t="shared" si="17"/>
        <v>5.5555555555555965E-3</v>
      </c>
      <c r="L174" s="5">
        <f t="shared" si="19"/>
        <v>1.2401352874859172E-2</v>
      </c>
      <c r="M174" s="5">
        <f t="shared" si="18"/>
        <v>7.4972340697368597E-3</v>
      </c>
    </row>
    <row r="175" spans="1:13" x14ac:dyDescent="0.3">
      <c r="A175" s="2">
        <v>44817</v>
      </c>
      <c r="B175" s="3">
        <v>1513.1</v>
      </c>
      <c r="C175" s="3">
        <v>1923.4</v>
      </c>
      <c r="D175" s="3">
        <v>910</v>
      </c>
      <c r="E175" s="3">
        <v>558</v>
      </c>
      <c r="F175" s="26">
        <v>44.35</v>
      </c>
      <c r="G175" s="23">
        <v>18393.45</v>
      </c>
      <c r="H175" s="27">
        <f t="shared" si="14"/>
        <v>1.0172374317208112E-2</v>
      </c>
      <c r="I175" s="5">
        <f t="shared" si="15"/>
        <v>1.6012687368905692E-2</v>
      </c>
      <c r="J175" s="5">
        <f t="shared" si="16"/>
        <v>8.8225683476745691E-3</v>
      </c>
      <c r="K175" s="5">
        <f t="shared" si="17"/>
        <v>2.4048972452995192E-2</v>
      </c>
      <c r="L175" s="5">
        <f t="shared" si="19"/>
        <v>4.108108108108105E-2</v>
      </c>
      <c r="M175" s="5">
        <f t="shared" si="18"/>
        <v>-1.3547245916815567E-2</v>
      </c>
    </row>
    <row r="176" spans="1:13" x14ac:dyDescent="0.3">
      <c r="A176" s="2">
        <v>44818</v>
      </c>
      <c r="B176" s="3">
        <v>1528.65</v>
      </c>
      <c r="C176" s="3">
        <v>1954.7</v>
      </c>
      <c r="D176" s="3">
        <v>918.1</v>
      </c>
      <c r="E176" s="3">
        <v>571.75</v>
      </c>
      <c r="F176" s="26">
        <v>46.25</v>
      </c>
      <c r="G176" s="23">
        <v>18147.599999999999</v>
      </c>
      <c r="H176" s="27">
        <f t="shared" si="14"/>
        <v>-5.2278555928191263E-3</v>
      </c>
      <c r="I176" s="5">
        <f t="shared" si="15"/>
        <v>-1.0624822273350026E-2</v>
      </c>
      <c r="J176" s="5">
        <f t="shared" si="16"/>
        <v>-5.4489973844812551E-4</v>
      </c>
      <c r="K176" s="5">
        <f t="shared" si="17"/>
        <v>6.9911736432749674E-4</v>
      </c>
      <c r="L176" s="5">
        <f t="shared" si="19"/>
        <v>-3.2537960954446546E-3</v>
      </c>
      <c r="M176" s="5">
        <f t="shared" si="18"/>
        <v>7.3922139721869767E-3</v>
      </c>
    </row>
    <row r="177" spans="1:13" x14ac:dyDescent="0.3">
      <c r="A177" s="2">
        <v>44819</v>
      </c>
      <c r="B177" s="3">
        <v>1520.7</v>
      </c>
      <c r="C177" s="3">
        <v>1934.15</v>
      </c>
      <c r="D177" s="3">
        <v>917.6</v>
      </c>
      <c r="E177" s="3">
        <v>572.15</v>
      </c>
      <c r="F177" s="26">
        <v>46.1</v>
      </c>
      <c r="G177" s="23">
        <v>18282.75</v>
      </c>
      <c r="H177" s="27">
        <f t="shared" si="14"/>
        <v>-1.8723831853960839E-2</v>
      </c>
      <c r="I177" s="5">
        <f t="shared" si="15"/>
        <v>-1.9945086256023085E-3</v>
      </c>
      <c r="J177" s="5">
        <f t="shared" si="16"/>
        <v>-9.3499065009349912E-3</v>
      </c>
      <c r="K177" s="5">
        <f t="shared" si="17"/>
        <v>-1.8422926308294809E-2</v>
      </c>
      <c r="L177" s="5">
        <f t="shared" si="19"/>
        <v>-3.2474804031355047E-2</v>
      </c>
      <c r="M177" s="5">
        <f t="shared" si="18"/>
        <v>-2.1479693602185723E-2</v>
      </c>
    </row>
    <row r="178" spans="1:13" x14ac:dyDescent="0.3">
      <c r="A178" s="2">
        <v>44820</v>
      </c>
      <c r="B178" s="3">
        <v>1492.75</v>
      </c>
      <c r="C178" s="3">
        <v>1930.3</v>
      </c>
      <c r="D178" s="3">
        <v>909.1</v>
      </c>
      <c r="E178" s="3">
        <v>561.79999999999995</v>
      </c>
      <c r="F178" s="26">
        <v>44.65</v>
      </c>
      <c r="G178" s="23">
        <v>17898.3</v>
      </c>
      <c r="H178" s="27">
        <f t="shared" si="14"/>
        <v>6.5553041394914875E-3</v>
      </c>
      <c r="I178" s="5">
        <f t="shared" si="15"/>
        <v>-4.1461518528113734E-4</v>
      </c>
      <c r="J178" s="5">
        <f t="shared" si="16"/>
        <v>-1.1009786476868302E-2</v>
      </c>
      <c r="K178" s="5">
        <f t="shared" si="17"/>
        <v>1.8261249453910083E-2</v>
      </c>
      <c r="L178" s="5">
        <f t="shared" si="19"/>
        <v>-3.3707865168539006E-3</v>
      </c>
      <c r="M178" s="5">
        <f t="shared" si="18"/>
        <v>-3.9010025941246173E-3</v>
      </c>
    </row>
    <row r="179" spans="1:13" x14ac:dyDescent="0.3">
      <c r="A179" s="2">
        <v>44823</v>
      </c>
      <c r="B179" s="3">
        <v>1502.6</v>
      </c>
      <c r="C179" s="3">
        <v>1929.5</v>
      </c>
      <c r="D179" s="3">
        <v>899.2</v>
      </c>
      <c r="E179" s="3">
        <v>572.25</v>
      </c>
      <c r="F179" s="26">
        <v>44.5</v>
      </c>
      <c r="G179" s="23">
        <v>17828.75</v>
      </c>
      <c r="H179" s="27">
        <f t="shared" si="14"/>
        <v>1.1902413362267467E-2</v>
      </c>
      <c r="I179" s="5">
        <f t="shared" si="15"/>
        <v>5.2841861064570174E-3</v>
      </c>
      <c r="J179" s="5">
        <f t="shared" si="16"/>
        <v>1.9143714207799242E-2</v>
      </c>
      <c r="K179" s="5">
        <f t="shared" si="17"/>
        <v>3.1356153645152071E-3</v>
      </c>
      <c r="L179" s="5">
        <f t="shared" si="19"/>
        <v>1.6574585635359115E-2</v>
      </c>
      <c r="M179" s="5">
        <f t="shared" si="18"/>
        <v>1.8313616553835402E-2</v>
      </c>
    </row>
    <row r="180" spans="1:13" x14ac:dyDescent="0.3">
      <c r="A180" s="2">
        <v>44824</v>
      </c>
      <c r="B180" s="3">
        <v>1520.7</v>
      </c>
      <c r="C180" s="3">
        <v>1939.75</v>
      </c>
      <c r="D180" s="3">
        <v>916.75</v>
      </c>
      <c r="E180" s="3">
        <v>574.04999999999995</v>
      </c>
      <c r="F180" s="26">
        <v>45.25</v>
      </c>
      <c r="G180" s="23">
        <v>18161.349999999999</v>
      </c>
      <c r="H180" s="27">
        <f t="shared" si="14"/>
        <v>-1.5477327361939847E-3</v>
      </c>
      <c r="I180" s="5">
        <f t="shared" si="15"/>
        <v>-1.1076361740943445E-2</v>
      </c>
      <c r="J180" s="5">
        <f t="shared" si="16"/>
        <v>-1.6388964763725759E-3</v>
      </c>
      <c r="K180" s="5">
        <f t="shared" si="17"/>
        <v>-7.6355976829908878E-3</v>
      </c>
      <c r="L180" s="5">
        <f t="shared" si="19"/>
        <v>-2.4915062287655752E-2</v>
      </c>
      <c r="M180" s="5">
        <f t="shared" si="18"/>
        <v>-6.6625464562955839E-3</v>
      </c>
    </row>
    <row r="181" spans="1:13" x14ac:dyDescent="0.3">
      <c r="A181" s="2">
        <v>44825</v>
      </c>
      <c r="B181" s="3">
        <v>1518.35</v>
      </c>
      <c r="C181" s="3">
        <v>1918.5</v>
      </c>
      <c r="D181" s="3">
        <v>915.25</v>
      </c>
      <c r="E181" s="3">
        <v>569.70000000000005</v>
      </c>
      <c r="F181" s="26">
        <v>44.15</v>
      </c>
      <c r="G181" s="23">
        <v>18041.150000000001</v>
      </c>
      <c r="H181" s="27">
        <f t="shared" si="14"/>
        <v>-2.1769851951547719E-2</v>
      </c>
      <c r="I181" s="5">
        <f t="shared" si="15"/>
        <v>-1.3604543653414344E-2</v>
      </c>
      <c r="J181" s="5">
        <f t="shared" si="16"/>
        <v>-1.3117113128182447E-2</v>
      </c>
      <c r="K181" s="5">
        <f t="shared" si="17"/>
        <v>-4.2305658381810171E-3</v>
      </c>
      <c r="L181" s="5">
        <f t="shared" si="19"/>
        <v>-2.2701475595914059E-3</v>
      </c>
      <c r="M181" s="5">
        <f t="shared" si="18"/>
        <v>-7.0893679019099418E-3</v>
      </c>
    </row>
    <row r="182" spans="1:13" x14ac:dyDescent="0.3">
      <c r="A182" s="2">
        <v>44826</v>
      </c>
      <c r="B182" s="3">
        <v>1486</v>
      </c>
      <c r="C182" s="3">
        <v>1892.75</v>
      </c>
      <c r="D182" s="3">
        <v>903.4</v>
      </c>
      <c r="E182" s="3">
        <v>567.29999999999995</v>
      </c>
      <c r="F182" s="26">
        <v>44.05</v>
      </c>
      <c r="G182" s="23">
        <v>17914.150000000001</v>
      </c>
      <c r="H182" s="27">
        <f t="shared" si="14"/>
        <v>-2.7555924350862571E-2</v>
      </c>
      <c r="I182" s="5">
        <f t="shared" si="15"/>
        <v>-1.6132495839372929E-2</v>
      </c>
      <c r="J182" s="5">
        <f t="shared" si="16"/>
        <v>-2.3972796826296376E-2</v>
      </c>
      <c r="K182" s="5">
        <f t="shared" si="17"/>
        <v>-3.0330548492553452E-2</v>
      </c>
      <c r="L182" s="5">
        <f t="shared" si="19"/>
        <v>-3.4037558685445911E-2</v>
      </c>
      <c r="M182" s="5">
        <f t="shared" si="18"/>
        <v>-1.2897170368737066E-2</v>
      </c>
    </row>
    <row r="183" spans="1:13" x14ac:dyDescent="0.3">
      <c r="A183" s="2">
        <v>44827</v>
      </c>
      <c r="B183" s="3">
        <v>1446.15</v>
      </c>
      <c r="C183" s="3">
        <v>1862.7</v>
      </c>
      <c r="D183" s="3">
        <v>882.25</v>
      </c>
      <c r="E183" s="3">
        <v>550.6</v>
      </c>
      <c r="F183" s="26">
        <v>42.6</v>
      </c>
      <c r="G183" s="23">
        <v>17686.05</v>
      </c>
      <c r="H183" s="27">
        <f t="shared" si="14"/>
        <v>-1.3668383976448322E-2</v>
      </c>
      <c r="I183" s="5">
        <f t="shared" si="15"/>
        <v>-1.8425369054127963E-2</v>
      </c>
      <c r="J183" s="5">
        <f t="shared" si="16"/>
        <v>-2.4621102142732765E-2</v>
      </c>
      <c r="K183" s="5">
        <f t="shared" si="17"/>
        <v>-1.3436407141542553E-2</v>
      </c>
      <c r="L183" s="5">
        <f t="shared" si="19"/>
        <v>-5.83850931677019E-2</v>
      </c>
      <c r="M183" s="5">
        <f t="shared" si="18"/>
        <v>-2.0586521094331567E-2</v>
      </c>
    </row>
    <row r="184" spans="1:13" x14ac:dyDescent="0.3">
      <c r="A184" s="2">
        <v>44830</v>
      </c>
      <c r="B184" s="3">
        <v>1426.65</v>
      </c>
      <c r="C184" s="3">
        <v>1829</v>
      </c>
      <c r="D184" s="3">
        <v>861.05</v>
      </c>
      <c r="E184" s="3">
        <v>543.29999999999995</v>
      </c>
      <c r="F184" s="26">
        <v>40.25</v>
      </c>
      <c r="G184" s="23">
        <v>17329.3</v>
      </c>
      <c r="H184" s="27">
        <f t="shared" si="14"/>
        <v>-9.0532941966970908E-3</v>
      </c>
      <c r="I184" s="5">
        <f t="shared" si="15"/>
        <v>-1.6506419163007862E-2</v>
      </c>
      <c r="J184" s="5">
        <f t="shared" si="16"/>
        <v>-9.9700897308075773E-3</v>
      </c>
      <c r="K184" s="5">
        <f t="shared" si="17"/>
        <v>-1.2674743709226383E-2</v>
      </c>
      <c r="L184" s="5">
        <f t="shared" si="19"/>
        <v>4.9443757725587843E-3</v>
      </c>
      <c r="M184" s="5">
        <f t="shared" si="18"/>
        <v>-2.2237194816912258E-3</v>
      </c>
    </row>
    <row r="185" spans="1:13" x14ac:dyDescent="0.3">
      <c r="A185" s="2">
        <v>44831</v>
      </c>
      <c r="B185" s="3">
        <v>1413.85</v>
      </c>
      <c r="C185" s="3">
        <v>1799.3</v>
      </c>
      <c r="D185" s="3">
        <v>852.55</v>
      </c>
      <c r="E185" s="3">
        <v>536.5</v>
      </c>
      <c r="F185" s="26">
        <v>40.450000000000003</v>
      </c>
      <c r="G185" s="23">
        <v>17290.849999999999</v>
      </c>
      <c r="H185" s="27">
        <f t="shared" si="14"/>
        <v>-1.7487675866287616E-2</v>
      </c>
      <c r="I185" s="5">
        <f t="shared" si="15"/>
        <v>-3.7375878612072107E-3</v>
      </c>
      <c r="J185" s="5">
        <f t="shared" si="16"/>
        <v>-3.5903472630958852E-3</v>
      </c>
      <c r="K185" s="5">
        <f t="shared" si="17"/>
        <v>-2.2196818138515723E-2</v>
      </c>
      <c r="L185" s="5">
        <f t="shared" si="19"/>
        <v>-8.7281795511222303E-3</v>
      </c>
      <c r="M185" s="5">
        <f t="shared" si="18"/>
        <v>-6.4962090894537623E-3</v>
      </c>
    </row>
    <row r="186" spans="1:13" x14ac:dyDescent="0.3">
      <c r="A186" s="2">
        <v>44832</v>
      </c>
      <c r="B186" s="3">
        <v>1389.55</v>
      </c>
      <c r="C186" s="3">
        <v>1792.6</v>
      </c>
      <c r="D186" s="3">
        <v>849.5</v>
      </c>
      <c r="E186" s="3">
        <v>524.85</v>
      </c>
      <c r="F186" s="26">
        <v>40.1</v>
      </c>
      <c r="G186" s="23">
        <v>17179.25</v>
      </c>
      <c r="H186" s="27">
        <f t="shared" si="14"/>
        <v>-5.2085217202590128E-3</v>
      </c>
      <c r="I186" s="5">
        <f t="shared" si="15"/>
        <v>-1.5464793519515071E-2</v>
      </c>
      <c r="J186" s="5">
        <f t="shared" si="16"/>
        <v>-6.6358573290674523E-3</v>
      </c>
      <c r="K186" s="5">
        <f t="shared" si="17"/>
        <v>-5.9415428845232829E-3</v>
      </c>
      <c r="L186" s="5">
        <f t="shared" si="19"/>
        <v>1.2453300124532294E-3</v>
      </c>
      <c r="M186" s="5">
        <f t="shared" si="18"/>
        <v>-2.3338244088860365E-3</v>
      </c>
    </row>
    <row r="187" spans="1:13" x14ac:dyDescent="0.3">
      <c r="A187" s="2">
        <v>44833</v>
      </c>
      <c r="B187" s="3">
        <v>1382.35</v>
      </c>
      <c r="C187" s="3">
        <v>1765.3</v>
      </c>
      <c r="D187" s="3">
        <v>843.9</v>
      </c>
      <c r="E187" s="3">
        <v>521.75</v>
      </c>
      <c r="F187" s="26">
        <v>40.15</v>
      </c>
      <c r="G187" s="23">
        <v>17139.25</v>
      </c>
      <c r="H187" s="27">
        <f t="shared" si="14"/>
        <v>2.7438702641854575E-2</v>
      </c>
      <c r="I187" s="5">
        <f t="shared" si="15"/>
        <v>2.9628408091468827E-2</v>
      </c>
      <c r="J187" s="5">
        <f t="shared" si="16"/>
        <v>2.0997679814385176E-2</v>
      </c>
      <c r="K187" s="5">
        <f t="shared" si="17"/>
        <v>1.6679231059178332E-2</v>
      </c>
      <c r="L187" s="5">
        <f t="shared" si="19"/>
        <v>2.66666666666667E-2</v>
      </c>
      <c r="M187" s="5">
        <f t="shared" si="18"/>
        <v>-3.4307827863692855E-3</v>
      </c>
    </row>
    <row r="188" spans="1:13" x14ac:dyDescent="0.3">
      <c r="A188" s="2">
        <v>44834</v>
      </c>
      <c r="B188" s="3">
        <v>1421.35</v>
      </c>
      <c r="C188" s="3">
        <v>1819.2</v>
      </c>
      <c r="D188" s="3">
        <v>862</v>
      </c>
      <c r="E188" s="3">
        <v>530.6</v>
      </c>
      <c r="F188" s="26">
        <v>41.25</v>
      </c>
      <c r="G188" s="23">
        <v>17080.650000000001</v>
      </c>
      <c r="H188" s="27">
        <f t="shared" si="14"/>
        <v>-5.767053495612697E-3</v>
      </c>
      <c r="I188" s="5">
        <f t="shared" si="15"/>
        <v>-1.9788104714389795E-2</v>
      </c>
      <c r="J188" s="5">
        <f t="shared" si="16"/>
        <v>-1.6090057169800172E-2</v>
      </c>
      <c r="K188" s="5">
        <f t="shared" si="17"/>
        <v>-2.0875420875420918E-2</v>
      </c>
      <c r="L188" s="5">
        <f t="shared" si="19"/>
        <v>-1.2135922330096397E-3</v>
      </c>
      <c r="M188" s="5">
        <f t="shared" si="18"/>
        <v>3.3056549164686279E-3</v>
      </c>
    </row>
    <row r="189" spans="1:13" x14ac:dyDescent="0.3">
      <c r="A189" s="2">
        <v>44837</v>
      </c>
      <c r="B189" s="3">
        <v>1413.2</v>
      </c>
      <c r="C189" s="3">
        <v>1783.9</v>
      </c>
      <c r="D189" s="3">
        <v>848.35</v>
      </c>
      <c r="E189" s="3">
        <v>519.75</v>
      </c>
      <c r="F189" s="26">
        <v>41.2</v>
      </c>
      <c r="G189" s="23">
        <v>17137.3</v>
      </c>
      <c r="H189" s="27">
        <f t="shared" si="14"/>
        <v>2.7391603578802447E-2</v>
      </c>
      <c r="I189" s="5">
        <f t="shared" si="15"/>
        <v>2.104541089312658E-2</v>
      </c>
      <c r="J189" s="5">
        <f t="shared" si="16"/>
        <v>2.2243992393246072E-2</v>
      </c>
      <c r="K189" s="5">
        <f t="shared" si="17"/>
        <v>2.4310118265440293E-2</v>
      </c>
      <c r="L189" s="5">
        <f t="shared" si="19"/>
        <v>3.5128805620608897E-2</v>
      </c>
      <c r="M189" s="5">
        <f t="shared" si="18"/>
        <v>1.7604503450964329E-2</v>
      </c>
    </row>
    <row r="190" spans="1:13" x14ac:dyDescent="0.3">
      <c r="A190" s="2">
        <v>44838</v>
      </c>
      <c r="B190" s="3">
        <v>1453</v>
      </c>
      <c r="C190" s="3">
        <v>1822.25</v>
      </c>
      <c r="D190" s="3">
        <v>867.65</v>
      </c>
      <c r="E190" s="3">
        <v>532.70000000000005</v>
      </c>
      <c r="F190" s="26">
        <v>42.7</v>
      </c>
      <c r="G190" s="23">
        <v>17444.400000000001</v>
      </c>
      <c r="H190" s="27">
        <f t="shared" si="14"/>
        <v>-1.1134307585247043E-2</v>
      </c>
      <c r="I190" s="5">
        <f t="shared" si="15"/>
        <v>-1.8417724998625042E-3</v>
      </c>
      <c r="J190" s="5">
        <f t="shared" si="16"/>
        <v>2.0102772601502138E-2</v>
      </c>
      <c r="K190" s="5">
        <f t="shared" si="17"/>
        <v>8.561325144239549E-3</v>
      </c>
      <c r="L190" s="5">
        <f t="shared" si="19"/>
        <v>-8.2644628099173886E-3</v>
      </c>
      <c r="M190" s="5">
        <f t="shared" si="18"/>
        <v>1.1503110939855161E-2</v>
      </c>
    </row>
    <row r="191" spans="1:13" x14ac:dyDescent="0.3">
      <c r="A191" s="2">
        <v>44840</v>
      </c>
      <c r="B191" s="3">
        <v>1437</v>
      </c>
      <c r="C191" s="3">
        <v>1818.9</v>
      </c>
      <c r="D191" s="3">
        <v>885.45</v>
      </c>
      <c r="E191" s="3">
        <v>537.29999999999995</v>
      </c>
      <c r="F191" s="26">
        <v>42.35</v>
      </c>
      <c r="G191" s="23">
        <v>17647.400000000001</v>
      </c>
      <c r="H191" s="27">
        <f t="shared" si="14"/>
        <v>-4.3332401453732494E-3</v>
      </c>
      <c r="I191" s="5">
        <f t="shared" si="15"/>
        <v>3.5608633724115261E-3</v>
      </c>
      <c r="J191" s="5">
        <f t="shared" si="16"/>
        <v>-3.2859328083395742E-3</v>
      </c>
      <c r="K191" s="5">
        <f t="shared" si="17"/>
        <v>-1.3391173142210314E-2</v>
      </c>
      <c r="L191" s="5">
        <f t="shared" si="19"/>
        <v>8.1967213114754432E-3</v>
      </c>
      <c r="M191" s="5">
        <f t="shared" si="18"/>
        <v>-6.5305796531092966E-3</v>
      </c>
    </row>
    <row r="192" spans="1:13" x14ac:dyDescent="0.3">
      <c r="A192" s="2">
        <v>44841</v>
      </c>
      <c r="B192" s="3">
        <v>1430.8</v>
      </c>
      <c r="C192" s="3">
        <v>1825.4</v>
      </c>
      <c r="D192" s="3">
        <v>882.55</v>
      </c>
      <c r="E192" s="3">
        <v>530.20000000000005</v>
      </c>
      <c r="F192" s="26">
        <v>42.7</v>
      </c>
      <c r="G192" s="23">
        <v>17532.900000000001</v>
      </c>
      <c r="H192" s="27">
        <f t="shared" si="14"/>
        <v>-1.1166077738515868E-2</v>
      </c>
      <c r="I192" s="5">
        <f t="shared" si="15"/>
        <v>-9.4843080326282823E-3</v>
      </c>
      <c r="J192" s="5">
        <f t="shared" si="16"/>
        <v>-9.0728664587462948E-4</v>
      </c>
      <c r="K192" s="5">
        <f t="shared" si="17"/>
        <v>1.0362694300517278E-3</v>
      </c>
      <c r="L192" s="5">
        <f t="shared" si="19"/>
        <v>8.2706766917293117E-2</v>
      </c>
      <c r="M192" s="5">
        <f t="shared" si="18"/>
        <v>-8.7626434070171878E-3</v>
      </c>
    </row>
    <row r="193" spans="1:13" x14ac:dyDescent="0.3">
      <c r="A193" s="2">
        <v>44844</v>
      </c>
      <c r="B193" s="3">
        <v>1415</v>
      </c>
      <c r="C193" s="3">
        <v>1808.25</v>
      </c>
      <c r="D193" s="3">
        <v>881.75</v>
      </c>
      <c r="E193" s="3">
        <v>530.75</v>
      </c>
      <c r="F193" s="26">
        <v>46.55</v>
      </c>
      <c r="G193" s="23">
        <v>17380.599999999999</v>
      </c>
      <c r="H193" s="27">
        <f t="shared" si="14"/>
        <v>-1.0245243279905692E-2</v>
      </c>
      <c r="I193" s="5">
        <f t="shared" si="15"/>
        <v>-1.1382068348341578E-2</v>
      </c>
      <c r="J193" s="5">
        <f t="shared" si="16"/>
        <v>-1.2807259361359956E-2</v>
      </c>
      <c r="K193" s="5">
        <f t="shared" si="17"/>
        <v>-6.3519150549867709E-3</v>
      </c>
      <c r="L193" s="5">
        <f t="shared" si="19"/>
        <v>-4.3721973094170308E-2</v>
      </c>
      <c r="M193" s="5">
        <f t="shared" si="18"/>
        <v>-7.5038475695821481E-3</v>
      </c>
    </row>
    <row r="194" spans="1:13" x14ac:dyDescent="0.3">
      <c r="A194" s="2">
        <v>44845</v>
      </c>
      <c r="B194" s="3">
        <v>1400.65</v>
      </c>
      <c r="C194" s="3">
        <v>1787.9</v>
      </c>
      <c r="D194" s="3">
        <v>870.6</v>
      </c>
      <c r="E194" s="3">
        <v>527.4</v>
      </c>
      <c r="F194" s="26">
        <v>44.6</v>
      </c>
      <c r="G194" s="23">
        <v>17251.150000000001</v>
      </c>
      <c r="H194" s="27">
        <f t="shared" si="14"/>
        <v>6.4902823095473574E-3</v>
      </c>
      <c r="I194" s="5">
        <f t="shared" si="15"/>
        <v>1.2319080764556378E-2</v>
      </c>
      <c r="J194" s="5">
        <f t="shared" si="16"/>
        <v>-2.5911210917256866E-3</v>
      </c>
      <c r="K194" s="5">
        <f t="shared" si="17"/>
        <v>1.1989509179467924E-2</v>
      </c>
      <c r="L194" s="5">
        <f t="shared" si="19"/>
        <v>-1.3636363636363669E-2</v>
      </c>
      <c r="M194" s="5">
        <f t="shared" si="18"/>
        <v>-7.2464188198192452E-5</v>
      </c>
    </row>
    <row r="195" spans="1:13" x14ac:dyDescent="0.3">
      <c r="A195" s="2">
        <v>44846</v>
      </c>
      <c r="B195" s="3">
        <v>1409.8</v>
      </c>
      <c r="C195" s="3">
        <v>1810.2</v>
      </c>
      <c r="D195" s="3">
        <v>868.35</v>
      </c>
      <c r="E195" s="3">
        <v>533.79999999999995</v>
      </c>
      <c r="F195" s="26">
        <v>44</v>
      </c>
      <c r="G195" s="23">
        <v>17249.900000000001</v>
      </c>
      <c r="H195" s="27">
        <f t="shared" ref="H195:H248" si="20">(B196-B195)/B196</f>
        <v>-1.1624569460390389E-2</v>
      </c>
      <c r="I195" s="5">
        <f t="shared" ref="I195:I248" si="21">(C196-C195)/C196</f>
        <v>-4.829308909242323E-3</v>
      </c>
      <c r="J195" s="5">
        <f t="shared" ref="J195:J248" si="22">(D196-D195)/D196</f>
        <v>-1.7279756326148078E-2</v>
      </c>
      <c r="K195" s="5">
        <f t="shared" ref="K195:K248" si="23">(E196-E195)/E196</f>
        <v>-2.3683958193498722E-2</v>
      </c>
      <c r="L195" s="5">
        <f t="shared" si="19"/>
        <v>-3.1652989449003549E-2</v>
      </c>
      <c r="M195" s="5">
        <f t="shared" si="18"/>
        <v>-1.4494938367522059E-4</v>
      </c>
    </row>
    <row r="196" spans="1:13" x14ac:dyDescent="0.3">
      <c r="A196" s="2">
        <v>44847</v>
      </c>
      <c r="B196" s="3">
        <v>1393.6</v>
      </c>
      <c r="C196" s="3">
        <v>1801.5</v>
      </c>
      <c r="D196" s="3">
        <v>853.6</v>
      </c>
      <c r="E196" s="3">
        <v>521.45000000000005</v>
      </c>
      <c r="F196" s="26">
        <v>42.65</v>
      </c>
      <c r="G196" s="23">
        <v>17247.400000000001</v>
      </c>
      <c r="H196" s="27">
        <f t="shared" si="20"/>
        <v>3.1549687282835366E-2</v>
      </c>
      <c r="I196" s="5">
        <f t="shared" si="21"/>
        <v>1.772082878953108E-2</v>
      </c>
      <c r="J196" s="5">
        <f t="shared" si="22"/>
        <v>1.9132433208848006E-2</v>
      </c>
      <c r="K196" s="5">
        <f t="shared" si="23"/>
        <v>1.0906676783004551E-2</v>
      </c>
      <c r="L196" s="5">
        <f t="shared" si="19"/>
        <v>-3.5294117647058491E-3</v>
      </c>
      <c r="M196" s="5">
        <f t="shared" ref="M196:M248" si="24">(G197-G196)/G197</f>
        <v>9.8257317629767017E-3</v>
      </c>
    </row>
    <row r="197" spans="1:13" x14ac:dyDescent="0.3">
      <c r="A197" s="2">
        <v>44848</v>
      </c>
      <c r="B197" s="3">
        <v>1439</v>
      </c>
      <c r="C197" s="3">
        <v>1834</v>
      </c>
      <c r="D197" s="3">
        <v>870.25</v>
      </c>
      <c r="E197" s="3">
        <v>527.20000000000005</v>
      </c>
      <c r="F197" s="26">
        <v>42.5</v>
      </c>
      <c r="G197" s="23">
        <v>17418.55</v>
      </c>
      <c r="H197" s="27">
        <f t="shared" si="20"/>
        <v>5.2193149217102447E-3</v>
      </c>
      <c r="I197" s="5">
        <f t="shared" si="21"/>
        <v>1.2996797890374884E-2</v>
      </c>
      <c r="J197" s="5">
        <f t="shared" si="22"/>
        <v>1.6888838680524227E-2</v>
      </c>
      <c r="K197" s="5">
        <f t="shared" si="23"/>
        <v>3.0258438333486494E-2</v>
      </c>
      <c r="L197" s="5">
        <f t="shared" si="19"/>
        <v>8.1680280046674773E-3</v>
      </c>
      <c r="M197" s="5">
        <f t="shared" si="24"/>
        <v>-4.790747310432308E-3</v>
      </c>
    </row>
    <row r="198" spans="1:13" x14ac:dyDescent="0.3">
      <c r="A198" s="2">
        <v>44851</v>
      </c>
      <c r="B198" s="3">
        <v>1446.55</v>
      </c>
      <c r="C198" s="3">
        <v>1858.15</v>
      </c>
      <c r="D198" s="3">
        <v>885.2</v>
      </c>
      <c r="E198" s="3">
        <v>543.65</v>
      </c>
      <c r="F198" s="26">
        <v>42.85</v>
      </c>
      <c r="G198" s="23">
        <v>17335.5</v>
      </c>
      <c r="H198" s="27">
        <f t="shared" si="20"/>
        <v>-1.8700003462963921E-3</v>
      </c>
      <c r="I198" s="5">
        <f t="shared" si="21"/>
        <v>8.3346776361776338E-4</v>
      </c>
      <c r="J198" s="5">
        <f t="shared" si="22"/>
        <v>1.3044932545434198E-2</v>
      </c>
      <c r="K198" s="5">
        <f t="shared" si="23"/>
        <v>3.3425193350520167E-2</v>
      </c>
      <c r="L198" s="5">
        <f t="shared" si="19"/>
        <v>1.2672811059907769E-2</v>
      </c>
      <c r="M198" s="5">
        <f t="shared" si="24"/>
        <v>1.9587882489671533E-2</v>
      </c>
    </row>
    <row r="199" spans="1:13" x14ac:dyDescent="0.3">
      <c r="A199" s="2">
        <v>44852</v>
      </c>
      <c r="B199" s="3">
        <v>1443.85</v>
      </c>
      <c r="C199" s="3">
        <v>1859.7</v>
      </c>
      <c r="D199" s="3">
        <v>896.9</v>
      </c>
      <c r="E199" s="3">
        <v>562.45000000000005</v>
      </c>
      <c r="F199" s="26">
        <v>43.4</v>
      </c>
      <c r="G199" s="23">
        <v>17681.849999999999</v>
      </c>
      <c r="H199" s="27">
        <f t="shared" si="20"/>
        <v>1.0146368217187248E-2</v>
      </c>
      <c r="I199" s="5">
        <f t="shared" si="21"/>
        <v>5.1622221627837823E-3</v>
      </c>
      <c r="J199" s="5">
        <f t="shared" si="22"/>
        <v>-5.3805627171841213E-3</v>
      </c>
      <c r="K199" s="5">
        <f t="shared" si="23"/>
        <v>-1.6353451391398752E-2</v>
      </c>
      <c r="L199" s="5">
        <f t="shared" si="19"/>
        <v>1.3636363636363669E-2</v>
      </c>
      <c r="M199" s="5">
        <f t="shared" si="24"/>
        <v>2.2233194610990453E-3</v>
      </c>
    </row>
    <row r="200" spans="1:13" x14ac:dyDescent="0.3">
      <c r="A200" s="2">
        <v>44853</v>
      </c>
      <c r="B200" s="3">
        <v>1458.65</v>
      </c>
      <c r="C200" s="3">
        <v>1869.35</v>
      </c>
      <c r="D200" s="3">
        <v>892.1</v>
      </c>
      <c r="E200" s="3">
        <v>553.4</v>
      </c>
      <c r="F200" s="26">
        <v>44</v>
      </c>
      <c r="G200" s="23">
        <v>17721.25</v>
      </c>
      <c r="H200" s="27">
        <f t="shared" si="20"/>
        <v>-6.7987299834346608E-3</v>
      </c>
      <c r="I200" s="5">
        <f t="shared" si="21"/>
        <v>-3.1123393523114244E-3</v>
      </c>
      <c r="J200" s="5">
        <f t="shared" si="22"/>
        <v>-3.8822933663422558E-3</v>
      </c>
      <c r="K200" s="5">
        <f t="shared" si="23"/>
        <v>3.6010082823190494E-3</v>
      </c>
      <c r="L200" s="5">
        <f t="shared" si="19"/>
        <v>2.1134593993325981E-2</v>
      </c>
      <c r="M200" s="5">
        <f t="shared" si="24"/>
        <v>-3.1331548350210596E-3</v>
      </c>
    </row>
    <row r="201" spans="1:13" x14ac:dyDescent="0.3">
      <c r="A201" s="2">
        <v>44854</v>
      </c>
      <c r="B201" s="3">
        <v>1448.8</v>
      </c>
      <c r="C201" s="3">
        <v>1863.55</v>
      </c>
      <c r="D201" s="3">
        <v>888.65</v>
      </c>
      <c r="E201" s="3">
        <v>555.4</v>
      </c>
      <c r="F201" s="26">
        <v>44.95</v>
      </c>
      <c r="G201" s="23">
        <v>17665.900000000001</v>
      </c>
      <c r="H201" s="27">
        <f t="shared" si="20"/>
        <v>-7.0902266092034245E-3</v>
      </c>
      <c r="I201" s="5">
        <f t="shared" si="21"/>
        <v>2.0550285128636447E-2</v>
      </c>
      <c r="J201" s="5">
        <f t="shared" si="22"/>
        <v>2.0393540208344815E-2</v>
      </c>
      <c r="K201" s="5">
        <f t="shared" si="23"/>
        <v>9.7173932424000093E-3</v>
      </c>
      <c r="L201" s="5">
        <f t="shared" si="19"/>
        <v>-1.4672686230248436E-2</v>
      </c>
      <c r="M201" s="5">
        <f t="shared" si="24"/>
        <v>4.8081121047812711E-3</v>
      </c>
    </row>
    <row r="202" spans="1:13" x14ac:dyDescent="0.3">
      <c r="A202" s="2">
        <v>44855</v>
      </c>
      <c r="B202" s="3">
        <v>1438.6</v>
      </c>
      <c r="C202" s="3">
        <v>1902.65</v>
      </c>
      <c r="D202" s="3">
        <v>907.15</v>
      </c>
      <c r="E202" s="3">
        <v>560.85</v>
      </c>
      <c r="F202" s="26">
        <v>44.3</v>
      </c>
      <c r="G202" s="23">
        <v>17751.25</v>
      </c>
      <c r="H202" s="27">
        <f t="shared" si="20"/>
        <v>8.4774967261700886E-3</v>
      </c>
      <c r="I202" s="5">
        <f t="shared" si="21"/>
        <v>-3.0353081338676587E-2</v>
      </c>
      <c r="J202" s="5">
        <f t="shared" si="22"/>
        <v>1.9350305388897874E-2</v>
      </c>
      <c r="K202" s="5">
        <f t="shared" si="23"/>
        <v>3.0593725693544089E-2</v>
      </c>
      <c r="L202" s="5">
        <f t="shared" si="19"/>
        <v>1.6648168701442843E-2</v>
      </c>
      <c r="M202" s="5">
        <f t="shared" si="24"/>
        <v>6.7008001790610488E-3</v>
      </c>
    </row>
    <row r="203" spans="1:13" x14ac:dyDescent="0.3">
      <c r="A203" s="2">
        <v>44859</v>
      </c>
      <c r="B203" s="3">
        <v>1450.9</v>
      </c>
      <c r="C203" s="3">
        <v>1846.6</v>
      </c>
      <c r="D203" s="3">
        <v>925.05</v>
      </c>
      <c r="E203" s="3">
        <v>578.54999999999995</v>
      </c>
      <c r="F203" s="26">
        <v>45.05</v>
      </c>
      <c r="G203" s="23">
        <v>17871</v>
      </c>
      <c r="H203" s="27">
        <f t="shared" si="20"/>
        <v>2.4064906490649063E-3</v>
      </c>
      <c r="I203" s="5">
        <f t="shared" si="21"/>
        <v>9.8659517426273949E-3</v>
      </c>
      <c r="J203" s="5">
        <f t="shared" si="22"/>
        <v>-7.0315880571178847E-4</v>
      </c>
      <c r="K203" s="5">
        <f t="shared" si="23"/>
        <v>1.8976968860519672E-3</v>
      </c>
      <c r="L203" s="5">
        <f t="shared" si="19"/>
        <v>3.3185840707965859E-3</v>
      </c>
      <c r="M203" s="5">
        <f t="shared" si="24"/>
        <v>1.6005899556696054E-3</v>
      </c>
    </row>
    <row r="204" spans="1:13" x14ac:dyDescent="0.3">
      <c r="A204" s="2">
        <v>44861</v>
      </c>
      <c r="B204" s="3">
        <v>1454.4</v>
      </c>
      <c r="C204" s="3">
        <v>1865</v>
      </c>
      <c r="D204" s="3">
        <v>924.4</v>
      </c>
      <c r="E204" s="3">
        <v>579.65</v>
      </c>
      <c r="F204" s="26">
        <v>45.2</v>
      </c>
      <c r="G204" s="23">
        <v>17899.650000000001</v>
      </c>
      <c r="H204" s="27">
        <f t="shared" si="20"/>
        <v>2.9478302598203569E-3</v>
      </c>
      <c r="I204" s="5">
        <f t="shared" si="21"/>
        <v>1.0216266418999602E-2</v>
      </c>
      <c r="J204" s="5">
        <f t="shared" si="22"/>
        <v>-1.8229883791375176E-2</v>
      </c>
      <c r="K204" s="5">
        <f t="shared" si="23"/>
        <v>-1.5593517301795843E-2</v>
      </c>
      <c r="L204" s="5">
        <f t="shared" si="19"/>
        <v>-1.6872890888638917E-2</v>
      </c>
      <c r="M204" s="5">
        <f t="shared" si="24"/>
        <v>2.8105693004494177E-3</v>
      </c>
    </row>
    <row r="205" spans="1:13" x14ac:dyDescent="0.3">
      <c r="A205" s="2">
        <v>44862</v>
      </c>
      <c r="B205" s="3">
        <v>1458.7</v>
      </c>
      <c r="C205" s="3">
        <v>1884.25</v>
      </c>
      <c r="D205" s="3">
        <v>907.85</v>
      </c>
      <c r="E205" s="3">
        <v>570.75</v>
      </c>
      <c r="F205" s="26">
        <v>44.45</v>
      </c>
      <c r="G205" s="23">
        <v>17950.099999999999</v>
      </c>
      <c r="H205" s="27">
        <f t="shared" si="20"/>
        <v>2.5389189550344089E-2</v>
      </c>
      <c r="I205" s="5">
        <f t="shared" si="21"/>
        <v>9.3062383343410944E-3</v>
      </c>
      <c r="J205" s="5">
        <f t="shared" si="22"/>
        <v>9.3540222295589604E-4</v>
      </c>
      <c r="K205" s="5">
        <f t="shared" si="23"/>
        <v>5.3154409201811694E-3</v>
      </c>
      <c r="L205" s="5">
        <f t="shared" si="19"/>
        <v>-1.2528473804100325E-2</v>
      </c>
      <c r="M205" s="5">
        <f t="shared" si="24"/>
        <v>9.6551191441702402E-3</v>
      </c>
    </row>
    <row r="206" spans="1:13" x14ac:dyDescent="0.3">
      <c r="A206" s="2">
        <v>44865</v>
      </c>
      <c r="B206" s="3">
        <v>1496.7</v>
      </c>
      <c r="C206" s="3">
        <v>1901.95</v>
      </c>
      <c r="D206" s="3">
        <v>908.7</v>
      </c>
      <c r="E206" s="3">
        <v>573.79999999999995</v>
      </c>
      <c r="F206" s="26">
        <v>43.9</v>
      </c>
      <c r="G206" s="23">
        <v>18125.099999999999</v>
      </c>
      <c r="H206" s="27">
        <f t="shared" si="20"/>
        <v>1.0936725590616193E-2</v>
      </c>
      <c r="I206" s="5">
        <f t="shared" si="21"/>
        <v>3.7974020532160068E-3</v>
      </c>
      <c r="J206" s="5">
        <f t="shared" si="22"/>
        <v>-1.1005943209335542E-4</v>
      </c>
      <c r="K206" s="5">
        <f t="shared" si="23"/>
        <v>5.3735482752643839E-3</v>
      </c>
      <c r="L206" s="5">
        <f t="shared" si="19"/>
        <v>-3.4285714285713963E-3</v>
      </c>
      <c r="M206" s="5">
        <f t="shared" si="24"/>
        <v>9.0348189072379705E-3</v>
      </c>
    </row>
    <row r="207" spans="1:13" x14ac:dyDescent="0.3">
      <c r="A207" s="2">
        <v>44866</v>
      </c>
      <c r="B207" s="3">
        <v>1513.25</v>
      </c>
      <c r="C207" s="3">
        <v>1909.2</v>
      </c>
      <c r="D207" s="3">
        <v>908.6</v>
      </c>
      <c r="E207" s="3">
        <v>576.9</v>
      </c>
      <c r="F207" s="26">
        <v>43.75</v>
      </c>
      <c r="G207" s="23">
        <v>18290.349999999999</v>
      </c>
      <c r="H207" s="27">
        <f t="shared" si="20"/>
        <v>6.2739400343418661E-4</v>
      </c>
      <c r="I207" s="5">
        <f t="shared" si="21"/>
        <v>3.9268043666064554E-4</v>
      </c>
      <c r="J207" s="5">
        <f t="shared" si="22"/>
        <v>-4.3108212667182242E-3</v>
      </c>
      <c r="K207" s="5">
        <f t="shared" si="23"/>
        <v>-5.314977781650178E-3</v>
      </c>
      <c r="L207" s="5">
        <f t="shared" si="19"/>
        <v>-6.9044879171460795E-3</v>
      </c>
      <c r="M207" s="5">
        <f t="shared" si="24"/>
        <v>-1.6404782540936768E-4</v>
      </c>
    </row>
    <row r="208" spans="1:13" x14ac:dyDescent="0.3">
      <c r="A208" s="2">
        <v>44867</v>
      </c>
      <c r="B208" s="3">
        <v>1514.2</v>
      </c>
      <c r="C208" s="3">
        <v>1909.95</v>
      </c>
      <c r="D208" s="3">
        <v>904.7</v>
      </c>
      <c r="E208" s="3">
        <v>573.85</v>
      </c>
      <c r="F208" s="26">
        <v>43.45</v>
      </c>
      <c r="G208" s="23">
        <v>18287.349999999999</v>
      </c>
      <c r="H208" s="27">
        <f t="shared" si="20"/>
        <v>-4.4111306424331476E-3</v>
      </c>
      <c r="I208" s="5">
        <f t="shared" si="21"/>
        <v>-5.1574875667710204E-3</v>
      </c>
      <c r="J208" s="5">
        <f t="shared" si="22"/>
        <v>4.3471083475484862E-3</v>
      </c>
      <c r="K208" s="5">
        <f t="shared" si="23"/>
        <v>1.8892118310822287E-2</v>
      </c>
      <c r="L208" s="5">
        <f t="shared" si="19"/>
        <v>2.3595505617977464E-2</v>
      </c>
      <c r="M208" s="5">
        <f t="shared" si="24"/>
        <v>-4.9098802066160317E-3</v>
      </c>
    </row>
    <row r="209" spans="1:13" x14ac:dyDescent="0.3">
      <c r="A209" s="2">
        <v>44868</v>
      </c>
      <c r="B209" s="3">
        <v>1507.55</v>
      </c>
      <c r="C209" s="3">
        <v>1900.15</v>
      </c>
      <c r="D209" s="3">
        <v>908.65</v>
      </c>
      <c r="E209" s="3">
        <v>584.9</v>
      </c>
      <c r="F209" s="26">
        <v>44.5</v>
      </c>
      <c r="G209" s="23">
        <v>18198</v>
      </c>
      <c r="H209" s="27">
        <f t="shared" si="20"/>
        <v>-6.9465317436461695E-3</v>
      </c>
      <c r="I209" s="5">
        <f t="shared" si="21"/>
        <v>-1.0526592805076211E-4</v>
      </c>
      <c r="J209" s="5">
        <f t="shared" si="22"/>
        <v>-3.7004307964211012E-3</v>
      </c>
      <c r="K209" s="5">
        <f t="shared" si="23"/>
        <v>1.5236972809159133E-2</v>
      </c>
      <c r="L209" s="5">
        <f t="shared" si="19"/>
        <v>1.7660044150110313E-2</v>
      </c>
      <c r="M209" s="5">
        <f t="shared" si="24"/>
        <v>3.1033188803949378E-3</v>
      </c>
    </row>
    <row r="210" spans="1:13" x14ac:dyDescent="0.3">
      <c r="A210" s="2">
        <v>44869</v>
      </c>
      <c r="B210" s="3">
        <v>1497.15</v>
      </c>
      <c r="C210" s="3">
        <v>1899.95</v>
      </c>
      <c r="D210" s="3">
        <v>905.3</v>
      </c>
      <c r="E210" s="3">
        <v>593.95000000000005</v>
      </c>
      <c r="F210" s="26">
        <v>45.3</v>
      </c>
      <c r="G210" s="23">
        <v>18254.650000000001</v>
      </c>
      <c r="H210" s="27">
        <f t="shared" si="20"/>
        <v>7.7213679745492207E-3</v>
      </c>
      <c r="I210" s="5">
        <f t="shared" si="21"/>
        <v>-9.2159779029003172E-3</v>
      </c>
      <c r="J210" s="5">
        <f t="shared" si="22"/>
        <v>1.3297002724795689E-2</v>
      </c>
      <c r="K210" s="5">
        <f t="shared" si="23"/>
        <v>3.2890987543759555E-2</v>
      </c>
      <c r="L210" s="5">
        <f t="shared" si="19"/>
        <v>2.7896995708154598E-2</v>
      </c>
      <c r="M210" s="5">
        <f t="shared" si="24"/>
        <v>2.9902672943952283E-3</v>
      </c>
    </row>
    <row r="211" spans="1:13" x14ac:dyDescent="0.3">
      <c r="A211" s="2">
        <v>44872</v>
      </c>
      <c r="B211" s="3">
        <v>1508.8</v>
      </c>
      <c r="C211" s="3">
        <v>1882.6</v>
      </c>
      <c r="D211" s="3">
        <v>917.5</v>
      </c>
      <c r="E211" s="3">
        <v>614.15</v>
      </c>
      <c r="F211" s="26">
        <v>46.6</v>
      </c>
      <c r="G211" s="23">
        <v>18309.400000000001</v>
      </c>
      <c r="H211" s="27">
        <f t="shared" si="20"/>
        <v>-2.9833924487025261E-4</v>
      </c>
      <c r="I211" s="5">
        <f t="shared" si="21"/>
        <v>5.7040245061794554E-3</v>
      </c>
      <c r="J211" s="5">
        <f t="shared" si="22"/>
        <v>-7.6880834706205383E-3</v>
      </c>
      <c r="K211" s="5">
        <f t="shared" si="23"/>
        <v>2.2743887580212452E-3</v>
      </c>
      <c r="L211" s="5">
        <f t="shared" ref="L211:L248" si="25">(F212-F211)/F212</f>
        <v>5.8585858585858554E-2</v>
      </c>
      <c r="M211" s="5">
        <f t="shared" si="24"/>
        <v>2.9650645153384008E-3</v>
      </c>
    </row>
    <row r="212" spans="1:13" x14ac:dyDescent="0.3">
      <c r="A212" s="2">
        <v>44874</v>
      </c>
      <c r="B212" s="3">
        <v>1508.35</v>
      </c>
      <c r="C212" s="3">
        <v>1893.4</v>
      </c>
      <c r="D212" s="3">
        <v>910.5</v>
      </c>
      <c r="E212" s="3">
        <v>615.54999999999995</v>
      </c>
      <c r="F212" s="26">
        <v>49.5</v>
      </c>
      <c r="G212" s="23">
        <v>18363.849999999999</v>
      </c>
      <c r="H212" s="27">
        <f t="shared" si="20"/>
        <v>1.0755861616658528E-2</v>
      </c>
      <c r="I212" s="5">
        <f t="shared" si="21"/>
        <v>9.8057160787595118E-3</v>
      </c>
      <c r="J212" s="5">
        <f t="shared" si="22"/>
        <v>2.1961128802025417E-4</v>
      </c>
      <c r="K212" s="5">
        <f t="shared" si="23"/>
        <v>-1.617829137432927E-2</v>
      </c>
      <c r="L212" s="5">
        <f t="shared" si="25"/>
        <v>-1.0111223458037846E-3</v>
      </c>
      <c r="M212" s="5">
        <f t="shared" si="24"/>
        <v>-8.8835659523735979E-3</v>
      </c>
    </row>
    <row r="213" spans="1:13" x14ac:dyDescent="0.3">
      <c r="A213" s="2">
        <v>44875</v>
      </c>
      <c r="B213" s="3">
        <v>1524.75</v>
      </c>
      <c r="C213" s="3">
        <v>1912.15</v>
      </c>
      <c r="D213" s="3">
        <v>910.7</v>
      </c>
      <c r="E213" s="3">
        <v>605.75</v>
      </c>
      <c r="F213" s="26">
        <v>49.45</v>
      </c>
      <c r="G213" s="23">
        <v>18202.150000000001</v>
      </c>
      <c r="H213" s="27">
        <f t="shared" si="20"/>
        <v>5.3626291779164004E-2</v>
      </c>
      <c r="I213" s="5">
        <f t="shared" si="21"/>
        <v>-6.8716760570797656E-3</v>
      </c>
      <c r="J213" s="5">
        <f t="shared" si="22"/>
        <v>-4.5777949368485922E-3</v>
      </c>
      <c r="K213" s="5">
        <f t="shared" si="23"/>
        <v>-7.4006319640779073E-3</v>
      </c>
      <c r="L213" s="5">
        <f t="shared" si="25"/>
        <v>-3.3437826541274848E-2</v>
      </c>
      <c r="M213" s="5">
        <f t="shared" si="24"/>
        <v>1.6041494359124053E-2</v>
      </c>
    </row>
    <row r="214" spans="1:13" x14ac:dyDescent="0.3">
      <c r="A214" s="2">
        <v>44876</v>
      </c>
      <c r="B214" s="3">
        <v>1611.15</v>
      </c>
      <c r="C214" s="3">
        <v>1899.1</v>
      </c>
      <c r="D214" s="3">
        <v>906.55</v>
      </c>
      <c r="E214" s="3">
        <v>601.29999999999995</v>
      </c>
      <c r="F214" s="26">
        <v>47.85</v>
      </c>
      <c r="G214" s="23">
        <v>18498.900000000001</v>
      </c>
      <c r="H214" s="27">
        <f t="shared" si="20"/>
        <v>2.4147859199404745E-3</v>
      </c>
      <c r="I214" s="5">
        <f t="shared" si="21"/>
        <v>1.2325774911587293E-2</v>
      </c>
      <c r="J214" s="5">
        <f t="shared" si="22"/>
        <v>-1.2961617967484115E-2</v>
      </c>
      <c r="K214" s="5">
        <f t="shared" si="23"/>
        <v>-1.4766686355581808E-2</v>
      </c>
      <c r="L214" s="5">
        <f t="shared" si="25"/>
        <v>-1.7003188097768424E-2</v>
      </c>
      <c r="M214" s="5">
        <f t="shared" si="24"/>
        <v>2.5961001884395535E-3</v>
      </c>
    </row>
    <row r="215" spans="1:13" x14ac:dyDescent="0.3">
      <c r="A215" s="2">
        <v>44879</v>
      </c>
      <c r="B215" s="3">
        <v>1615.05</v>
      </c>
      <c r="C215" s="3">
        <v>1922.8</v>
      </c>
      <c r="D215" s="3">
        <v>894.95</v>
      </c>
      <c r="E215" s="3">
        <v>592.54999999999995</v>
      </c>
      <c r="F215" s="26">
        <v>47.05</v>
      </c>
      <c r="G215" s="23">
        <v>18547.05</v>
      </c>
      <c r="H215" s="27">
        <f t="shared" si="20"/>
        <v>2.4397776405188669E-3</v>
      </c>
      <c r="I215" s="5">
        <f t="shared" si="21"/>
        <v>-5.438192846684722E-3</v>
      </c>
      <c r="J215" s="5">
        <f t="shared" si="22"/>
        <v>1.837227158056378E-2</v>
      </c>
      <c r="K215" s="5">
        <f t="shared" si="23"/>
        <v>1.3813763834567809E-2</v>
      </c>
      <c r="L215" s="5">
        <f t="shared" si="25"/>
        <v>7.3839662447257688E-3</v>
      </c>
      <c r="M215" s="5">
        <f t="shared" si="24"/>
        <v>-1.6336516028687463E-3</v>
      </c>
    </row>
    <row r="216" spans="1:13" x14ac:dyDescent="0.3">
      <c r="A216" s="2">
        <v>44880</v>
      </c>
      <c r="B216" s="3">
        <v>1619</v>
      </c>
      <c r="C216" s="3">
        <v>1912.4</v>
      </c>
      <c r="D216" s="3">
        <v>911.7</v>
      </c>
      <c r="E216" s="3">
        <v>600.85</v>
      </c>
      <c r="F216" s="26">
        <v>47.4</v>
      </c>
      <c r="G216" s="23">
        <v>18516.8</v>
      </c>
      <c r="H216" s="27">
        <f t="shared" si="20"/>
        <v>8.512462490048436E-3</v>
      </c>
      <c r="I216" s="5">
        <f t="shared" si="21"/>
        <v>2.7213998677450529E-2</v>
      </c>
      <c r="J216" s="5">
        <f t="shared" si="22"/>
        <v>2.0796847635726544E-3</v>
      </c>
      <c r="K216" s="5">
        <f t="shared" si="23"/>
        <v>-1.834097540641972E-3</v>
      </c>
      <c r="L216" s="5">
        <f t="shared" si="25"/>
        <v>-1.2820512820512851E-2</v>
      </c>
      <c r="M216" s="5">
        <f t="shared" si="24"/>
        <v>1.6256042098566855E-3</v>
      </c>
    </row>
    <row r="217" spans="1:13" x14ac:dyDescent="0.3">
      <c r="A217" s="2">
        <v>44881</v>
      </c>
      <c r="B217" s="3">
        <v>1632.9</v>
      </c>
      <c r="C217" s="3">
        <v>1965.9</v>
      </c>
      <c r="D217" s="3">
        <v>913.6</v>
      </c>
      <c r="E217" s="3">
        <v>599.75</v>
      </c>
      <c r="F217" s="26">
        <v>46.8</v>
      </c>
      <c r="G217" s="23">
        <v>18546.95</v>
      </c>
      <c r="H217" s="27">
        <f t="shared" si="20"/>
        <v>-9.1153477736921791E-3</v>
      </c>
      <c r="I217" s="5">
        <f t="shared" si="21"/>
        <v>-7.8695752480070422E-3</v>
      </c>
      <c r="J217" s="5">
        <f t="shared" si="22"/>
        <v>6.740595781691598E-3</v>
      </c>
      <c r="K217" s="5">
        <f t="shared" si="23"/>
        <v>-1.1685168182957108E-3</v>
      </c>
      <c r="L217" s="5">
        <f t="shared" si="25"/>
        <v>-2.1413276231262166E-3</v>
      </c>
      <c r="M217" s="5">
        <f t="shared" si="24"/>
        <v>-2.475521791888573E-3</v>
      </c>
    </row>
    <row r="218" spans="1:13" x14ac:dyDescent="0.3">
      <c r="A218" s="2">
        <v>44882</v>
      </c>
      <c r="B218" s="3">
        <v>1618.15</v>
      </c>
      <c r="C218" s="3">
        <v>1950.55</v>
      </c>
      <c r="D218" s="3">
        <v>919.8</v>
      </c>
      <c r="E218" s="3">
        <v>599.04999999999995</v>
      </c>
      <c r="F218" s="26">
        <v>46.7</v>
      </c>
      <c r="G218" s="23">
        <v>18501.150000000001</v>
      </c>
      <c r="H218" s="27">
        <f t="shared" si="20"/>
        <v>-2.6333725757481876E-3</v>
      </c>
      <c r="I218" s="5">
        <f t="shared" si="21"/>
        <v>4.5928912250261539E-3</v>
      </c>
      <c r="J218" s="5">
        <f t="shared" si="22"/>
        <v>5.9759873961000515E-4</v>
      </c>
      <c r="K218" s="5">
        <f t="shared" si="23"/>
        <v>6.0560809689731059E-3</v>
      </c>
      <c r="L218" s="5">
        <f t="shared" si="25"/>
        <v>3.4126163391933785E-2</v>
      </c>
      <c r="M218" s="5">
        <f t="shared" si="24"/>
        <v>-6.2930197520322173E-3</v>
      </c>
    </row>
    <row r="219" spans="1:13" x14ac:dyDescent="0.3">
      <c r="A219" s="2">
        <v>44883</v>
      </c>
      <c r="B219" s="3">
        <v>1613.9</v>
      </c>
      <c r="C219" s="3">
        <v>1959.55</v>
      </c>
      <c r="D219" s="3">
        <v>920.35</v>
      </c>
      <c r="E219" s="3">
        <v>602.70000000000005</v>
      </c>
      <c r="F219" s="26">
        <v>48.35</v>
      </c>
      <c r="G219" s="23">
        <v>18385.45</v>
      </c>
      <c r="H219" s="27">
        <f t="shared" si="20"/>
        <v>-1.0360910257614288E-2</v>
      </c>
      <c r="I219" s="5">
        <f t="shared" si="21"/>
        <v>-7.9471220616223678E-3</v>
      </c>
      <c r="J219" s="5">
        <f t="shared" si="22"/>
        <v>1.1395702192315547E-3</v>
      </c>
      <c r="K219" s="5">
        <f t="shared" si="23"/>
        <v>-7.6910215682996531E-3</v>
      </c>
      <c r="L219" s="5">
        <f t="shared" si="25"/>
        <v>3.0090270812437311E-2</v>
      </c>
      <c r="M219" s="5">
        <f t="shared" si="24"/>
        <v>-4.3538232522568445E-3</v>
      </c>
    </row>
    <row r="220" spans="1:13" x14ac:dyDescent="0.3">
      <c r="A220" s="2">
        <v>44886</v>
      </c>
      <c r="B220" s="3">
        <v>1597.35</v>
      </c>
      <c r="C220" s="3">
        <v>1944.1</v>
      </c>
      <c r="D220" s="3">
        <v>921.4</v>
      </c>
      <c r="E220" s="3">
        <v>598.1</v>
      </c>
      <c r="F220" s="26">
        <v>49.85</v>
      </c>
      <c r="G220" s="23">
        <v>18305.75</v>
      </c>
      <c r="H220" s="27">
        <f t="shared" si="20"/>
        <v>-1.4733542319748645E-3</v>
      </c>
      <c r="I220" s="5">
        <f t="shared" si="21"/>
        <v>-2.2425570305451264E-3</v>
      </c>
      <c r="J220" s="5">
        <f t="shared" si="22"/>
        <v>2.489985926166578E-3</v>
      </c>
      <c r="K220" s="5">
        <f t="shared" si="23"/>
        <v>1.6691704223001167E-3</v>
      </c>
      <c r="L220" s="5">
        <f t="shared" si="25"/>
        <v>-1.5274949083503055E-2</v>
      </c>
      <c r="M220" s="5">
        <f t="shared" si="24"/>
        <v>1.1470489434851962E-4</v>
      </c>
    </row>
    <row r="221" spans="1:13" x14ac:dyDescent="0.3">
      <c r="A221" s="2">
        <v>44887</v>
      </c>
      <c r="B221" s="3">
        <v>1595</v>
      </c>
      <c r="C221" s="3">
        <v>1939.75</v>
      </c>
      <c r="D221" s="3">
        <v>923.7</v>
      </c>
      <c r="E221" s="3">
        <v>599.1</v>
      </c>
      <c r="F221" s="26">
        <v>49.1</v>
      </c>
      <c r="G221" s="23">
        <v>18307.849999999999</v>
      </c>
      <c r="H221" s="27">
        <f t="shared" si="20"/>
        <v>2.5951286621017982E-3</v>
      </c>
      <c r="I221" s="5">
        <f t="shared" si="21"/>
        <v>6.9623979317582152E-3</v>
      </c>
      <c r="J221" s="5">
        <f t="shared" si="22"/>
        <v>4.0433446546983666E-3</v>
      </c>
      <c r="K221" s="5">
        <f t="shared" si="23"/>
        <v>1.4070599851888348E-2</v>
      </c>
      <c r="L221" s="5">
        <f t="shared" si="25"/>
        <v>-1.1328527291452199E-2</v>
      </c>
      <c r="M221" s="5">
        <f t="shared" si="24"/>
        <v>5.6080299384610377E-3</v>
      </c>
    </row>
    <row r="222" spans="1:13" x14ac:dyDescent="0.3">
      <c r="A222" s="2">
        <v>44888</v>
      </c>
      <c r="B222" s="3">
        <v>1599.15</v>
      </c>
      <c r="C222" s="3">
        <v>1953.35</v>
      </c>
      <c r="D222" s="3">
        <v>927.45</v>
      </c>
      <c r="E222" s="3">
        <v>607.65</v>
      </c>
      <c r="F222" s="26">
        <v>48.55</v>
      </c>
      <c r="G222" s="23">
        <v>18411.099999999999</v>
      </c>
      <c r="H222" s="27">
        <f t="shared" si="20"/>
        <v>1.5998523213241855E-2</v>
      </c>
      <c r="I222" s="5">
        <f t="shared" si="21"/>
        <v>-4.3705170064529397E-3</v>
      </c>
      <c r="J222" s="5">
        <f t="shared" si="22"/>
        <v>1.2142514778718621E-2</v>
      </c>
      <c r="K222" s="5">
        <f t="shared" si="23"/>
        <v>2.7898580454583499E-3</v>
      </c>
      <c r="L222" s="5">
        <f t="shared" si="25"/>
        <v>8.1716036772217712E-3</v>
      </c>
      <c r="M222" s="5">
        <f t="shared" si="24"/>
        <v>2.8083269466689874E-3</v>
      </c>
    </row>
    <row r="223" spans="1:13" x14ac:dyDescent="0.3">
      <c r="A223" s="2">
        <v>44889</v>
      </c>
      <c r="B223" s="3">
        <v>1625.15</v>
      </c>
      <c r="C223" s="3">
        <v>1944.85</v>
      </c>
      <c r="D223" s="3">
        <v>938.85</v>
      </c>
      <c r="E223" s="3">
        <v>609.35</v>
      </c>
      <c r="F223" s="26">
        <v>48.95</v>
      </c>
      <c r="G223" s="23">
        <v>18462.95</v>
      </c>
      <c r="H223" s="27">
        <f t="shared" si="20"/>
        <v>-4.636355206626897E-3</v>
      </c>
      <c r="I223" s="5">
        <f t="shared" si="21"/>
        <v>-8.5303878863305423E-3</v>
      </c>
      <c r="J223" s="5">
        <f t="shared" si="22"/>
        <v>-9.1905836826830789E-3</v>
      </c>
      <c r="K223" s="5">
        <f t="shared" si="23"/>
        <v>-3.2104050049391597E-3</v>
      </c>
      <c r="L223" s="5">
        <f t="shared" si="25"/>
        <v>3.9254170755642782E-2</v>
      </c>
      <c r="M223" s="5">
        <f t="shared" si="24"/>
        <v>6.5056487218739835E-3</v>
      </c>
    </row>
    <row r="224" spans="1:13" x14ac:dyDescent="0.3">
      <c r="A224" s="2">
        <v>44890</v>
      </c>
      <c r="B224" s="3">
        <v>1617.65</v>
      </c>
      <c r="C224" s="3">
        <v>1928.4</v>
      </c>
      <c r="D224" s="3">
        <v>930.3</v>
      </c>
      <c r="E224" s="3">
        <v>607.4</v>
      </c>
      <c r="F224" s="26">
        <v>50.95</v>
      </c>
      <c r="G224" s="23">
        <v>18583.849999999999</v>
      </c>
      <c r="H224" s="27">
        <f t="shared" si="20"/>
        <v>-1.0873301046711508E-2</v>
      </c>
      <c r="I224" s="5">
        <f t="shared" si="21"/>
        <v>-1.2965796229546457E-4</v>
      </c>
      <c r="J224" s="5">
        <f t="shared" si="22"/>
        <v>7.5741412417324756E-3</v>
      </c>
      <c r="K224" s="5">
        <f t="shared" si="23"/>
        <v>1.9717384160368805E-3</v>
      </c>
      <c r="L224" s="5">
        <f t="shared" si="25"/>
        <v>3.5950804162724663E-2</v>
      </c>
      <c r="M224" s="5">
        <f t="shared" si="24"/>
        <v>-3.360940739460954E-3</v>
      </c>
    </row>
    <row r="225" spans="1:13" x14ac:dyDescent="0.3">
      <c r="A225" s="2">
        <v>44893</v>
      </c>
      <c r="B225" s="3">
        <v>1600.25</v>
      </c>
      <c r="C225" s="3">
        <v>1928.15</v>
      </c>
      <c r="D225" s="3">
        <v>937.4</v>
      </c>
      <c r="E225" s="3">
        <v>608.6</v>
      </c>
      <c r="F225" s="26">
        <v>52.85</v>
      </c>
      <c r="G225" s="23">
        <v>18521.599999999999</v>
      </c>
      <c r="H225" s="27">
        <f t="shared" si="20"/>
        <v>-1.5020183371405897E-3</v>
      </c>
      <c r="I225" s="5">
        <f t="shared" si="21"/>
        <v>-1.3502635610605472E-3</v>
      </c>
      <c r="J225" s="5">
        <f t="shared" si="22"/>
        <v>9.8758912067599923E-3</v>
      </c>
      <c r="K225" s="5">
        <f t="shared" si="23"/>
        <v>-8.2162517459647062E-5</v>
      </c>
      <c r="L225" s="5">
        <f t="shared" si="25"/>
        <v>2.6703499079189608E-2</v>
      </c>
      <c r="M225" s="5">
        <f t="shared" si="24"/>
        <v>8.9889564249636175E-3</v>
      </c>
    </row>
    <row r="226" spans="1:13" x14ac:dyDescent="0.3">
      <c r="A226" s="2">
        <v>44894</v>
      </c>
      <c r="B226" s="3">
        <v>1597.85</v>
      </c>
      <c r="C226" s="3">
        <v>1925.55</v>
      </c>
      <c r="D226" s="3">
        <v>946.75</v>
      </c>
      <c r="E226" s="3">
        <v>608.54999999999995</v>
      </c>
      <c r="F226" s="26">
        <v>54.3</v>
      </c>
      <c r="G226" s="23">
        <v>18689.599999999999</v>
      </c>
      <c r="H226" s="27">
        <f t="shared" si="20"/>
        <v>6.5901955298580221E-3</v>
      </c>
      <c r="I226" s="5">
        <f t="shared" si="21"/>
        <v>1.1042346113350967E-2</v>
      </c>
      <c r="J226" s="5">
        <f t="shared" si="22"/>
        <v>6.4539825794941519E-3</v>
      </c>
      <c r="K226" s="5">
        <f t="shared" si="23"/>
        <v>-1.0125321603452416E-2</v>
      </c>
      <c r="L226" s="5">
        <f t="shared" si="25"/>
        <v>-1.5902712815715515E-2</v>
      </c>
      <c r="M226" s="5">
        <f t="shared" si="24"/>
        <v>3.8907187703196787E-3</v>
      </c>
    </row>
    <row r="227" spans="1:13" x14ac:dyDescent="0.3">
      <c r="A227" s="2">
        <v>44895</v>
      </c>
      <c r="B227" s="3">
        <v>1608.45</v>
      </c>
      <c r="C227" s="3">
        <v>1947.05</v>
      </c>
      <c r="D227" s="3">
        <v>952.9</v>
      </c>
      <c r="E227" s="3">
        <v>602.45000000000005</v>
      </c>
      <c r="F227" s="26">
        <v>53.45</v>
      </c>
      <c r="G227" s="23">
        <v>18762.599999999999</v>
      </c>
      <c r="H227" s="27">
        <f t="shared" si="20"/>
        <v>6.8230935473911417E-3</v>
      </c>
      <c r="I227" s="5">
        <f t="shared" si="21"/>
        <v>-6.5915318202967484E-3</v>
      </c>
      <c r="J227" s="5">
        <f t="shared" si="22"/>
        <v>-1.3507764305466848E-2</v>
      </c>
      <c r="K227" s="5">
        <f t="shared" si="23"/>
        <v>9.2912349942443299E-3</v>
      </c>
      <c r="L227" s="5">
        <f t="shared" si="25"/>
        <v>-5.6444026340546427E-3</v>
      </c>
      <c r="M227" s="5">
        <f t="shared" si="24"/>
        <v>9.345498320978269E-3</v>
      </c>
    </row>
    <row r="228" spans="1:13" x14ac:dyDescent="0.3">
      <c r="A228" s="2">
        <v>44896</v>
      </c>
      <c r="B228" s="3">
        <v>1619.5</v>
      </c>
      <c r="C228" s="3">
        <v>1934.3</v>
      </c>
      <c r="D228" s="3">
        <v>940.2</v>
      </c>
      <c r="E228" s="3">
        <v>608.1</v>
      </c>
      <c r="F228" s="26">
        <v>53.15</v>
      </c>
      <c r="G228" s="23">
        <v>18939.599999999999</v>
      </c>
      <c r="H228" s="27">
        <f t="shared" si="20"/>
        <v>-7.7157613091905245E-3</v>
      </c>
      <c r="I228" s="5">
        <f t="shared" si="21"/>
        <v>-1.8127201160140875E-3</v>
      </c>
      <c r="J228" s="5">
        <f t="shared" si="22"/>
        <v>-1.0315925209542255E-2</v>
      </c>
      <c r="K228" s="5">
        <f t="shared" si="23"/>
        <v>-9.0527528598480494E-4</v>
      </c>
      <c r="L228" s="5">
        <f t="shared" si="25"/>
        <v>1.3914656771799629E-2</v>
      </c>
      <c r="M228" s="5">
        <f t="shared" si="24"/>
        <v>-6.7507946801611688E-3</v>
      </c>
    </row>
    <row r="229" spans="1:13" x14ac:dyDescent="0.3">
      <c r="A229" s="2">
        <v>44897</v>
      </c>
      <c r="B229" s="3">
        <v>1607.1</v>
      </c>
      <c r="C229" s="3">
        <v>1930.8</v>
      </c>
      <c r="D229" s="3">
        <v>930.6</v>
      </c>
      <c r="E229" s="3">
        <v>607.54999999999995</v>
      </c>
      <c r="F229" s="26">
        <v>53.9</v>
      </c>
      <c r="G229" s="23">
        <v>18812.599999999999</v>
      </c>
      <c r="H229" s="27">
        <f t="shared" si="20"/>
        <v>3.6268948200503031E-3</v>
      </c>
      <c r="I229" s="5">
        <f t="shared" si="21"/>
        <v>3.9464520622147026E-3</v>
      </c>
      <c r="J229" s="5">
        <f t="shared" si="22"/>
        <v>3.2133676092544988E-3</v>
      </c>
      <c r="K229" s="5">
        <f t="shared" si="23"/>
        <v>1.5794589340677144E-2</v>
      </c>
      <c r="L229" s="5">
        <f t="shared" si="25"/>
        <v>6.4516129032258325E-3</v>
      </c>
      <c r="M229" s="5">
        <f t="shared" si="24"/>
        <v>-3.0444402975126519E-3</v>
      </c>
    </row>
    <row r="230" spans="1:13" x14ac:dyDescent="0.3">
      <c r="A230" s="2">
        <v>44900</v>
      </c>
      <c r="B230" s="3">
        <v>1612.95</v>
      </c>
      <c r="C230" s="3">
        <v>1938.45</v>
      </c>
      <c r="D230" s="3">
        <v>933.6</v>
      </c>
      <c r="E230" s="3">
        <v>617.29999999999995</v>
      </c>
      <c r="F230" s="26">
        <v>54.25</v>
      </c>
      <c r="G230" s="23">
        <v>18755.5</v>
      </c>
      <c r="H230" s="27">
        <f t="shared" si="20"/>
        <v>-1.1172144120658873E-3</v>
      </c>
      <c r="I230" s="5">
        <f t="shared" si="21"/>
        <v>-1.6535331352538667E-3</v>
      </c>
      <c r="J230" s="5">
        <f t="shared" si="22"/>
        <v>-1.186798894488706E-2</v>
      </c>
      <c r="K230" s="5">
        <f t="shared" si="23"/>
        <v>-1.371212743246557E-2</v>
      </c>
      <c r="L230" s="5">
        <f t="shared" si="25"/>
        <v>7.580919931856904E-2</v>
      </c>
      <c r="M230" s="5">
        <f t="shared" si="24"/>
        <v>2.5053037814099676E-4</v>
      </c>
    </row>
    <row r="231" spans="1:13" x14ac:dyDescent="0.3">
      <c r="A231" s="2">
        <v>44901</v>
      </c>
      <c r="B231" s="3">
        <v>1611.15</v>
      </c>
      <c r="C231" s="3">
        <v>1935.25</v>
      </c>
      <c r="D231" s="3">
        <v>922.65</v>
      </c>
      <c r="E231" s="3">
        <v>608.95000000000005</v>
      </c>
      <c r="F231" s="26">
        <v>58.7</v>
      </c>
      <c r="G231" s="23">
        <v>18760.2</v>
      </c>
      <c r="H231" s="27">
        <f t="shared" si="20"/>
        <v>-4.3466111956288333E-4</v>
      </c>
      <c r="I231" s="5">
        <f t="shared" si="21"/>
        <v>-1.2451280441549585E-2</v>
      </c>
      <c r="J231" s="5">
        <f t="shared" si="22"/>
        <v>-5.422111370167543E-4</v>
      </c>
      <c r="K231" s="5">
        <f t="shared" si="23"/>
        <v>-3.1298904538342659E-3</v>
      </c>
      <c r="L231" s="5">
        <f t="shared" si="25"/>
        <v>2.5488530161427115E-3</v>
      </c>
      <c r="M231" s="5">
        <f t="shared" si="24"/>
        <v>-2.0484086775613619E-3</v>
      </c>
    </row>
    <row r="232" spans="1:13" x14ac:dyDescent="0.3">
      <c r="A232" s="2">
        <v>44902</v>
      </c>
      <c r="B232" s="3">
        <v>1610.45</v>
      </c>
      <c r="C232" s="3">
        <v>1911.45</v>
      </c>
      <c r="D232" s="3">
        <v>922.15</v>
      </c>
      <c r="E232" s="3">
        <v>607.04999999999995</v>
      </c>
      <c r="F232" s="26">
        <v>58.85</v>
      </c>
      <c r="G232" s="23">
        <v>18721.849999999999</v>
      </c>
      <c r="H232" s="27">
        <f t="shared" si="20"/>
        <v>5.5881444890397989E-3</v>
      </c>
      <c r="I232" s="5">
        <f t="shared" si="21"/>
        <v>-7.617290458618896E-3</v>
      </c>
      <c r="J232" s="5">
        <f t="shared" si="22"/>
        <v>1.0462495975963087E-2</v>
      </c>
      <c r="K232" s="5">
        <f t="shared" si="23"/>
        <v>7.5206408893975689E-3</v>
      </c>
      <c r="L232" s="5">
        <f t="shared" si="25"/>
        <v>-1.4655172413793128E-2</v>
      </c>
      <c r="M232" s="5">
        <f t="shared" si="24"/>
        <v>9.1520358610392523E-4</v>
      </c>
    </row>
    <row r="233" spans="1:13" x14ac:dyDescent="0.3">
      <c r="A233" s="2">
        <v>44903</v>
      </c>
      <c r="B233" s="3">
        <v>1619.5</v>
      </c>
      <c r="C233" s="3">
        <v>1897</v>
      </c>
      <c r="D233" s="3">
        <v>931.9</v>
      </c>
      <c r="E233" s="3">
        <v>611.65</v>
      </c>
      <c r="F233" s="26">
        <v>58</v>
      </c>
      <c r="G233" s="23">
        <v>18739</v>
      </c>
      <c r="H233" s="27">
        <f t="shared" si="20"/>
        <v>7.0813279789092637E-3</v>
      </c>
      <c r="I233" s="5">
        <f t="shared" si="21"/>
        <v>-4.7403405630147746E-3</v>
      </c>
      <c r="J233" s="5">
        <f t="shared" si="22"/>
        <v>-2.1507688998817077E-3</v>
      </c>
      <c r="K233" s="5">
        <f t="shared" si="23"/>
        <v>7.8669910786699476E-3</v>
      </c>
      <c r="L233" s="5">
        <f t="shared" si="25"/>
        <v>-5.9360730593607303E-2</v>
      </c>
      <c r="M233" s="5">
        <f t="shared" si="24"/>
        <v>-7.7602757775064547E-3</v>
      </c>
    </row>
    <row r="234" spans="1:13" x14ac:dyDescent="0.3">
      <c r="A234" s="2">
        <v>44904</v>
      </c>
      <c r="B234" s="3">
        <v>1631.05</v>
      </c>
      <c r="C234" s="3">
        <v>1888.05</v>
      </c>
      <c r="D234" s="3">
        <v>929.9</v>
      </c>
      <c r="E234" s="3">
        <v>616.5</v>
      </c>
      <c r="F234" s="26">
        <v>54.75</v>
      </c>
      <c r="G234" s="23">
        <v>18594.7</v>
      </c>
      <c r="H234" s="27">
        <f t="shared" si="20"/>
        <v>7.7262357414448948E-3</v>
      </c>
      <c r="I234" s="5">
        <f t="shared" si="21"/>
        <v>-1.195229800348383E-2</v>
      </c>
      <c r="J234" s="5">
        <f t="shared" si="22"/>
        <v>4.2996882725999925E-4</v>
      </c>
      <c r="K234" s="5">
        <f t="shared" si="23"/>
        <v>-5.6275997063861766E-3</v>
      </c>
      <c r="L234" s="5">
        <f t="shared" si="25"/>
        <v>9.9457504520795159E-3</v>
      </c>
      <c r="M234" s="5">
        <f t="shared" si="24"/>
        <v>-3.1424571587331984E-3</v>
      </c>
    </row>
    <row r="235" spans="1:13" x14ac:dyDescent="0.3">
      <c r="A235" s="2">
        <v>44907</v>
      </c>
      <c r="B235" s="3">
        <v>1643.75</v>
      </c>
      <c r="C235" s="3">
        <v>1865.75</v>
      </c>
      <c r="D235" s="3">
        <v>930.3</v>
      </c>
      <c r="E235" s="3">
        <v>613.04999999999995</v>
      </c>
      <c r="F235" s="26">
        <v>55.3</v>
      </c>
      <c r="G235" s="23">
        <v>18536.45</v>
      </c>
      <c r="H235" s="27">
        <f t="shared" si="20"/>
        <v>2.7604198264878691E-3</v>
      </c>
      <c r="I235" s="5">
        <f t="shared" si="21"/>
        <v>1.4717687985014718E-3</v>
      </c>
      <c r="J235" s="5">
        <f t="shared" si="22"/>
        <v>2.8404523286350725E-3</v>
      </c>
      <c r="K235" s="5">
        <f t="shared" si="23"/>
        <v>5.9991892987434868E-3</v>
      </c>
      <c r="L235" s="5">
        <f t="shared" si="25"/>
        <v>4.8192771084337421E-2</v>
      </c>
      <c r="M235" s="5">
        <f t="shared" si="24"/>
        <v>8.159901974161202E-3</v>
      </c>
    </row>
    <row r="236" spans="1:13" x14ac:dyDescent="0.3">
      <c r="A236" s="2">
        <v>44908</v>
      </c>
      <c r="B236" s="3">
        <v>1648.3</v>
      </c>
      <c r="C236" s="3">
        <v>1868.5</v>
      </c>
      <c r="D236" s="3">
        <v>932.95</v>
      </c>
      <c r="E236" s="3">
        <v>616.75</v>
      </c>
      <c r="F236" s="26">
        <v>58.1</v>
      </c>
      <c r="G236" s="23">
        <v>18688.95</v>
      </c>
      <c r="H236" s="27">
        <f t="shared" si="20"/>
        <v>8.3922394345014566E-3</v>
      </c>
      <c r="I236" s="5">
        <f t="shared" si="21"/>
        <v>2.5090753790305603E-3</v>
      </c>
      <c r="J236" s="5">
        <f t="shared" si="22"/>
        <v>-1.2150800108489335E-2</v>
      </c>
      <c r="K236" s="5">
        <f t="shared" si="23"/>
        <v>1.3988808952837729E-2</v>
      </c>
      <c r="L236" s="5">
        <f t="shared" si="25"/>
        <v>-1.4847161572052427E-2</v>
      </c>
      <c r="M236" s="5">
        <f t="shared" si="24"/>
        <v>6.8234900238342711E-3</v>
      </c>
    </row>
    <row r="237" spans="1:13" x14ac:dyDescent="0.3">
      <c r="A237" s="2">
        <v>44909</v>
      </c>
      <c r="B237" s="3">
        <v>1662.25</v>
      </c>
      <c r="C237" s="3">
        <v>1873.2</v>
      </c>
      <c r="D237" s="3">
        <v>921.75</v>
      </c>
      <c r="E237" s="3">
        <v>625.5</v>
      </c>
      <c r="F237" s="26">
        <v>57.25</v>
      </c>
      <c r="G237" s="23">
        <v>18817.349999999999</v>
      </c>
      <c r="H237" s="27">
        <f t="shared" si="20"/>
        <v>-1.8660375045961543E-2</v>
      </c>
      <c r="I237" s="5">
        <f t="shared" si="21"/>
        <v>-5.3671103477887505E-3</v>
      </c>
      <c r="J237" s="5">
        <f t="shared" si="22"/>
        <v>-1.424955985915498E-2</v>
      </c>
      <c r="K237" s="5">
        <f t="shared" si="23"/>
        <v>-1.5504505235814521E-2</v>
      </c>
      <c r="L237" s="5">
        <f t="shared" si="25"/>
        <v>2.553191489361702E-2</v>
      </c>
      <c r="M237" s="5">
        <f t="shared" si="24"/>
        <v>-1.2992571059431446E-2</v>
      </c>
    </row>
    <row r="238" spans="1:13" x14ac:dyDescent="0.3">
      <c r="A238" s="2">
        <v>44910</v>
      </c>
      <c r="B238" s="3">
        <v>1631.8</v>
      </c>
      <c r="C238" s="3">
        <v>1863.2</v>
      </c>
      <c r="D238" s="3">
        <v>908.8</v>
      </c>
      <c r="E238" s="3">
        <v>615.95000000000005</v>
      </c>
      <c r="F238" s="26">
        <v>58.75</v>
      </c>
      <c r="G238" s="23">
        <v>18576</v>
      </c>
      <c r="H238" s="27">
        <f t="shared" si="20"/>
        <v>4.7876071112738306E-3</v>
      </c>
      <c r="I238" s="5">
        <f t="shared" si="21"/>
        <v>-1.2306104153649773E-2</v>
      </c>
      <c r="J238" s="5">
        <f t="shared" si="22"/>
        <v>-7.53880266075383E-3</v>
      </c>
      <c r="K238" s="5">
        <f t="shared" si="23"/>
        <v>-2.0883401011021832E-2</v>
      </c>
      <c r="L238" s="5">
        <f t="shared" si="25"/>
        <v>-2.7097902097902048E-2</v>
      </c>
      <c r="M238" s="5">
        <f t="shared" si="24"/>
        <v>-7.8125E-3</v>
      </c>
    </row>
    <row r="239" spans="1:13" x14ac:dyDescent="0.3">
      <c r="A239" s="2">
        <v>44911</v>
      </c>
      <c r="B239" s="3">
        <v>1639.65</v>
      </c>
      <c r="C239" s="3">
        <v>1840.55</v>
      </c>
      <c r="D239" s="3">
        <v>902</v>
      </c>
      <c r="E239" s="3">
        <v>603.35</v>
      </c>
      <c r="F239" s="26">
        <v>57.2</v>
      </c>
      <c r="G239" s="23">
        <v>18432</v>
      </c>
      <c r="H239" s="27">
        <f t="shared" si="20"/>
        <v>3.1007751937983945E-3</v>
      </c>
      <c r="I239" s="5">
        <f t="shared" si="21"/>
        <v>9.4717864542691044E-3</v>
      </c>
      <c r="J239" s="5">
        <f t="shared" si="22"/>
        <v>4.9092614043797734E-3</v>
      </c>
      <c r="K239" s="5">
        <f t="shared" si="23"/>
        <v>1.8198362147407109E-3</v>
      </c>
      <c r="L239" s="5">
        <f t="shared" si="25"/>
        <v>0</v>
      </c>
      <c r="M239" s="5">
        <f t="shared" si="24"/>
        <v>-6.8134499129991787E-4</v>
      </c>
    </row>
    <row r="240" spans="1:13" x14ac:dyDescent="0.3">
      <c r="A240" s="2">
        <v>44914</v>
      </c>
      <c r="B240" s="3">
        <v>1644.75</v>
      </c>
      <c r="C240" s="3">
        <v>1858.15</v>
      </c>
      <c r="D240" s="3">
        <v>906.45</v>
      </c>
      <c r="E240" s="3">
        <v>604.45000000000005</v>
      </c>
      <c r="F240" s="26">
        <v>57.2</v>
      </c>
      <c r="G240" s="23">
        <v>18419.45</v>
      </c>
      <c r="H240" s="27">
        <f t="shared" si="20"/>
        <v>-6.9486959715929402E-3</v>
      </c>
      <c r="I240" s="5">
        <f t="shared" si="21"/>
        <v>-5.9823507119269028E-3</v>
      </c>
      <c r="J240" s="5">
        <f t="shared" si="22"/>
        <v>3.5726063537429918E-3</v>
      </c>
      <c r="K240" s="5">
        <f t="shared" si="23"/>
        <v>0</v>
      </c>
      <c r="L240" s="5">
        <f t="shared" si="25"/>
        <v>-2.3255813953488448E-2</v>
      </c>
      <c r="M240" s="5">
        <f t="shared" si="24"/>
        <v>-1.536060724694419E-3</v>
      </c>
    </row>
    <row r="241" spans="1:13" x14ac:dyDescent="0.3">
      <c r="A241" s="2">
        <v>44915</v>
      </c>
      <c r="B241" s="3">
        <v>1633.4</v>
      </c>
      <c r="C241" s="3">
        <v>1847.1</v>
      </c>
      <c r="D241" s="3">
        <v>909.7</v>
      </c>
      <c r="E241" s="3">
        <v>604.45000000000005</v>
      </c>
      <c r="F241" s="26">
        <v>55.9</v>
      </c>
      <c r="G241" s="23">
        <v>18391.2</v>
      </c>
      <c r="H241" s="27">
        <f t="shared" si="20"/>
        <v>-9.7675568743819125E-3</v>
      </c>
      <c r="I241" s="5">
        <f t="shared" si="21"/>
        <v>-1.7910283258018297E-2</v>
      </c>
      <c r="J241" s="5">
        <f t="shared" si="22"/>
        <v>-1.955729896329509E-2</v>
      </c>
      <c r="K241" s="5">
        <f t="shared" si="23"/>
        <v>-1.8621503201887542E-2</v>
      </c>
      <c r="L241" s="5">
        <f t="shared" si="25"/>
        <v>-4.0968342644320213E-2</v>
      </c>
      <c r="M241" s="5">
        <f t="shared" si="24"/>
        <v>-3.6454126738119266E-3</v>
      </c>
    </row>
    <row r="242" spans="1:13" x14ac:dyDescent="0.3">
      <c r="A242" s="2">
        <v>44916</v>
      </c>
      <c r="B242" s="3">
        <v>1617.6</v>
      </c>
      <c r="C242" s="3">
        <v>1814.6</v>
      </c>
      <c r="D242" s="3">
        <v>892.25</v>
      </c>
      <c r="E242" s="3">
        <v>593.4</v>
      </c>
      <c r="F242" s="26">
        <v>53.7</v>
      </c>
      <c r="G242" s="23">
        <v>18324.400000000001</v>
      </c>
      <c r="H242" s="27">
        <f t="shared" si="20"/>
        <v>-3.4428212524425139E-3</v>
      </c>
      <c r="I242" s="5">
        <f t="shared" si="21"/>
        <v>6.2703649954820766E-3</v>
      </c>
      <c r="J242" s="5">
        <f t="shared" si="22"/>
        <v>-1.7964408016617334E-3</v>
      </c>
      <c r="K242" s="5">
        <f t="shared" si="23"/>
        <v>0</v>
      </c>
      <c r="L242" s="5">
        <f t="shared" si="25"/>
        <v>-3.6679536679536794E-2</v>
      </c>
      <c r="M242" s="5">
        <f t="shared" si="24"/>
        <v>-6.1441317776253371E-3</v>
      </c>
    </row>
    <row r="243" spans="1:13" x14ac:dyDescent="0.3">
      <c r="A243" s="2">
        <v>44917</v>
      </c>
      <c r="B243" s="3">
        <v>1612.05</v>
      </c>
      <c r="C243" s="3">
        <v>1826.05</v>
      </c>
      <c r="D243" s="3">
        <v>890.65</v>
      </c>
      <c r="E243" s="3">
        <v>593.4</v>
      </c>
      <c r="F243" s="26">
        <v>51.8</v>
      </c>
      <c r="G243" s="23">
        <v>18212.5</v>
      </c>
      <c r="H243" s="27">
        <f t="shared" si="20"/>
        <v>-9.01323819359676E-3</v>
      </c>
      <c r="I243" s="5">
        <f t="shared" si="21"/>
        <v>-2.2503361782704842E-3</v>
      </c>
      <c r="J243" s="5">
        <f t="shared" si="22"/>
        <v>-1.3368983957219251E-2</v>
      </c>
      <c r="K243" s="5">
        <f t="shared" si="23"/>
        <v>-3.3797909407665465E-2</v>
      </c>
      <c r="L243" s="5">
        <f t="shared" si="25"/>
        <v>-6.147540983606558E-2</v>
      </c>
      <c r="M243" s="5">
        <f t="shared" si="24"/>
        <v>-2.0013833543823408E-2</v>
      </c>
    </row>
    <row r="244" spans="1:13" x14ac:dyDescent="0.3">
      <c r="A244" s="2">
        <v>44918</v>
      </c>
      <c r="B244" s="3">
        <v>1597.65</v>
      </c>
      <c r="C244" s="3">
        <v>1821.95</v>
      </c>
      <c r="D244" s="3">
        <v>878.9</v>
      </c>
      <c r="E244" s="3">
        <v>574</v>
      </c>
      <c r="F244" s="26">
        <v>48.8</v>
      </c>
      <c r="G244" s="23">
        <v>17855.150000000001</v>
      </c>
      <c r="H244" s="27">
        <f t="shared" si="20"/>
        <v>1.9515787535671517E-2</v>
      </c>
      <c r="I244" s="5">
        <f t="shared" si="21"/>
        <v>-4.6317995092498643E-3</v>
      </c>
      <c r="J244" s="5">
        <f t="shared" si="22"/>
        <v>1.6009852216748843E-2</v>
      </c>
      <c r="K244" s="5">
        <f t="shared" si="23"/>
        <v>3.868698710433767E-2</v>
      </c>
      <c r="L244" s="5">
        <f t="shared" si="25"/>
        <v>5.8823529411764788E-2</v>
      </c>
      <c r="M244" s="5">
        <f t="shared" si="24"/>
        <v>-1.1803230889140979E-3</v>
      </c>
    </row>
    <row r="245" spans="1:13" x14ac:dyDescent="0.3">
      <c r="A245" s="2">
        <v>44921</v>
      </c>
      <c r="B245" s="3">
        <v>1629.45</v>
      </c>
      <c r="C245" s="3">
        <v>1813.55</v>
      </c>
      <c r="D245" s="3">
        <v>893.2</v>
      </c>
      <c r="E245" s="3">
        <v>597.1</v>
      </c>
      <c r="F245" s="26">
        <v>51.85</v>
      </c>
      <c r="G245" s="23">
        <v>17834.099999999999</v>
      </c>
      <c r="H245" s="27">
        <f t="shared" si="20"/>
        <v>1.0115872723927802E-3</v>
      </c>
      <c r="I245" s="5">
        <f t="shared" si="21"/>
        <v>4.0364654841013436E-3</v>
      </c>
      <c r="J245" s="5">
        <f t="shared" si="22"/>
        <v>8.271803697329631E-3</v>
      </c>
      <c r="K245" s="5">
        <f t="shared" si="23"/>
        <v>7.9747466356536872E-3</v>
      </c>
      <c r="L245" s="5">
        <f t="shared" si="25"/>
        <v>1.9848771266540589E-2</v>
      </c>
      <c r="M245" s="5">
        <f t="shared" si="24"/>
        <v>1.4568109295354474E-2</v>
      </c>
    </row>
    <row r="246" spans="1:13" x14ac:dyDescent="0.3">
      <c r="A246" s="2">
        <v>44922</v>
      </c>
      <c r="B246" s="3">
        <v>1631.1</v>
      </c>
      <c r="C246" s="3">
        <v>1820.9</v>
      </c>
      <c r="D246" s="3">
        <v>900.65</v>
      </c>
      <c r="E246" s="3">
        <v>601.9</v>
      </c>
      <c r="F246" s="26">
        <v>52.9</v>
      </c>
      <c r="G246" s="23">
        <v>18097.75</v>
      </c>
      <c r="H246" s="27">
        <f t="shared" si="20"/>
        <v>-7.9764388268496419E-4</v>
      </c>
      <c r="I246" s="5">
        <f t="shared" si="21"/>
        <v>-4.3953628921497827E-4</v>
      </c>
      <c r="J246" s="5">
        <f t="shared" si="22"/>
        <v>-1.89109516658316E-3</v>
      </c>
      <c r="K246" s="5">
        <f t="shared" si="23"/>
        <v>-1.4141918309625203E-3</v>
      </c>
      <c r="L246" s="5">
        <f t="shared" si="25"/>
        <v>3.7664783427495828E-3</v>
      </c>
      <c r="M246" s="5">
        <f t="shared" si="24"/>
        <v>5.629059021329476E-3</v>
      </c>
    </row>
    <row r="247" spans="1:13" x14ac:dyDescent="0.3">
      <c r="A247" s="2">
        <v>44923</v>
      </c>
      <c r="B247" s="3">
        <v>1629.8</v>
      </c>
      <c r="C247" s="3">
        <v>1820.1</v>
      </c>
      <c r="D247" s="3">
        <v>898.95</v>
      </c>
      <c r="E247" s="3">
        <v>601.04999999999995</v>
      </c>
      <c r="F247" s="26">
        <v>53.1</v>
      </c>
      <c r="G247" s="23">
        <v>18200.2</v>
      </c>
      <c r="H247" s="27">
        <f t="shared" si="20"/>
        <v>7.0066410771949068E-3</v>
      </c>
      <c r="I247" s="5">
        <f t="shared" si="21"/>
        <v>-7.4226804123706338E-4</v>
      </c>
      <c r="J247" s="5">
        <f t="shared" si="22"/>
        <v>1.0021474588403623E-2</v>
      </c>
      <c r="K247" s="5">
        <f t="shared" si="23"/>
        <v>1.7571101667211507E-2</v>
      </c>
      <c r="L247" s="5">
        <f t="shared" si="25"/>
        <v>1.30111524163568E-2</v>
      </c>
      <c r="M247" s="5">
        <f t="shared" si="24"/>
        <v>-4.1600459039548825E-3</v>
      </c>
    </row>
    <row r="248" spans="1:13" x14ac:dyDescent="0.3">
      <c r="A248" s="2">
        <v>44924</v>
      </c>
      <c r="B248" s="3">
        <v>1641.3</v>
      </c>
      <c r="C248" s="3">
        <v>1818.75</v>
      </c>
      <c r="D248" s="3">
        <v>908.05</v>
      </c>
      <c r="E248" s="3">
        <v>611.79999999999995</v>
      </c>
      <c r="F248" s="26">
        <v>53.8</v>
      </c>
      <c r="G248" s="23">
        <v>18124.8</v>
      </c>
      <c r="H248" s="27">
        <f t="shared" si="20"/>
        <v>-8.0766514141816549E-3</v>
      </c>
      <c r="I248" s="5">
        <f t="shared" si="21"/>
        <v>4.6517991517307433E-3</v>
      </c>
      <c r="J248" s="5">
        <f t="shared" si="22"/>
        <v>-1.9307403042038426E-2</v>
      </c>
      <c r="K248" s="5">
        <f t="shared" si="23"/>
        <v>3.0959752321982905E-3</v>
      </c>
      <c r="L248" s="5">
        <f t="shared" si="25"/>
        <v>1.011959521619143E-2</v>
      </c>
      <c r="M248" s="5">
        <f t="shared" si="24"/>
        <v>5.8961293967299796E-3</v>
      </c>
    </row>
    <row r="249" spans="1:13" x14ac:dyDescent="0.3">
      <c r="A249" s="2">
        <v>44925</v>
      </c>
      <c r="B249" s="3">
        <v>1628.15</v>
      </c>
      <c r="C249" s="3">
        <v>1827.25</v>
      </c>
      <c r="D249" s="3">
        <v>890.85</v>
      </c>
      <c r="E249" s="3">
        <v>613.70000000000005</v>
      </c>
      <c r="F249" s="26">
        <v>54.35</v>
      </c>
      <c r="G249" s="23">
        <v>18232.3</v>
      </c>
    </row>
    <row r="250" spans="1:13" x14ac:dyDescent="0.3">
      <c r="G250" s="23"/>
    </row>
  </sheetData>
  <mergeCells count="10">
    <mergeCell ref="A1:A2"/>
    <mergeCell ref="S1:X1"/>
    <mergeCell ref="Z9:AE9"/>
    <mergeCell ref="Z1:AE1"/>
    <mergeCell ref="AG18:AH18"/>
    <mergeCell ref="O11:P11"/>
    <mergeCell ref="Z18:AA18"/>
    <mergeCell ref="S13:T13"/>
    <mergeCell ref="H1:M1"/>
    <mergeCell ref="B1:G1"/>
  </mergeCells>
  <pageMargins left="0.7" right="0.7" top="0.75" bottom="0.75" header="0.3" footer="0.3"/>
  <pageSetup scale="84" orientation="portrait" r:id="rId1"/>
  <colBreaks count="4" manualBreakCount="4">
    <brk id="7" max="249" man="1"/>
    <brk id="13" max="249" man="1"/>
    <brk id="18" max="249" man="1"/>
    <brk id="31" max="24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43708-60F5-42BC-A7D0-87CAFB1D26C7}">
  <sheetPr>
    <pageSetUpPr fitToPage="1"/>
  </sheetPr>
  <dimension ref="A1:Q33"/>
  <sheetViews>
    <sheetView view="pageBreakPreview" zoomScale="73" zoomScaleNormal="100" zoomScaleSheetLayoutView="73" workbookViewId="0">
      <selection activeCell="G19" sqref="G19"/>
    </sheetView>
  </sheetViews>
  <sheetFormatPr defaultColWidth="10.77734375" defaultRowHeight="14.4" x14ac:dyDescent="0.3"/>
  <cols>
    <col min="1" max="11" width="10.77734375" style="57"/>
    <col min="12" max="16384" width="10.77734375" style="49"/>
  </cols>
  <sheetData>
    <row r="1" spans="1:12" s="57" customFormat="1" x14ac:dyDescent="0.3">
      <c r="A1" s="43" t="s">
        <v>53</v>
      </c>
      <c r="B1" s="43"/>
      <c r="C1" s="43"/>
      <c r="D1" s="43"/>
      <c r="E1" s="43"/>
      <c r="F1" s="44" t="s">
        <v>17</v>
      </c>
      <c r="G1" s="54" t="s">
        <v>18</v>
      </c>
      <c r="H1" s="54" t="s">
        <v>19</v>
      </c>
      <c r="I1" s="55" t="s">
        <v>21</v>
      </c>
      <c r="J1" s="56" t="s">
        <v>54</v>
      </c>
      <c r="K1" s="56" t="s">
        <v>56</v>
      </c>
      <c r="L1" s="48"/>
    </row>
    <row r="2" spans="1:12" s="57" customFormat="1" x14ac:dyDescent="0.3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F2" s="44"/>
      <c r="G2" s="54"/>
      <c r="H2" s="54"/>
      <c r="I2" s="55"/>
      <c r="J2" s="56"/>
      <c r="K2" s="56"/>
      <c r="L2" s="48"/>
    </row>
    <row r="3" spans="1:12" s="57" customFormat="1" x14ac:dyDescent="0.3">
      <c r="A3" s="23">
        <v>0.28147335239967652</v>
      </c>
      <c r="B3" s="23">
        <v>0.60102287663188003</v>
      </c>
      <c r="C3" s="23">
        <v>2.7908365842438523E-2</v>
      </c>
      <c r="D3" s="23">
        <v>0</v>
      </c>
      <c r="E3" s="23">
        <v>8.9595403838464815E-2</v>
      </c>
      <c r="F3" s="32">
        <v>0.99999999871245993</v>
      </c>
      <c r="G3" s="23">
        <v>0</v>
      </c>
      <c r="H3" s="23">
        <v>0.22110332785801212</v>
      </c>
      <c r="I3" s="23">
        <v>-6.7841674101371957E-2</v>
      </c>
      <c r="J3" s="23">
        <f>A3*$H$19+B3*$H$20+C3*$H$21+D3*$H$22+E3*$H$23</f>
        <v>0.80352096913419291</v>
      </c>
      <c r="K3" s="23">
        <f>$H$17*((G3*1/252)-(H3*SQRT(1/252)))*1.64</f>
        <v>-2284.2248763813586</v>
      </c>
      <c r="L3" s="49"/>
    </row>
    <row r="4" spans="1:12" s="57" customFormat="1" x14ac:dyDescent="0.3">
      <c r="A4" s="23">
        <v>0.2708801799797359</v>
      </c>
      <c r="B4" s="23">
        <v>0.48691532298105961</v>
      </c>
      <c r="C4" s="23">
        <v>0.16156399551247813</v>
      </c>
      <c r="D4" s="23">
        <v>0</v>
      </c>
      <c r="E4" s="23">
        <v>8.0640502531238403E-2</v>
      </c>
      <c r="F4" s="32">
        <v>1.000000001004512</v>
      </c>
      <c r="G4" s="23">
        <v>1.9999999861861677E-2</v>
      </c>
      <c r="H4" s="23">
        <v>0.21245248823473045</v>
      </c>
      <c r="I4" s="23">
        <v>2.3534673109299492E-2</v>
      </c>
      <c r="J4" s="23">
        <f>A4*$H$19+B4*$H$20+C4*$H$21+D4*$H$22+E4*$H$23</f>
        <v>0.79626182300990689</v>
      </c>
      <c r="K4" s="23">
        <f>$H$17*((G4*1/252)-(H4*SQRT(1/252)))*1.64</f>
        <v>-2181.8369290478245</v>
      </c>
      <c r="L4" s="49"/>
    </row>
    <row r="5" spans="1:12" s="57" customFormat="1" x14ac:dyDescent="0.3">
      <c r="A5" s="22">
        <v>0.26028711504457663</v>
      </c>
      <c r="B5" s="22">
        <v>0.37280780031867339</v>
      </c>
      <c r="C5" s="22">
        <v>0.29521943335070966</v>
      </c>
      <c r="D5" s="22">
        <v>0</v>
      </c>
      <c r="E5" s="22">
        <v>7.1685651643262946E-2</v>
      </c>
      <c r="F5" s="33">
        <v>1.0000000003572227</v>
      </c>
      <c r="G5" s="22">
        <v>3.9999999835370732E-2</v>
      </c>
      <c r="H5" s="22">
        <v>0.20707296356549554</v>
      </c>
      <c r="I5" s="22">
        <v>0.12073039089655677</v>
      </c>
      <c r="J5" s="23">
        <f>A5*$H$19+B5*$H$20+C5*$H$21+D5*$H$22+E5*$H$23</f>
        <v>0.78900270092094993</v>
      </c>
      <c r="K5" s="23">
        <f>$H$17*((G5*1/252)-(H5*SQRT(1/252)))*1.64</f>
        <v>-2113.2450310674926</v>
      </c>
      <c r="L5" s="49"/>
    </row>
    <row r="6" spans="1:12" s="57" customFormat="1" x14ac:dyDescent="0.3">
      <c r="A6" s="22">
        <v>0.24883161339010032</v>
      </c>
      <c r="B6" s="22">
        <v>0.30620771720737799</v>
      </c>
      <c r="C6" s="22">
        <v>0.3212179166660093</v>
      </c>
      <c r="D6" s="22">
        <v>6.5951649729463574E-2</v>
      </c>
      <c r="E6" s="22">
        <v>5.779110265168759E-2</v>
      </c>
      <c r="F6" s="33">
        <v>0.99999999964463882</v>
      </c>
      <c r="G6" s="22">
        <v>6.0000000975253397E-2</v>
      </c>
      <c r="H6" s="22">
        <v>0.20447350823319307</v>
      </c>
      <c r="I6" s="22">
        <v>0.22007741425325802</v>
      </c>
      <c r="J6" s="23">
        <f>A6*$H$19+B6*$H$20+C6*$H$21+D6*$H$22+E6*$H$23</f>
        <v>0.78526746804322523</v>
      </c>
      <c r="K6" s="23">
        <f>$H$17*((G6*1/252)-(H6*SQRT(1/252)))*1.64</f>
        <v>-2073.3741090723424</v>
      </c>
      <c r="L6" s="49"/>
    </row>
    <row r="7" spans="1:12" s="57" customFormat="1" x14ac:dyDescent="0.3">
      <c r="A7" s="23">
        <v>0.23655276278334228</v>
      </c>
      <c r="B7" s="23">
        <v>0.24321916707413876</v>
      </c>
      <c r="C7" s="23">
        <v>0.33156868247408505</v>
      </c>
      <c r="D7" s="23">
        <v>0.14638202446662435</v>
      </c>
      <c r="E7" s="23">
        <v>4.2277363201809422E-2</v>
      </c>
      <c r="F7" s="32">
        <v>0.99999999999999978</v>
      </c>
      <c r="G7" s="23">
        <v>8.11950914598073E-2</v>
      </c>
      <c r="H7" s="23">
        <v>0.20353569874365296</v>
      </c>
      <c r="I7" s="23">
        <v>0.32522595234351498</v>
      </c>
      <c r="J7" s="23">
        <f>A7*$H$19+B7*$H$20+C7*$H$21+D7*$H$22+E7*$H$23</f>
        <v>0.78187209552220716</v>
      </c>
      <c r="K7" s="23">
        <f>$H$17*((G7*1/252)-(H7*SQRT(1/252)))*1.64</f>
        <v>-2049.8919417907441</v>
      </c>
      <c r="L7" s="49"/>
    </row>
    <row r="8" spans="1:12" s="57" customFormat="1" x14ac:dyDescent="0.3">
      <c r="A8" s="23">
        <v>0.22565934552817166</v>
      </c>
      <c r="B8" s="23">
        <v>0.18733342585562632</v>
      </c>
      <c r="C8" s="23">
        <v>0.34075137295414282</v>
      </c>
      <c r="D8" s="23">
        <v>0.21774244579523272</v>
      </c>
      <c r="E8" s="23">
        <v>2.8513412882067577E-2</v>
      </c>
      <c r="F8" s="32">
        <v>1.0000000030152412</v>
      </c>
      <c r="G8" s="23">
        <v>0.10000000014749308</v>
      </c>
      <c r="H8" s="23">
        <v>0.20427428685090021</v>
      </c>
      <c r="I8" s="23">
        <v>0.41610719321484929</v>
      </c>
      <c r="J8" s="23">
        <f>A8*$H$19+B8*$H$20+C8*$H$21+D8*$H$22+E8*$H$23</f>
        <v>0.77885977972893905</v>
      </c>
      <c r="K8" s="23">
        <f>$H$17*((G8*1/252)-(H8*SQRT(1/252)))*1.64</f>
        <v>-2045.2842017155706</v>
      </c>
      <c r="L8" s="49"/>
    </row>
    <row r="9" spans="1:12" s="57" customFormat="1" x14ac:dyDescent="0.3">
      <c r="A9" s="23">
        <v>0.21407343184730368</v>
      </c>
      <c r="B9" s="23">
        <v>0.12789664314542923</v>
      </c>
      <c r="C9" s="23">
        <v>0.35051783288301008</v>
      </c>
      <c r="D9" s="23">
        <v>0.29363809564656485</v>
      </c>
      <c r="E9" s="23">
        <v>1.387399914798355E-2</v>
      </c>
      <c r="F9" s="32">
        <v>1.0000000026702913</v>
      </c>
      <c r="G9" s="23">
        <v>0.12000000023196572</v>
      </c>
      <c r="H9" s="23">
        <v>0.20666247026241857</v>
      </c>
      <c r="I9" s="23">
        <v>0.50807483380333862</v>
      </c>
      <c r="J9" s="23">
        <f>A9*$H$19+B9*$H$20+C9*$H$21+D9*$H$22+E9*$H$23</f>
        <v>0.77565581924650229</v>
      </c>
      <c r="K9" s="23">
        <f>$H$17*((G9*1/252)-(H9*SQRT(1/252)))*1.64</f>
        <v>-2056.9407205566836</v>
      </c>
      <c r="L9" s="49"/>
    </row>
    <row r="10" spans="1:12" s="57" customFormat="1" x14ac:dyDescent="0.3">
      <c r="A10" s="23">
        <v>0.20245943208262598</v>
      </c>
      <c r="B10" s="23">
        <v>6.794080810201758E-2</v>
      </c>
      <c r="C10" s="23">
        <v>0.36020959601809999</v>
      </c>
      <c r="D10" s="23">
        <v>0.36939016722847073</v>
      </c>
      <c r="E10" s="23">
        <v>0</v>
      </c>
      <c r="F10" s="32">
        <v>1.0000000034312144</v>
      </c>
      <c r="G10" s="23">
        <v>0.14000011975336843</v>
      </c>
      <c r="H10" s="23">
        <v>0.21064731151958238</v>
      </c>
      <c r="I10" s="23">
        <v>0.59340951874312464</v>
      </c>
      <c r="J10" s="23">
        <f>A10*$H$19+B10*$H$20+C10*$H$21+D10*$H$22+E10*$H$23</f>
        <v>0.77264281735204055</v>
      </c>
      <c r="K10" s="23">
        <f>$H$17*((G10*1/252)-(H10*SQRT(1/252)))*1.64</f>
        <v>-2085.0922800619492</v>
      </c>
      <c r="L10" s="49"/>
    </row>
    <row r="11" spans="1:12" s="57" customFormat="1" x14ac:dyDescent="0.3">
      <c r="A11" s="23">
        <v>0.18891603896365525</v>
      </c>
      <c r="B11" s="23">
        <v>0</v>
      </c>
      <c r="C11" s="23">
        <v>0.36766002835866757</v>
      </c>
      <c r="D11" s="23">
        <v>0.4434239380713752</v>
      </c>
      <c r="E11" s="23">
        <v>0</v>
      </c>
      <c r="F11" s="32">
        <v>1.0000000053936979</v>
      </c>
      <c r="G11" s="23">
        <v>0.16000013984969022</v>
      </c>
      <c r="H11" s="23">
        <v>0.21623709822577075</v>
      </c>
      <c r="I11" s="23">
        <v>0.67056088450788032</v>
      </c>
      <c r="J11" s="23">
        <f>A11*$H$19+B11*$H$20+C11*$H$21+D11*$H$22+E11*$H$23</f>
        <v>0.77304033240868553</v>
      </c>
      <c r="K11" s="23">
        <f>$H$17*((G11*1/252)-(H11*SQRT(1/252)))*1.64</f>
        <v>-2129.8246421356362</v>
      </c>
      <c r="L11" s="49"/>
    </row>
    <row r="12" spans="1:12" s="57" customFormat="1" x14ac:dyDescent="0.3">
      <c r="A12" s="23">
        <v>0.1069560864004296</v>
      </c>
      <c r="B12" s="23">
        <v>0</v>
      </c>
      <c r="C12" s="23">
        <v>0.33290929565580335</v>
      </c>
      <c r="D12" s="23">
        <v>0.56013462662242064</v>
      </c>
      <c r="E12" s="23">
        <v>0</v>
      </c>
      <c r="F12" s="32">
        <v>1.0000000086786536</v>
      </c>
      <c r="G12" s="23">
        <v>0.18000015980055389</v>
      </c>
      <c r="H12" s="23">
        <v>0.22412691599539461</v>
      </c>
      <c r="I12" s="23">
        <v>0.73619073848294203</v>
      </c>
      <c r="J12" s="23">
        <f>A12*$H$19+B12*$H$20+C12*$H$21+D12*$H$22+E12*$H$23</f>
        <v>0.77097484958352092</v>
      </c>
      <c r="K12" s="23">
        <f>$H$17*((G12*1/252)-(H12*SQRT(1/252)))*1.64</f>
        <v>-2198.31869175775</v>
      </c>
      <c r="L12" s="49"/>
    </row>
    <row r="13" spans="1:12" s="57" customFormat="1" x14ac:dyDescent="0.3">
      <c r="A13" s="22">
        <v>2.4996851597836107E-2</v>
      </c>
      <c r="B13" s="22">
        <v>0</v>
      </c>
      <c r="C13" s="22">
        <v>0.29815890196195133</v>
      </c>
      <c r="D13" s="22">
        <v>0.67684425169120421</v>
      </c>
      <c r="E13" s="22">
        <v>0</v>
      </c>
      <c r="F13" s="33">
        <v>1.0000000052509916</v>
      </c>
      <c r="G13" s="22">
        <v>0.19999999930461271</v>
      </c>
      <c r="H13" s="22">
        <v>0.23473551573505963</v>
      </c>
      <c r="I13" s="22">
        <v>0.78812104220912937</v>
      </c>
      <c r="J13" s="23">
        <f>A13*$H$19+B13*$H$20+C13*$H$21+D13*$H$22+E13*$H$23</f>
        <v>0.76890937774575607</v>
      </c>
      <c r="K13" s="23">
        <f>$H$17*((G13*1/252)-(H13*SQRT(1/252)))*1.64</f>
        <v>-2294.900673997417</v>
      </c>
      <c r="L13" s="49"/>
    </row>
    <row r="14" spans="1:12" s="57" customFormat="1" x14ac:dyDescent="0.3">
      <c r="A14" s="22">
        <v>0</v>
      </c>
      <c r="B14" s="22">
        <v>0</v>
      </c>
      <c r="C14" s="22">
        <v>0.15754049387583619</v>
      </c>
      <c r="D14" s="22">
        <v>0.84245950338465436</v>
      </c>
      <c r="E14" s="22">
        <v>0</v>
      </c>
      <c r="F14" s="33">
        <v>0.99999999726049049</v>
      </c>
      <c r="G14" s="22">
        <v>0.22000000018135873</v>
      </c>
      <c r="H14" s="22">
        <v>0.24831543566533301</v>
      </c>
      <c r="I14" s="22">
        <v>0.82556285569636256</v>
      </c>
      <c r="J14" s="23">
        <f>A14*$H$19+B14*$H$20+C14*$H$21+D14*$H$22+E14*$H$23</f>
        <v>0.77518266030306315</v>
      </c>
      <c r="K14" s="23">
        <f>$H$17*((G14*1/252)-(H14*SQRT(1/252)))*1.64</f>
        <v>-2422.1793460630197</v>
      </c>
      <c r="L14" s="49"/>
    </row>
    <row r="17" spans="1:17" x14ac:dyDescent="0.3">
      <c r="G17" s="24" t="s">
        <v>55</v>
      </c>
      <c r="H17" s="24">
        <v>100000</v>
      </c>
      <c r="M17" s="48"/>
      <c r="N17" s="48"/>
      <c r="O17" s="48"/>
      <c r="P17" s="48"/>
      <c r="Q17" s="48"/>
    </row>
    <row r="18" spans="1:17" x14ac:dyDescent="0.3">
      <c r="G18" s="31" t="s">
        <v>24</v>
      </c>
      <c r="H18" s="31" t="s">
        <v>52</v>
      </c>
    </row>
    <row r="19" spans="1:17" x14ac:dyDescent="0.3">
      <c r="G19" s="25" t="s">
        <v>1</v>
      </c>
      <c r="H19" s="30">
        <v>0.83125978698536573</v>
      </c>
    </row>
    <row r="20" spans="1:17" x14ac:dyDescent="0.3">
      <c r="G20" s="25" t="s">
        <v>2</v>
      </c>
      <c r="H20" s="30">
        <v>0.76236279999339596</v>
      </c>
    </row>
    <row r="21" spans="1:17" x14ac:dyDescent="0.3">
      <c r="G21" s="25" t="s">
        <v>3</v>
      </c>
      <c r="H21" s="30">
        <v>0.73045334134208195</v>
      </c>
    </row>
    <row r="22" spans="1:17" x14ac:dyDescent="0.3">
      <c r="G22" s="25" t="s">
        <v>4</v>
      </c>
      <c r="H22" s="30">
        <v>0.78354707556000114</v>
      </c>
    </row>
    <row r="23" spans="1:17" x14ac:dyDescent="0.3">
      <c r="G23" s="25" t="s">
        <v>5</v>
      </c>
      <c r="H23" s="30">
        <v>1.0152334172208766</v>
      </c>
    </row>
    <row r="31" spans="1:17" x14ac:dyDescent="0.3">
      <c r="A31" s="17"/>
      <c r="B31" s="17" t="s">
        <v>9</v>
      </c>
      <c r="C31" s="17" t="s">
        <v>25</v>
      </c>
    </row>
    <row r="32" spans="1:17" ht="28.8" x14ac:dyDescent="0.3">
      <c r="A32" s="58" t="s">
        <v>26</v>
      </c>
      <c r="B32" s="17">
        <v>0.24299999999999999</v>
      </c>
      <c r="C32" s="17">
        <v>0.2135</v>
      </c>
    </row>
    <row r="33" spans="1:3" x14ac:dyDescent="0.3">
      <c r="A33" s="58" t="s">
        <v>20</v>
      </c>
      <c r="B33" s="17">
        <v>0</v>
      </c>
      <c r="C33" s="17">
        <v>1.4999999999999999E-2</v>
      </c>
    </row>
  </sheetData>
  <mergeCells count="7">
    <mergeCell ref="J1:J2"/>
    <mergeCell ref="K1:K2"/>
    <mergeCell ref="I1:I2"/>
    <mergeCell ref="A1:E1"/>
    <mergeCell ref="F1:F2"/>
    <mergeCell ref="G1:G2"/>
    <mergeCell ref="H1:H2"/>
  </mergeCells>
  <pageMargins left="0.70866141732283472" right="0.70866141732283472" top="0.74803149606299213" bottom="0.74803149606299213" header="0.31496062992125984" footer="0.31496062992125984"/>
  <pageSetup scale="76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B6F3-ADFA-462B-B316-A27801346C49}">
  <dimension ref="A1:I56"/>
  <sheetViews>
    <sheetView topLeftCell="A35" zoomScaleNormal="100" workbookViewId="0">
      <selection activeCell="D59" sqref="D59"/>
    </sheetView>
  </sheetViews>
  <sheetFormatPr defaultColWidth="13.77734375" defaultRowHeight="15" customHeight="1" x14ac:dyDescent="0.3"/>
  <cols>
    <col min="1" max="1" width="18.21875" style="64" bestFit="1" customWidth="1"/>
    <col min="2" max="16384" width="13.77734375" style="59"/>
  </cols>
  <sheetData>
    <row r="1" spans="1:9" ht="15" customHeight="1" x14ac:dyDescent="0.3">
      <c r="A1" s="67" t="s">
        <v>59</v>
      </c>
      <c r="B1" s="68"/>
      <c r="C1" s="69"/>
    </row>
    <row r="2" spans="1:9" ht="15" customHeight="1" thickBot="1" x14ac:dyDescent="0.35"/>
    <row r="3" spans="1:9" ht="15" customHeight="1" x14ac:dyDescent="0.3">
      <c r="A3" s="7" t="s">
        <v>29</v>
      </c>
      <c r="B3" s="62"/>
    </row>
    <row r="4" spans="1:9" ht="15" customHeight="1" x14ac:dyDescent="0.3">
      <c r="A4" s="64" t="s">
        <v>30</v>
      </c>
      <c r="B4" s="59">
        <v>0.56934684396156343</v>
      </c>
    </row>
    <row r="5" spans="1:9" ht="15" customHeight="1" x14ac:dyDescent="0.3">
      <c r="A5" s="64" t="s">
        <v>31</v>
      </c>
      <c r="B5" s="59">
        <v>0.3241558287289929</v>
      </c>
    </row>
    <row r="6" spans="1:9" ht="15" customHeight="1" x14ac:dyDescent="0.3">
      <c r="A6" s="64" t="s">
        <v>32</v>
      </c>
      <c r="B6" s="59">
        <v>0.32138597556804616</v>
      </c>
    </row>
    <row r="7" spans="1:9" ht="15" customHeight="1" x14ac:dyDescent="0.3">
      <c r="A7" s="64" t="s">
        <v>33</v>
      </c>
      <c r="B7" s="59">
        <v>1.3219861047865001E-2</v>
      </c>
    </row>
    <row r="8" spans="1:9" ht="15" customHeight="1" thickBot="1" x14ac:dyDescent="0.35">
      <c r="A8" s="65" t="s">
        <v>34</v>
      </c>
      <c r="B8" s="61">
        <v>246</v>
      </c>
    </row>
    <row r="10" spans="1:9" ht="15" customHeight="1" thickBot="1" x14ac:dyDescent="0.35">
      <c r="A10" s="64" t="s">
        <v>35</v>
      </c>
    </row>
    <row r="11" spans="1:9" ht="15" customHeight="1" x14ac:dyDescent="0.3">
      <c r="A11" s="7"/>
      <c r="B11" s="62" t="s">
        <v>40</v>
      </c>
      <c r="C11" s="62" t="s">
        <v>41</v>
      </c>
      <c r="D11" s="62" t="s">
        <v>42</v>
      </c>
      <c r="E11" s="62" t="s">
        <v>43</v>
      </c>
      <c r="F11" s="62" t="s">
        <v>44</v>
      </c>
    </row>
    <row r="12" spans="1:9" ht="15" customHeight="1" x14ac:dyDescent="0.3">
      <c r="A12" s="64" t="s">
        <v>36</v>
      </c>
      <c r="B12" s="59">
        <v>1</v>
      </c>
      <c r="C12" s="59">
        <v>2.0452710428243537E-2</v>
      </c>
      <c r="D12" s="59">
        <v>2.0452710428243537E-2</v>
      </c>
      <c r="E12" s="59">
        <v>117.0299686999273</v>
      </c>
      <c r="F12" s="59">
        <v>1.549168147652554E-22</v>
      </c>
    </row>
    <row r="13" spans="1:9" ht="15" customHeight="1" x14ac:dyDescent="0.3">
      <c r="A13" s="64" t="s">
        <v>37</v>
      </c>
      <c r="B13" s="59">
        <v>244</v>
      </c>
      <c r="C13" s="59">
        <v>4.2642593174465435E-2</v>
      </c>
      <c r="D13" s="59">
        <v>1.7476472612485834E-4</v>
      </c>
    </row>
    <row r="14" spans="1:9" ht="15" customHeight="1" thickBot="1" x14ac:dyDescent="0.35">
      <c r="A14" s="65" t="s">
        <v>38</v>
      </c>
      <c r="B14" s="61">
        <v>245</v>
      </c>
      <c r="C14" s="61">
        <v>6.3095303602708971E-2</v>
      </c>
      <c r="D14" s="61"/>
      <c r="E14" s="61"/>
      <c r="F14" s="61"/>
    </row>
    <row r="15" spans="1:9" ht="15" customHeight="1" thickBot="1" x14ac:dyDescent="0.35"/>
    <row r="16" spans="1:9" ht="15" customHeight="1" x14ac:dyDescent="0.3">
      <c r="A16" s="7"/>
      <c r="B16" s="62" t="s">
        <v>45</v>
      </c>
      <c r="C16" s="62" t="s">
        <v>33</v>
      </c>
      <c r="D16" s="62" t="s">
        <v>46</v>
      </c>
      <c r="E16" s="62" t="s">
        <v>47</v>
      </c>
      <c r="F16" s="62" t="s">
        <v>48</v>
      </c>
      <c r="G16" s="62" t="s">
        <v>49</v>
      </c>
      <c r="H16" s="62" t="s">
        <v>50</v>
      </c>
      <c r="I16" s="62" t="s">
        <v>51</v>
      </c>
    </row>
    <row r="17" spans="1:9" ht="15" customHeight="1" x14ac:dyDescent="0.3">
      <c r="A17" s="64" t="s">
        <v>39</v>
      </c>
      <c r="B17" s="59">
        <v>9.1789441518119399E-5</v>
      </c>
      <c r="C17" s="59">
        <v>8.4288555897346813E-4</v>
      </c>
      <c r="D17" s="59">
        <v>0.10889905579816524</v>
      </c>
      <c r="E17" s="59">
        <v>0.91337205775900199</v>
      </c>
      <c r="F17" s="59">
        <v>-1.5684708955874273E-3</v>
      </c>
      <c r="G17" s="59">
        <v>1.7520497786236663E-3</v>
      </c>
      <c r="H17" s="59">
        <v>-1.5684708955874273E-3</v>
      </c>
      <c r="I17" s="59">
        <v>1.7520497786236663E-3</v>
      </c>
    </row>
    <row r="18" spans="1:9" ht="15" customHeight="1" thickBot="1" x14ac:dyDescent="0.35">
      <c r="A18" s="65" t="s">
        <v>27</v>
      </c>
      <c r="B18" s="63">
        <v>0.83125978698536573</v>
      </c>
      <c r="C18" s="61">
        <v>7.6840154098991059E-2</v>
      </c>
      <c r="D18" s="61">
        <v>10.818039041338681</v>
      </c>
      <c r="E18" s="61">
        <v>1.5491681476522105E-22</v>
      </c>
      <c r="F18" s="61">
        <v>0.6799051234851351</v>
      </c>
      <c r="G18" s="61">
        <v>0.98261445048559637</v>
      </c>
      <c r="H18" s="61">
        <v>0.6799051234851351</v>
      </c>
      <c r="I18" s="61">
        <v>0.98261445048559637</v>
      </c>
    </row>
    <row r="20" spans="1:9" ht="15" customHeight="1" x14ac:dyDescent="0.3">
      <c r="A20" s="67" t="s">
        <v>58</v>
      </c>
      <c r="B20" s="68"/>
      <c r="C20" s="69"/>
    </row>
    <row r="21" spans="1:9" ht="15" customHeight="1" thickBot="1" x14ac:dyDescent="0.35"/>
    <row r="22" spans="1:9" ht="15" customHeight="1" x14ac:dyDescent="0.3">
      <c r="A22" s="7" t="s">
        <v>29</v>
      </c>
      <c r="B22" s="62"/>
    </row>
    <row r="23" spans="1:9" ht="15" customHeight="1" x14ac:dyDescent="0.3">
      <c r="A23" s="64" t="s">
        <v>30</v>
      </c>
      <c r="B23" s="59">
        <v>0.53075987591613105</v>
      </c>
    </row>
    <row r="24" spans="1:9" ht="15" customHeight="1" x14ac:dyDescent="0.3">
      <c r="A24" s="64" t="s">
        <v>31</v>
      </c>
      <c r="B24" s="59">
        <v>0.28170604588250681</v>
      </c>
    </row>
    <row r="25" spans="1:9" ht="15" customHeight="1" x14ac:dyDescent="0.3">
      <c r="A25" s="64" t="s">
        <v>32</v>
      </c>
      <c r="B25" s="59">
        <v>0.27876221820169744</v>
      </c>
    </row>
    <row r="26" spans="1:9" ht="15" customHeight="1" x14ac:dyDescent="0.3">
      <c r="A26" s="64" t="s">
        <v>33</v>
      </c>
      <c r="B26" s="59">
        <v>1.3407829175130084E-2</v>
      </c>
    </row>
    <row r="27" spans="1:9" ht="15" customHeight="1" thickBot="1" x14ac:dyDescent="0.35">
      <c r="A27" s="65" t="s">
        <v>34</v>
      </c>
      <c r="B27" s="61">
        <v>246</v>
      </c>
    </row>
    <row r="29" spans="1:9" ht="15" customHeight="1" thickBot="1" x14ac:dyDescent="0.35">
      <c r="A29" s="64" t="s">
        <v>35</v>
      </c>
    </row>
    <row r="30" spans="1:9" ht="15" customHeight="1" x14ac:dyDescent="0.3">
      <c r="A30" s="7"/>
      <c r="B30" s="62" t="s">
        <v>40</v>
      </c>
      <c r="C30" s="62" t="s">
        <v>41</v>
      </c>
      <c r="D30" s="62" t="s">
        <v>42</v>
      </c>
      <c r="E30" s="62" t="s">
        <v>43</v>
      </c>
      <c r="F30" s="62" t="s">
        <v>44</v>
      </c>
    </row>
    <row r="31" spans="1:9" ht="15" customHeight="1" x14ac:dyDescent="0.3">
      <c r="A31" s="64" t="s">
        <v>36</v>
      </c>
      <c r="B31" s="59">
        <v>1</v>
      </c>
      <c r="C31" s="59">
        <v>1.7202862549394064E-2</v>
      </c>
      <c r="D31" s="59">
        <v>1.7202862549394064E-2</v>
      </c>
      <c r="E31" s="59">
        <v>95.693796114130038</v>
      </c>
      <c r="F31" s="59">
        <v>2.8014343635628244E-19</v>
      </c>
    </row>
    <row r="32" spans="1:9" ht="15" customHeight="1" x14ac:dyDescent="0.3">
      <c r="A32" s="64" t="s">
        <v>37</v>
      </c>
      <c r="B32" s="59">
        <v>244</v>
      </c>
      <c r="C32" s="59">
        <v>4.3863851498230556E-2</v>
      </c>
      <c r="D32" s="59">
        <v>1.7976988318946948E-4</v>
      </c>
    </row>
    <row r="33" spans="1:9" ht="15" customHeight="1" thickBot="1" x14ac:dyDescent="0.35">
      <c r="A33" s="65" t="s">
        <v>38</v>
      </c>
      <c r="B33" s="61">
        <v>245</v>
      </c>
      <c r="C33" s="61">
        <v>6.1066714047624621E-2</v>
      </c>
      <c r="D33" s="61"/>
      <c r="E33" s="61"/>
      <c r="F33" s="61"/>
    </row>
    <row r="34" spans="1:9" ht="15" customHeight="1" thickBot="1" x14ac:dyDescent="0.35"/>
    <row r="35" spans="1:9" ht="15" customHeight="1" x14ac:dyDescent="0.3">
      <c r="A35" s="7"/>
      <c r="B35" s="62" t="s">
        <v>45</v>
      </c>
      <c r="C35" s="62" t="s">
        <v>33</v>
      </c>
      <c r="D35" s="62" t="s">
        <v>46</v>
      </c>
      <c r="E35" s="62" t="s">
        <v>47</v>
      </c>
      <c r="F35" s="62" t="s">
        <v>48</v>
      </c>
      <c r="G35" s="62" t="s">
        <v>49</v>
      </c>
      <c r="H35" s="62" t="s">
        <v>50</v>
      </c>
      <c r="I35" s="62" t="s">
        <v>51</v>
      </c>
    </row>
    <row r="36" spans="1:9" ht="15" customHeight="1" x14ac:dyDescent="0.3">
      <c r="A36" s="64" t="s">
        <v>39</v>
      </c>
      <c r="B36" s="59">
        <v>-1.7230724634374823E-4</v>
      </c>
      <c r="C36" s="59">
        <v>8.5487022503352576E-4</v>
      </c>
      <c r="D36" s="59">
        <v>-0.20155953652145364</v>
      </c>
      <c r="E36" s="59">
        <v>0.84042901416223259</v>
      </c>
      <c r="F36" s="59">
        <v>-1.8561741875738236E-3</v>
      </c>
      <c r="G36" s="59">
        <v>1.5115596948863273E-3</v>
      </c>
      <c r="H36" s="59">
        <v>-1.8561741875738236E-3</v>
      </c>
      <c r="I36" s="59">
        <v>1.5115596948863273E-3</v>
      </c>
    </row>
    <row r="37" spans="1:9" ht="15" customHeight="1" thickBot="1" x14ac:dyDescent="0.35">
      <c r="A37" s="65" t="s">
        <v>27</v>
      </c>
      <c r="B37" s="63">
        <v>0.76236279999339596</v>
      </c>
      <c r="C37" s="61">
        <v>7.7932714740320971E-2</v>
      </c>
      <c r="D37" s="61">
        <v>9.7823205894169032</v>
      </c>
      <c r="E37" s="61">
        <v>2.8014343635629063E-19</v>
      </c>
      <c r="F37" s="61">
        <v>0.6088560826593189</v>
      </c>
      <c r="G37" s="61">
        <v>0.91586951732747302</v>
      </c>
      <c r="H37" s="61">
        <v>0.6088560826593189</v>
      </c>
      <c r="I37" s="61">
        <v>0.91586951732747302</v>
      </c>
    </row>
    <row r="39" spans="1:9" ht="15" customHeight="1" x14ac:dyDescent="0.3">
      <c r="A39" s="66" t="s">
        <v>60</v>
      </c>
      <c r="B39" s="66"/>
      <c r="C39" s="66"/>
    </row>
    <row r="40" spans="1:9" ht="15" customHeight="1" thickBot="1" x14ac:dyDescent="0.35"/>
    <row r="41" spans="1:9" ht="15" customHeight="1" x14ac:dyDescent="0.3">
      <c r="A41" s="7" t="s">
        <v>29</v>
      </c>
      <c r="B41" s="62"/>
    </row>
    <row r="42" spans="1:9" ht="15" customHeight="1" x14ac:dyDescent="0.3">
      <c r="A42" s="64" t="s">
        <v>30</v>
      </c>
      <c r="B42" s="59">
        <v>0.5518950793009525</v>
      </c>
    </row>
    <row r="43" spans="1:9" ht="15" customHeight="1" x14ac:dyDescent="0.3">
      <c r="A43" s="64" t="s">
        <v>31</v>
      </c>
      <c r="B43" s="59">
        <v>0.30458817855660464</v>
      </c>
    </row>
    <row r="44" spans="1:9" ht="15" customHeight="1" x14ac:dyDescent="0.3">
      <c r="A44" s="64" t="s">
        <v>32</v>
      </c>
      <c r="B44" s="59">
        <v>0.3017381301080661</v>
      </c>
    </row>
    <row r="45" spans="1:9" ht="15" customHeight="1" x14ac:dyDescent="0.3">
      <c r="A45" s="64" t="s">
        <v>33</v>
      </c>
      <c r="B45" s="59">
        <v>1.2156281341262277E-2</v>
      </c>
    </row>
    <row r="46" spans="1:9" ht="15" customHeight="1" thickBot="1" x14ac:dyDescent="0.35">
      <c r="A46" s="65" t="s">
        <v>34</v>
      </c>
      <c r="B46" s="61">
        <v>246</v>
      </c>
    </row>
    <row r="48" spans="1:9" ht="15" customHeight="1" thickBot="1" x14ac:dyDescent="0.35">
      <c r="A48" s="64" t="s">
        <v>35</v>
      </c>
    </row>
    <row r="49" spans="1:9" ht="15" customHeight="1" x14ac:dyDescent="0.3">
      <c r="A49" s="7"/>
      <c r="B49" s="62" t="s">
        <v>40</v>
      </c>
      <c r="C49" s="62" t="s">
        <v>41</v>
      </c>
      <c r="D49" s="62" t="s">
        <v>42</v>
      </c>
      <c r="E49" s="62" t="s">
        <v>43</v>
      </c>
      <c r="F49" s="62" t="s">
        <v>44</v>
      </c>
    </row>
    <row r="50" spans="1:9" ht="15" customHeight="1" x14ac:dyDescent="0.3">
      <c r="A50" s="64" t="s">
        <v>36</v>
      </c>
      <c r="B50" s="59">
        <v>1</v>
      </c>
      <c r="C50" s="59">
        <v>1.5792914584100919E-2</v>
      </c>
      <c r="D50" s="59">
        <v>1.5792914584100919E-2</v>
      </c>
      <c r="E50" s="59">
        <v>106.87122835150269</v>
      </c>
      <c r="F50" s="59">
        <v>5.194384585881304E-21</v>
      </c>
    </row>
    <row r="51" spans="1:9" ht="15" customHeight="1" x14ac:dyDescent="0.3">
      <c r="A51" s="64" t="s">
        <v>37</v>
      </c>
      <c r="B51" s="59">
        <v>244</v>
      </c>
      <c r="C51" s="59">
        <v>3.6057142955692817E-2</v>
      </c>
      <c r="D51" s="59">
        <v>1.4777517604792139E-4</v>
      </c>
    </row>
    <row r="52" spans="1:9" ht="15" customHeight="1" thickBot="1" x14ac:dyDescent="0.35">
      <c r="A52" s="65" t="s">
        <v>38</v>
      </c>
      <c r="B52" s="61">
        <v>245</v>
      </c>
      <c r="C52" s="61">
        <v>5.1850057539793735E-2</v>
      </c>
      <c r="D52" s="61"/>
      <c r="E52" s="61"/>
      <c r="F52" s="61"/>
    </row>
    <row r="53" spans="1:9" ht="15" customHeight="1" thickBot="1" x14ac:dyDescent="0.35"/>
    <row r="54" spans="1:9" ht="15" customHeight="1" x14ac:dyDescent="0.3">
      <c r="A54" s="7"/>
      <c r="B54" s="62" t="s">
        <v>45</v>
      </c>
      <c r="C54" s="62" t="s">
        <v>33</v>
      </c>
      <c r="D54" s="62" t="s">
        <v>46</v>
      </c>
      <c r="E54" s="62" t="s">
        <v>47</v>
      </c>
      <c r="F54" s="62" t="s">
        <v>48</v>
      </c>
      <c r="G54" s="62" t="s">
        <v>49</v>
      </c>
      <c r="H54" s="62" t="s">
        <v>50</v>
      </c>
      <c r="I54" s="62" t="s">
        <v>51</v>
      </c>
    </row>
    <row r="55" spans="1:9" ht="15" customHeight="1" x14ac:dyDescent="0.3">
      <c r="A55" s="64" t="s">
        <v>39</v>
      </c>
      <c r="B55" s="59">
        <v>4.6324104073679917E-4</v>
      </c>
      <c r="C55" s="59">
        <v>7.7507274518769423E-4</v>
      </c>
      <c r="D55" s="59">
        <v>0.59767427459292111</v>
      </c>
      <c r="E55" s="59">
        <v>0.55061157664964144</v>
      </c>
      <c r="F55" s="59">
        <v>-1.0634460919432718E-3</v>
      </c>
      <c r="G55" s="59">
        <v>1.98992817341687E-3</v>
      </c>
      <c r="H55" s="59">
        <v>-1.0634460919432718E-3</v>
      </c>
      <c r="I55" s="59">
        <v>1.98992817341687E-3</v>
      </c>
    </row>
    <row r="56" spans="1:9" ht="15" customHeight="1" thickBot="1" x14ac:dyDescent="0.35">
      <c r="A56" s="65" t="s">
        <v>27</v>
      </c>
      <c r="B56" s="63">
        <v>0.73045334134208195</v>
      </c>
      <c r="C56" s="61">
        <v>7.0658120244322692E-2</v>
      </c>
      <c r="D56" s="61">
        <v>10.337854146364347</v>
      </c>
      <c r="E56" s="61">
        <v>5.1943845858816396E-21</v>
      </c>
      <c r="F56" s="61">
        <v>0.59127564006677025</v>
      </c>
      <c r="G56" s="61">
        <v>0.86963104261739366</v>
      </c>
      <c r="H56" s="61">
        <v>0.59127564006677025</v>
      </c>
      <c r="I56" s="61">
        <v>0.86963104261739366</v>
      </c>
    </row>
  </sheetData>
  <mergeCells count="3">
    <mergeCell ref="A1:C1"/>
    <mergeCell ref="A20:C20"/>
    <mergeCell ref="A39:C39"/>
  </mergeCells>
  <pageMargins left="0.7" right="0.7" top="0.75" bottom="0.75" header="0.3" footer="0.3"/>
  <pageSetup scal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EDC33-A4A5-4575-8553-3FAE72208522}">
  <dimension ref="A1:I37"/>
  <sheetViews>
    <sheetView view="pageBreakPreview" zoomScale="60" zoomScaleNormal="100" workbookViewId="0">
      <selection activeCell="B13" sqref="B13"/>
    </sheetView>
  </sheetViews>
  <sheetFormatPr defaultColWidth="13.77734375" defaultRowHeight="15" customHeight="1" x14ac:dyDescent="0.3"/>
  <cols>
    <col min="1" max="1" width="15.6640625" style="59" bestFit="1" customWidth="1"/>
    <col min="2" max="2" width="11.5546875" style="59" bestFit="1" customWidth="1"/>
    <col min="3" max="3" width="13.44140625" style="59" bestFit="1" customWidth="1"/>
    <col min="4" max="5" width="11.5546875" style="59" bestFit="1" customWidth="1"/>
    <col min="6" max="6" width="12.44140625" style="59" bestFit="1" customWidth="1"/>
    <col min="7" max="7" width="11.5546875" style="59" bestFit="1" customWidth="1"/>
    <col min="8" max="8" width="12.21875" style="59" bestFit="1" customWidth="1"/>
    <col min="9" max="9" width="12.109375" style="59" bestFit="1" customWidth="1"/>
    <col min="10" max="16384" width="13.77734375" style="59"/>
  </cols>
  <sheetData>
    <row r="1" spans="1:9" ht="15" customHeight="1" x14ac:dyDescent="0.3">
      <c r="A1" s="70" t="s">
        <v>62</v>
      </c>
      <c r="B1" s="70"/>
      <c r="C1" s="70"/>
    </row>
    <row r="2" spans="1:9" ht="15" customHeight="1" thickBot="1" x14ac:dyDescent="0.35"/>
    <row r="3" spans="1:9" ht="15" customHeight="1" x14ac:dyDescent="0.3">
      <c r="A3" s="60" t="s">
        <v>29</v>
      </c>
      <c r="B3" s="60"/>
    </row>
    <row r="4" spans="1:9" ht="15" customHeight="1" x14ac:dyDescent="0.3">
      <c r="A4" s="59" t="s">
        <v>30</v>
      </c>
      <c r="B4" s="59">
        <v>0.51875341890649462</v>
      </c>
    </row>
    <row r="5" spans="1:9" ht="15" customHeight="1" x14ac:dyDescent="0.3">
      <c r="A5" s="59" t="s">
        <v>31</v>
      </c>
      <c r="B5" s="59">
        <v>0.26910510962717704</v>
      </c>
    </row>
    <row r="6" spans="1:9" ht="15" customHeight="1" x14ac:dyDescent="0.3">
      <c r="A6" s="59" t="s">
        <v>32</v>
      </c>
      <c r="B6" s="59">
        <v>0.26610963876499333</v>
      </c>
    </row>
    <row r="7" spans="1:9" ht="15" customHeight="1" x14ac:dyDescent="0.3">
      <c r="A7" s="59" t="s">
        <v>33</v>
      </c>
      <c r="B7" s="59">
        <v>1.4222480106204628E-2</v>
      </c>
    </row>
    <row r="8" spans="1:9" ht="15" customHeight="1" thickBot="1" x14ac:dyDescent="0.35">
      <c r="A8" s="61" t="s">
        <v>34</v>
      </c>
      <c r="B8" s="61">
        <v>246</v>
      </c>
    </row>
    <row r="10" spans="1:9" ht="15" customHeight="1" thickBot="1" x14ac:dyDescent="0.35">
      <c r="A10" s="59" t="s">
        <v>35</v>
      </c>
    </row>
    <row r="11" spans="1:9" ht="15" customHeight="1" x14ac:dyDescent="0.3">
      <c r="A11" s="62"/>
      <c r="B11" s="62" t="s">
        <v>40</v>
      </c>
      <c r="C11" s="62" t="s">
        <v>41</v>
      </c>
      <c r="D11" s="62" t="s">
        <v>42</v>
      </c>
      <c r="E11" s="62" t="s">
        <v>43</v>
      </c>
      <c r="F11" s="62" t="s">
        <v>44</v>
      </c>
    </row>
    <row r="12" spans="1:9" ht="15" customHeight="1" x14ac:dyDescent="0.3">
      <c r="A12" s="59" t="s">
        <v>36</v>
      </c>
      <c r="B12" s="59">
        <v>1</v>
      </c>
      <c r="C12" s="59">
        <v>1.8172200274459857E-2</v>
      </c>
      <c r="D12" s="59">
        <v>1.8172200274459857E-2</v>
      </c>
      <c r="E12" s="59">
        <v>89.83733176125746</v>
      </c>
      <c r="F12" s="59">
        <v>2.3903955235283965E-18</v>
      </c>
    </row>
    <row r="13" spans="1:9" ht="15" customHeight="1" x14ac:dyDescent="0.3">
      <c r="A13" s="59" t="s">
        <v>37</v>
      </c>
      <c r="B13" s="59">
        <v>244</v>
      </c>
      <c r="C13" s="59">
        <v>4.9356061450618285E-2</v>
      </c>
      <c r="D13" s="59">
        <v>2.0227894037138641E-4</v>
      </c>
    </row>
    <row r="14" spans="1:9" ht="15" customHeight="1" thickBot="1" x14ac:dyDescent="0.35">
      <c r="A14" s="61" t="s">
        <v>38</v>
      </c>
      <c r="B14" s="61">
        <v>245</v>
      </c>
      <c r="C14" s="61">
        <v>6.7528261725078143E-2</v>
      </c>
      <c r="D14" s="61"/>
      <c r="E14" s="61"/>
      <c r="F14" s="61"/>
    </row>
    <row r="15" spans="1:9" ht="15" customHeight="1" thickBot="1" x14ac:dyDescent="0.35"/>
    <row r="16" spans="1:9" ht="15" customHeight="1" x14ac:dyDescent="0.3">
      <c r="A16" s="62"/>
      <c r="B16" s="62" t="s">
        <v>45</v>
      </c>
      <c r="C16" s="62" t="s">
        <v>33</v>
      </c>
      <c r="D16" s="62" t="s">
        <v>46</v>
      </c>
      <c r="E16" s="62" t="s">
        <v>47</v>
      </c>
      <c r="F16" s="62" t="s">
        <v>48</v>
      </c>
      <c r="G16" s="62" t="s">
        <v>49</v>
      </c>
      <c r="H16" s="62" t="s">
        <v>50</v>
      </c>
      <c r="I16" s="62" t="s">
        <v>51</v>
      </c>
    </row>
    <row r="17" spans="1:9" ht="15" customHeight="1" x14ac:dyDescent="0.3">
      <c r="A17" s="59" t="s">
        <v>39</v>
      </c>
      <c r="B17" s="59">
        <v>8.8367456472795611E-4</v>
      </c>
      <c r="C17" s="59">
        <v>9.0681158076494003E-4</v>
      </c>
      <c r="D17" s="59">
        <v>0.97448531036903308</v>
      </c>
      <c r="E17" s="59">
        <v>0.33078072525397717</v>
      </c>
      <c r="F17" s="59">
        <v>-9.0250303049099799E-4</v>
      </c>
      <c r="G17" s="59">
        <v>2.6698521599469102E-3</v>
      </c>
      <c r="H17" s="59">
        <v>-9.0250303049099799E-4</v>
      </c>
      <c r="I17" s="59">
        <v>2.6698521599469102E-3</v>
      </c>
    </row>
    <row r="18" spans="1:9" ht="15" customHeight="1" thickBot="1" x14ac:dyDescent="0.35">
      <c r="A18" s="61" t="s">
        <v>27</v>
      </c>
      <c r="B18" s="63">
        <v>0.78354707556000114</v>
      </c>
      <c r="C18" s="61">
        <v>8.2667855514797106E-2</v>
      </c>
      <c r="D18" s="61">
        <v>9.4782557341136098</v>
      </c>
      <c r="E18" s="61">
        <v>2.3903955235283449E-18</v>
      </c>
      <c r="F18" s="61">
        <v>0.62071339048424345</v>
      </c>
      <c r="G18" s="61">
        <v>0.94638076063575882</v>
      </c>
      <c r="H18" s="61">
        <v>0.62071339048424345</v>
      </c>
      <c r="I18" s="61">
        <v>0.94638076063575882</v>
      </c>
    </row>
    <row r="20" spans="1:9" ht="15" customHeight="1" x14ac:dyDescent="0.3">
      <c r="A20" s="70" t="s">
        <v>61</v>
      </c>
      <c r="B20" s="70"/>
      <c r="C20" s="70"/>
      <c r="D20" s="71"/>
    </row>
    <row r="21" spans="1:9" ht="15" customHeight="1" thickBot="1" x14ac:dyDescent="0.35"/>
    <row r="22" spans="1:9" ht="15" customHeight="1" x14ac:dyDescent="0.3">
      <c r="A22" s="60" t="s">
        <v>29</v>
      </c>
      <c r="B22" s="60"/>
    </row>
    <row r="23" spans="1:9" ht="15" customHeight="1" x14ac:dyDescent="0.3">
      <c r="A23" s="59" t="s">
        <v>30</v>
      </c>
      <c r="B23" s="59">
        <v>0.39604139742312738</v>
      </c>
    </row>
    <row r="24" spans="1:9" ht="15" customHeight="1" x14ac:dyDescent="0.3">
      <c r="A24" s="59" t="s">
        <v>31</v>
      </c>
      <c r="B24" s="59">
        <v>0.15684878847286352</v>
      </c>
    </row>
    <row r="25" spans="1:9" ht="15" customHeight="1" x14ac:dyDescent="0.3">
      <c r="A25" s="59" t="s">
        <v>32</v>
      </c>
      <c r="B25" s="59">
        <v>0.15339325072070312</v>
      </c>
    </row>
    <row r="26" spans="1:9" ht="15" customHeight="1" x14ac:dyDescent="0.3">
      <c r="A26" s="59" t="s">
        <v>33</v>
      </c>
      <c r="B26" s="59">
        <v>2.5925181436999931E-2</v>
      </c>
    </row>
    <row r="27" spans="1:9" ht="15" customHeight="1" thickBot="1" x14ac:dyDescent="0.35">
      <c r="A27" s="61" t="s">
        <v>34</v>
      </c>
      <c r="B27" s="61">
        <v>246</v>
      </c>
    </row>
    <row r="29" spans="1:9" ht="15" customHeight="1" thickBot="1" x14ac:dyDescent="0.35">
      <c r="A29" s="59" t="s">
        <v>35</v>
      </c>
    </row>
    <row r="30" spans="1:9" ht="15" customHeight="1" x14ac:dyDescent="0.3">
      <c r="A30" s="62"/>
      <c r="B30" s="62" t="s">
        <v>40</v>
      </c>
      <c r="C30" s="62" t="s">
        <v>41</v>
      </c>
      <c r="D30" s="62" t="s">
        <v>42</v>
      </c>
      <c r="E30" s="62" t="s">
        <v>43</v>
      </c>
      <c r="F30" s="62" t="s">
        <v>44</v>
      </c>
    </row>
    <row r="31" spans="1:9" ht="15" customHeight="1" x14ac:dyDescent="0.3">
      <c r="A31" s="59" t="s">
        <v>36</v>
      </c>
      <c r="B31" s="59">
        <v>1</v>
      </c>
      <c r="C31" s="59">
        <v>3.0507676700277347E-2</v>
      </c>
      <c r="D31" s="59">
        <v>3.0507676700277347E-2</v>
      </c>
      <c r="E31" s="59">
        <v>45.390558495505353</v>
      </c>
      <c r="F31" s="59">
        <v>1.1521329598099474E-10</v>
      </c>
    </row>
    <row r="32" spans="1:9" ht="15" customHeight="1" x14ac:dyDescent="0.3">
      <c r="A32" s="59" t="s">
        <v>37</v>
      </c>
      <c r="B32" s="59">
        <v>244</v>
      </c>
      <c r="C32" s="59">
        <v>0.16399606794009325</v>
      </c>
      <c r="D32" s="59">
        <v>6.721150325413658E-4</v>
      </c>
    </row>
    <row r="33" spans="1:9" ht="15" customHeight="1" thickBot="1" x14ac:dyDescent="0.35">
      <c r="A33" s="61" t="s">
        <v>38</v>
      </c>
      <c r="B33" s="61">
        <v>245</v>
      </c>
      <c r="C33" s="61">
        <v>0.1945037446403706</v>
      </c>
      <c r="D33" s="61"/>
      <c r="E33" s="61"/>
      <c r="F33" s="61"/>
    </row>
    <row r="34" spans="1:9" ht="15" customHeight="1" thickBot="1" x14ac:dyDescent="0.35"/>
    <row r="35" spans="1:9" ht="15" customHeight="1" x14ac:dyDescent="0.3">
      <c r="A35" s="62"/>
      <c r="B35" s="62" t="s">
        <v>45</v>
      </c>
      <c r="C35" s="62" t="s">
        <v>33</v>
      </c>
      <c r="D35" s="62" t="s">
        <v>46</v>
      </c>
      <c r="E35" s="62" t="s">
        <v>47</v>
      </c>
      <c r="F35" s="62" t="s">
        <v>48</v>
      </c>
      <c r="G35" s="62" t="s">
        <v>49</v>
      </c>
      <c r="H35" s="62" t="s">
        <v>50</v>
      </c>
      <c r="I35" s="62" t="s">
        <v>51</v>
      </c>
    </row>
    <row r="36" spans="1:9" ht="15" customHeight="1" x14ac:dyDescent="0.3">
      <c r="A36" s="59" t="s">
        <v>39</v>
      </c>
      <c r="B36" s="59">
        <v>8.0222953506551987E-5</v>
      </c>
      <c r="C36" s="59">
        <v>1.6529645030227713E-3</v>
      </c>
      <c r="D36" s="59">
        <v>4.853277451502952E-2</v>
      </c>
      <c r="E36" s="59">
        <v>0.96133134685101784</v>
      </c>
      <c r="F36" s="59">
        <v>-3.1756774161170237E-3</v>
      </c>
      <c r="G36" s="59">
        <v>3.3361233231301276E-3</v>
      </c>
      <c r="H36" s="59">
        <v>-3.1756774161170237E-3</v>
      </c>
      <c r="I36" s="59">
        <v>3.3361233231301276E-3</v>
      </c>
    </row>
    <row r="37" spans="1:9" ht="15" customHeight="1" thickBot="1" x14ac:dyDescent="0.35">
      <c r="A37" s="61" t="s">
        <v>27</v>
      </c>
      <c r="B37" s="63">
        <v>1.0152334172208766</v>
      </c>
      <c r="C37" s="61">
        <v>0.15068955183799748</v>
      </c>
      <c r="D37" s="61">
        <v>6.7372515535272699</v>
      </c>
      <c r="E37" s="61">
        <v>1.1521329598098133E-10</v>
      </c>
      <c r="F37" s="61">
        <v>0.71841508468528192</v>
      </c>
      <c r="G37" s="61">
        <v>1.3120517497564712</v>
      </c>
      <c r="H37" s="61">
        <v>0.71841508468528192</v>
      </c>
      <c r="I37" s="61">
        <v>1.3120517497564712</v>
      </c>
    </row>
  </sheetData>
  <mergeCells count="2">
    <mergeCell ref="A20:C20"/>
    <mergeCell ref="A1:C1"/>
  </mergeCells>
  <pageMargins left="0.7" right="0.7" top="0.75" bottom="0.75" header="0.3" footer="0.3"/>
  <pageSetup scale="8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85624-878D-47AF-BCE0-6977CD9548E5}">
  <sheetPr>
    <pageSetUpPr fitToPage="1"/>
  </sheetPr>
  <dimension ref="A1:I18"/>
  <sheetViews>
    <sheetView view="pageBreakPreview" zoomScale="60" zoomScaleNormal="100" workbookViewId="0">
      <selection activeCell="I18" sqref="A1:I18"/>
    </sheetView>
  </sheetViews>
  <sheetFormatPr defaultColWidth="15.77734375" defaultRowHeight="14.4" x14ac:dyDescent="0.3"/>
  <sheetData>
    <row r="1" spans="1:9" x14ac:dyDescent="0.3">
      <c r="A1" t="s">
        <v>57</v>
      </c>
    </row>
    <row r="2" spans="1:9" ht="15" thickBot="1" x14ac:dyDescent="0.35"/>
    <row r="3" spans="1:9" x14ac:dyDescent="0.3">
      <c r="A3" s="29" t="s">
        <v>29</v>
      </c>
      <c r="B3" s="29"/>
    </row>
    <row r="4" spans="1:9" x14ac:dyDescent="0.3">
      <c r="A4" t="s">
        <v>30</v>
      </c>
      <c r="B4">
        <v>0.56934684396156343</v>
      </c>
    </row>
    <row r="5" spans="1:9" x14ac:dyDescent="0.3">
      <c r="A5" t="s">
        <v>31</v>
      </c>
      <c r="B5">
        <v>0.3241558287289929</v>
      </c>
    </row>
    <row r="6" spans="1:9" x14ac:dyDescent="0.3">
      <c r="A6" t="s">
        <v>32</v>
      </c>
      <c r="B6">
        <v>0.32138597556804616</v>
      </c>
    </row>
    <row r="7" spans="1:9" x14ac:dyDescent="0.3">
      <c r="A7" t="s">
        <v>33</v>
      </c>
      <c r="B7">
        <v>1.3219861047865001E-2</v>
      </c>
    </row>
    <row r="8" spans="1:9" ht="15" thickBot="1" x14ac:dyDescent="0.35">
      <c r="A8" s="28" t="s">
        <v>34</v>
      </c>
      <c r="B8" s="28">
        <v>246</v>
      </c>
    </row>
    <row r="10" spans="1:9" ht="15" thickBot="1" x14ac:dyDescent="0.35">
      <c r="A10" t="s">
        <v>35</v>
      </c>
    </row>
    <row r="11" spans="1:9" x14ac:dyDescent="0.3">
      <c r="A11" s="7"/>
      <c r="B11" s="7" t="s">
        <v>40</v>
      </c>
      <c r="C11" s="7" t="s">
        <v>41</v>
      </c>
      <c r="D11" s="7" t="s">
        <v>42</v>
      </c>
      <c r="E11" s="7" t="s">
        <v>43</v>
      </c>
      <c r="F11" s="7" t="s">
        <v>44</v>
      </c>
    </row>
    <row r="12" spans="1:9" x14ac:dyDescent="0.3">
      <c r="A12" t="s">
        <v>36</v>
      </c>
      <c r="B12">
        <v>1</v>
      </c>
      <c r="C12">
        <v>2.0452710428243537E-2</v>
      </c>
      <c r="D12">
        <v>2.0452710428243537E-2</v>
      </c>
      <c r="E12">
        <v>117.0299686999273</v>
      </c>
      <c r="F12">
        <v>1.549168147652554E-22</v>
      </c>
    </row>
    <row r="13" spans="1:9" x14ac:dyDescent="0.3">
      <c r="A13" t="s">
        <v>37</v>
      </c>
      <c r="B13">
        <v>244</v>
      </c>
      <c r="C13">
        <v>4.2642593174465435E-2</v>
      </c>
      <c r="D13">
        <v>1.7476472612485834E-4</v>
      </c>
    </row>
    <row r="14" spans="1:9" ht="15" thickBot="1" x14ac:dyDescent="0.35">
      <c r="A14" s="28" t="s">
        <v>38</v>
      </c>
      <c r="B14" s="28">
        <v>245</v>
      </c>
      <c r="C14" s="28">
        <v>6.3095303602708971E-2</v>
      </c>
      <c r="D14" s="28"/>
      <c r="E14" s="28"/>
      <c r="F14" s="28"/>
    </row>
    <row r="15" spans="1:9" ht="15" thickBot="1" x14ac:dyDescent="0.35"/>
    <row r="16" spans="1:9" x14ac:dyDescent="0.3">
      <c r="A16" s="7"/>
      <c r="B16" s="7" t="s">
        <v>45</v>
      </c>
      <c r="C16" s="7" t="s">
        <v>33</v>
      </c>
      <c r="D16" s="7" t="s">
        <v>46</v>
      </c>
      <c r="E16" s="7" t="s">
        <v>47</v>
      </c>
      <c r="F16" s="7" t="s">
        <v>48</v>
      </c>
      <c r="G16" s="7" t="s">
        <v>49</v>
      </c>
      <c r="H16" s="7" t="s">
        <v>50</v>
      </c>
      <c r="I16" s="7" t="s">
        <v>51</v>
      </c>
    </row>
    <row r="17" spans="1:9" x14ac:dyDescent="0.3">
      <c r="A17" t="s">
        <v>39</v>
      </c>
      <c r="B17">
        <v>9.1789441518119399E-5</v>
      </c>
      <c r="C17">
        <v>8.4288555897346813E-4</v>
      </c>
      <c r="D17">
        <v>0.10889905579816524</v>
      </c>
      <c r="E17">
        <v>0.91337205775900199</v>
      </c>
      <c r="F17">
        <v>-1.5684708955874273E-3</v>
      </c>
      <c r="G17">
        <v>1.7520497786236663E-3</v>
      </c>
      <c r="H17">
        <v>-1.5684708955874273E-3</v>
      </c>
      <c r="I17">
        <v>1.7520497786236663E-3</v>
      </c>
    </row>
    <row r="18" spans="1:9" ht="15" thickBot="1" x14ac:dyDescent="0.35">
      <c r="A18" s="28" t="s">
        <v>27</v>
      </c>
      <c r="B18" s="30">
        <v>0.83125978698536573</v>
      </c>
      <c r="C18" s="28">
        <v>7.6840154098991059E-2</v>
      </c>
      <c r="D18" s="28">
        <v>10.818039041338681</v>
      </c>
      <c r="E18" s="28">
        <v>1.5491681476522105E-22</v>
      </c>
      <c r="F18" s="28">
        <v>0.6799051234851351</v>
      </c>
      <c r="G18" s="28">
        <v>0.98261445048559637</v>
      </c>
      <c r="H18" s="28">
        <v>0.6799051234851351</v>
      </c>
      <c r="I18" s="28">
        <v>0.98261445048559637</v>
      </c>
    </row>
  </sheetData>
  <pageMargins left="0.7" right="0.7" top="0.75" bottom="0.75" header="0.3" footer="0.3"/>
  <pageSetup scale="63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9DE0-409E-4351-A4AF-B64EE0738E53}">
  <dimension ref="A1:I18"/>
  <sheetViews>
    <sheetView view="pageBreakPreview" zoomScale="60" zoomScaleNormal="100" workbookViewId="0">
      <selection activeCell="I18" sqref="A1:I18"/>
    </sheetView>
  </sheetViews>
  <sheetFormatPr defaultRowHeight="14.4" x14ac:dyDescent="0.3"/>
  <cols>
    <col min="1" max="9" width="15.77734375" customWidth="1"/>
  </cols>
  <sheetData>
    <row r="1" spans="1:9" x14ac:dyDescent="0.3">
      <c r="A1" t="s">
        <v>28</v>
      </c>
    </row>
    <row r="2" spans="1:9" ht="15" thickBot="1" x14ac:dyDescent="0.35"/>
    <row r="3" spans="1:9" x14ac:dyDescent="0.3">
      <c r="A3" s="29" t="s">
        <v>29</v>
      </c>
      <c r="B3" s="29"/>
    </row>
    <row r="4" spans="1:9" x14ac:dyDescent="0.3">
      <c r="A4" t="s">
        <v>30</v>
      </c>
      <c r="B4">
        <v>0.53075987591613105</v>
      </c>
    </row>
    <row r="5" spans="1:9" x14ac:dyDescent="0.3">
      <c r="A5" t="s">
        <v>31</v>
      </c>
      <c r="B5">
        <v>0.28170604588250681</v>
      </c>
    </row>
    <row r="6" spans="1:9" x14ac:dyDescent="0.3">
      <c r="A6" t="s">
        <v>32</v>
      </c>
      <c r="B6">
        <v>0.27876221820169744</v>
      </c>
    </row>
    <row r="7" spans="1:9" x14ac:dyDescent="0.3">
      <c r="A7" t="s">
        <v>33</v>
      </c>
      <c r="B7">
        <v>1.3407829175130084E-2</v>
      </c>
    </row>
    <row r="8" spans="1:9" ht="15" thickBot="1" x14ac:dyDescent="0.35">
      <c r="A8" s="28" t="s">
        <v>34</v>
      </c>
      <c r="B8" s="28">
        <v>246</v>
      </c>
    </row>
    <row r="10" spans="1:9" ht="15" thickBot="1" x14ac:dyDescent="0.35">
      <c r="A10" t="s">
        <v>35</v>
      </c>
    </row>
    <row r="11" spans="1:9" x14ac:dyDescent="0.3">
      <c r="A11" s="7"/>
      <c r="B11" s="7" t="s">
        <v>40</v>
      </c>
      <c r="C11" s="7" t="s">
        <v>41</v>
      </c>
      <c r="D11" s="7" t="s">
        <v>42</v>
      </c>
      <c r="E11" s="7" t="s">
        <v>43</v>
      </c>
      <c r="F11" s="7" t="s">
        <v>44</v>
      </c>
    </row>
    <row r="12" spans="1:9" x14ac:dyDescent="0.3">
      <c r="A12" t="s">
        <v>36</v>
      </c>
      <c r="B12">
        <v>1</v>
      </c>
      <c r="C12">
        <v>1.7202862549394064E-2</v>
      </c>
      <c r="D12">
        <v>1.7202862549394064E-2</v>
      </c>
      <c r="E12">
        <v>95.693796114130038</v>
      </c>
      <c r="F12">
        <v>2.8014343635628244E-19</v>
      </c>
    </row>
    <row r="13" spans="1:9" x14ac:dyDescent="0.3">
      <c r="A13" t="s">
        <v>37</v>
      </c>
      <c r="B13">
        <v>244</v>
      </c>
      <c r="C13">
        <v>4.3863851498230556E-2</v>
      </c>
      <c r="D13">
        <v>1.7976988318946948E-4</v>
      </c>
    </row>
    <row r="14" spans="1:9" ht="15" thickBot="1" x14ac:dyDescent="0.35">
      <c r="A14" s="28" t="s">
        <v>38</v>
      </c>
      <c r="B14" s="28">
        <v>245</v>
      </c>
      <c r="C14" s="28">
        <v>6.1066714047624621E-2</v>
      </c>
      <c r="D14" s="28"/>
      <c r="E14" s="28"/>
      <c r="F14" s="28"/>
    </row>
    <row r="15" spans="1:9" ht="15" thickBot="1" x14ac:dyDescent="0.35"/>
    <row r="16" spans="1:9" x14ac:dyDescent="0.3">
      <c r="A16" s="7"/>
      <c r="B16" s="7" t="s">
        <v>45</v>
      </c>
      <c r="C16" s="7" t="s">
        <v>33</v>
      </c>
      <c r="D16" s="7" t="s">
        <v>46</v>
      </c>
      <c r="E16" s="7" t="s">
        <v>47</v>
      </c>
      <c r="F16" s="7" t="s">
        <v>48</v>
      </c>
      <c r="G16" s="7" t="s">
        <v>49</v>
      </c>
      <c r="H16" s="7" t="s">
        <v>50</v>
      </c>
      <c r="I16" s="7" t="s">
        <v>51</v>
      </c>
    </row>
    <row r="17" spans="1:9" x14ac:dyDescent="0.3">
      <c r="A17" t="s">
        <v>39</v>
      </c>
      <c r="B17">
        <v>-1.7230724634374823E-4</v>
      </c>
      <c r="C17">
        <v>8.5487022503352576E-4</v>
      </c>
      <c r="D17">
        <v>-0.20155953652145364</v>
      </c>
      <c r="E17">
        <v>0.84042901416223259</v>
      </c>
      <c r="F17">
        <v>-1.8561741875738236E-3</v>
      </c>
      <c r="G17">
        <v>1.5115596948863273E-3</v>
      </c>
      <c r="H17">
        <v>-1.8561741875738236E-3</v>
      </c>
      <c r="I17">
        <v>1.5115596948863273E-3</v>
      </c>
    </row>
    <row r="18" spans="1:9" ht="15" thickBot="1" x14ac:dyDescent="0.35">
      <c r="A18" s="28" t="s">
        <v>27</v>
      </c>
      <c r="B18" s="30">
        <v>0.76236279999339596</v>
      </c>
      <c r="C18" s="28">
        <v>7.7932714740320971E-2</v>
      </c>
      <c r="D18" s="28">
        <v>9.7823205894169032</v>
      </c>
      <c r="E18" s="28">
        <v>2.8014343635629063E-19</v>
      </c>
      <c r="F18" s="28">
        <v>0.6088560826593189</v>
      </c>
      <c r="G18" s="28">
        <v>0.91586951732747302</v>
      </c>
      <c r="H18" s="28">
        <v>0.6088560826593189</v>
      </c>
      <c r="I18" s="28">
        <v>0.91586951732747302</v>
      </c>
    </row>
  </sheetData>
  <pageMargins left="0.7" right="0.7" top="0.75" bottom="0.75" header="0.3" footer="0.3"/>
  <pageSetup scale="6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1DE8-4DA9-4290-AAB1-A2A662C25DF2}">
  <dimension ref="A1:I18"/>
  <sheetViews>
    <sheetView view="pageBreakPreview" zoomScale="60" zoomScaleNormal="100" workbookViewId="0">
      <selection activeCell="E45" sqref="E45"/>
    </sheetView>
  </sheetViews>
  <sheetFormatPr defaultColWidth="15.77734375" defaultRowHeight="14.4" x14ac:dyDescent="0.3"/>
  <sheetData>
    <row r="1" spans="1:9" x14ac:dyDescent="0.3">
      <c r="A1" t="s">
        <v>28</v>
      </c>
    </row>
    <row r="2" spans="1:9" ht="15" thickBot="1" x14ac:dyDescent="0.35"/>
    <row r="3" spans="1:9" x14ac:dyDescent="0.3">
      <c r="A3" s="29" t="s">
        <v>29</v>
      </c>
      <c r="B3" s="29"/>
    </row>
    <row r="4" spans="1:9" x14ac:dyDescent="0.3">
      <c r="A4" t="s">
        <v>30</v>
      </c>
      <c r="B4">
        <v>0.5518950793009525</v>
      </c>
    </row>
    <row r="5" spans="1:9" x14ac:dyDescent="0.3">
      <c r="A5" t="s">
        <v>31</v>
      </c>
      <c r="B5">
        <v>0.30458817855660464</v>
      </c>
    </row>
    <row r="6" spans="1:9" x14ac:dyDescent="0.3">
      <c r="A6" t="s">
        <v>32</v>
      </c>
      <c r="B6">
        <v>0.3017381301080661</v>
      </c>
    </row>
    <row r="7" spans="1:9" x14ac:dyDescent="0.3">
      <c r="A7" t="s">
        <v>33</v>
      </c>
      <c r="B7">
        <v>1.2156281341262277E-2</v>
      </c>
    </row>
    <row r="8" spans="1:9" ht="15" thickBot="1" x14ac:dyDescent="0.35">
      <c r="A8" s="28" t="s">
        <v>34</v>
      </c>
      <c r="B8" s="28">
        <v>246</v>
      </c>
    </row>
    <row r="10" spans="1:9" ht="15" thickBot="1" x14ac:dyDescent="0.35">
      <c r="A10" t="s">
        <v>35</v>
      </c>
    </row>
    <row r="11" spans="1:9" x14ac:dyDescent="0.3">
      <c r="A11" s="7"/>
      <c r="B11" s="7" t="s">
        <v>40</v>
      </c>
      <c r="C11" s="7" t="s">
        <v>41</v>
      </c>
      <c r="D11" s="7" t="s">
        <v>42</v>
      </c>
      <c r="E11" s="7" t="s">
        <v>43</v>
      </c>
      <c r="F11" s="7" t="s">
        <v>44</v>
      </c>
    </row>
    <row r="12" spans="1:9" x14ac:dyDescent="0.3">
      <c r="A12" t="s">
        <v>36</v>
      </c>
      <c r="B12">
        <v>1</v>
      </c>
      <c r="C12">
        <v>1.5792914584100919E-2</v>
      </c>
      <c r="D12">
        <v>1.5792914584100919E-2</v>
      </c>
      <c r="E12">
        <v>106.87122835150269</v>
      </c>
      <c r="F12">
        <v>5.194384585881304E-21</v>
      </c>
    </row>
    <row r="13" spans="1:9" x14ac:dyDescent="0.3">
      <c r="A13" t="s">
        <v>37</v>
      </c>
      <c r="B13">
        <v>244</v>
      </c>
      <c r="C13">
        <v>3.6057142955692817E-2</v>
      </c>
      <c r="D13">
        <v>1.4777517604792139E-4</v>
      </c>
    </row>
    <row r="14" spans="1:9" ht="15" thickBot="1" x14ac:dyDescent="0.35">
      <c r="A14" s="28" t="s">
        <v>38</v>
      </c>
      <c r="B14" s="28">
        <v>245</v>
      </c>
      <c r="C14" s="28">
        <v>5.1850057539793735E-2</v>
      </c>
      <c r="D14" s="28"/>
      <c r="E14" s="28"/>
      <c r="F14" s="28"/>
    </row>
    <row r="15" spans="1:9" ht="15" thickBot="1" x14ac:dyDescent="0.35"/>
    <row r="16" spans="1:9" x14ac:dyDescent="0.3">
      <c r="A16" s="7"/>
      <c r="B16" s="7" t="s">
        <v>45</v>
      </c>
      <c r="C16" s="7" t="s">
        <v>33</v>
      </c>
      <c r="D16" s="7" t="s">
        <v>46</v>
      </c>
      <c r="E16" s="7" t="s">
        <v>47</v>
      </c>
      <c r="F16" s="7" t="s">
        <v>48</v>
      </c>
      <c r="G16" s="7" t="s">
        <v>49</v>
      </c>
      <c r="H16" s="7" t="s">
        <v>50</v>
      </c>
      <c r="I16" s="7" t="s">
        <v>51</v>
      </c>
    </row>
    <row r="17" spans="1:9" x14ac:dyDescent="0.3">
      <c r="A17" t="s">
        <v>39</v>
      </c>
      <c r="B17">
        <v>4.6324104073679917E-4</v>
      </c>
      <c r="C17">
        <v>7.7507274518769423E-4</v>
      </c>
      <c r="D17">
        <v>0.59767427459292111</v>
      </c>
      <c r="E17">
        <v>0.55061157664964144</v>
      </c>
      <c r="F17">
        <v>-1.0634460919432718E-3</v>
      </c>
      <c r="G17">
        <v>1.98992817341687E-3</v>
      </c>
      <c r="H17">
        <v>-1.0634460919432718E-3</v>
      </c>
      <c r="I17">
        <v>1.98992817341687E-3</v>
      </c>
    </row>
    <row r="18" spans="1:9" ht="15" thickBot="1" x14ac:dyDescent="0.35">
      <c r="A18" s="28" t="s">
        <v>27</v>
      </c>
      <c r="B18" s="30">
        <v>0.73045334134208195</v>
      </c>
      <c r="C18" s="28">
        <v>7.0658120244322692E-2</v>
      </c>
      <c r="D18" s="28">
        <v>10.337854146364347</v>
      </c>
      <c r="E18" s="28">
        <v>5.1943845858816396E-21</v>
      </c>
      <c r="F18" s="28">
        <v>0.59127564006677025</v>
      </c>
      <c r="G18" s="28">
        <v>0.86963104261739366</v>
      </c>
      <c r="H18" s="28">
        <v>0.59127564006677025</v>
      </c>
      <c r="I18" s="28">
        <v>0.86963104261739366</v>
      </c>
    </row>
  </sheetData>
  <pageMargins left="0.7" right="0.7" top="0.75" bottom="0.75" header="0.3" footer="0.3"/>
  <pageSetup scale="6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EFA1-7238-4030-8FDC-B819EA7CB7C0}">
  <dimension ref="A1:I18"/>
  <sheetViews>
    <sheetView view="pageBreakPreview" zoomScale="60" zoomScaleNormal="100" workbookViewId="0">
      <selection activeCell="F46" sqref="F46"/>
    </sheetView>
  </sheetViews>
  <sheetFormatPr defaultRowHeight="14.4" x14ac:dyDescent="0.3"/>
  <cols>
    <col min="1" max="9" width="15.77734375" customWidth="1"/>
  </cols>
  <sheetData>
    <row r="1" spans="1:9" x14ac:dyDescent="0.3">
      <c r="A1" t="s">
        <v>28</v>
      </c>
    </row>
    <row r="2" spans="1:9" ht="15" thickBot="1" x14ac:dyDescent="0.35"/>
    <row r="3" spans="1:9" x14ac:dyDescent="0.3">
      <c r="A3" s="29" t="s">
        <v>29</v>
      </c>
      <c r="B3" s="29"/>
    </row>
    <row r="4" spans="1:9" x14ac:dyDescent="0.3">
      <c r="A4" t="s">
        <v>30</v>
      </c>
      <c r="B4">
        <v>0.51875341890649462</v>
      </c>
    </row>
    <row r="5" spans="1:9" x14ac:dyDescent="0.3">
      <c r="A5" t="s">
        <v>31</v>
      </c>
      <c r="B5">
        <v>0.26910510962717704</v>
      </c>
    </row>
    <row r="6" spans="1:9" x14ac:dyDescent="0.3">
      <c r="A6" t="s">
        <v>32</v>
      </c>
      <c r="B6">
        <v>0.26610963876499333</v>
      </c>
    </row>
    <row r="7" spans="1:9" x14ac:dyDescent="0.3">
      <c r="A7" t="s">
        <v>33</v>
      </c>
      <c r="B7">
        <v>1.4222480106204628E-2</v>
      </c>
    </row>
    <row r="8" spans="1:9" ht="15" thickBot="1" x14ac:dyDescent="0.35">
      <c r="A8" s="28" t="s">
        <v>34</v>
      </c>
      <c r="B8" s="28">
        <v>246</v>
      </c>
    </row>
    <row r="10" spans="1:9" ht="15" thickBot="1" x14ac:dyDescent="0.35">
      <c r="A10" t="s">
        <v>35</v>
      </c>
    </row>
    <row r="11" spans="1:9" x14ac:dyDescent="0.3">
      <c r="A11" s="7"/>
      <c r="B11" s="7" t="s">
        <v>40</v>
      </c>
      <c r="C11" s="7" t="s">
        <v>41</v>
      </c>
      <c r="D11" s="7" t="s">
        <v>42</v>
      </c>
      <c r="E11" s="7" t="s">
        <v>43</v>
      </c>
      <c r="F11" s="7" t="s">
        <v>44</v>
      </c>
    </row>
    <row r="12" spans="1:9" x14ac:dyDescent="0.3">
      <c r="A12" t="s">
        <v>36</v>
      </c>
      <c r="B12">
        <v>1</v>
      </c>
      <c r="C12">
        <v>1.8172200274459857E-2</v>
      </c>
      <c r="D12">
        <v>1.8172200274459857E-2</v>
      </c>
      <c r="E12">
        <v>89.83733176125746</v>
      </c>
      <c r="F12">
        <v>2.3903955235283965E-18</v>
      </c>
    </row>
    <row r="13" spans="1:9" x14ac:dyDescent="0.3">
      <c r="A13" t="s">
        <v>37</v>
      </c>
      <c r="B13">
        <v>244</v>
      </c>
      <c r="C13">
        <v>4.9356061450618285E-2</v>
      </c>
      <c r="D13">
        <v>2.0227894037138641E-4</v>
      </c>
    </row>
    <row r="14" spans="1:9" ht="15" thickBot="1" x14ac:dyDescent="0.35">
      <c r="A14" s="28" t="s">
        <v>38</v>
      </c>
      <c r="B14" s="28">
        <v>245</v>
      </c>
      <c r="C14" s="28">
        <v>6.7528261725078143E-2</v>
      </c>
      <c r="D14" s="28"/>
      <c r="E14" s="28"/>
      <c r="F14" s="28"/>
    </row>
    <row r="15" spans="1:9" ht="15" thickBot="1" x14ac:dyDescent="0.35"/>
    <row r="16" spans="1:9" x14ac:dyDescent="0.3">
      <c r="A16" s="7"/>
      <c r="B16" s="7" t="s">
        <v>45</v>
      </c>
      <c r="C16" s="7" t="s">
        <v>33</v>
      </c>
      <c r="D16" s="7" t="s">
        <v>46</v>
      </c>
      <c r="E16" s="7" t="s">
        <v>47</v>
      </c>
      <c r="F16" s="7" t="s">
        <v>48</v>
      </c>
      <c r="G16" s="7" t="s">
        <v>49</v>
      </c>
      <c r="H16" s="7" t="s">
        <v>50</v>
      </c>
      <c r="I16" s="7" t="s">
        <v>51</v>
      </c>
    </row>
    <row r="17" spans="1:9" x14ac:dyDescent="0.3">
      <c r="A17" t="s">
        <v>39</v>
      </c>
      <c r="B17">
        <v>8.8367456472795611E-4</v>
      </c>
      <c r="C17">
        <v>9.0681158076494003E-4</v>
      </c>
      <c r="D17">
        <v>0.97448531036903308</v>
      </c>
      <c r="E17">
        <v>0.33078072525397717</v>
      </c>
      <c r="F17">
        <v>-9.0250303049099799E-4</v>
      </c>
      <c r="G17">
        <v>2.6698521599469102E-3</v>
      </c>
      <c r="H17">
        <v>-9.0250303049099799E-4</v>
      </c>
      <c r="I17">
        <v>2.6698521599469102E-3</v>
      </c>
    </row>
    <row r="18" spans="1:9" ht="15" thickBot="1" x14ac:dyDescent="0.35">
      <c r="A18" s="28" t="s">
        <v>27</v>
      </c>
      <c r="B18" s="30">
        <v>0.78354707556000114</v>
      </c>
      <c r="C18" s="28">
        <v>8.2667855514797106E-2</v>
      </c>
      <c r="D18" s="28">
        <v>9.4782557341136098</v>
      </c>
      <c r="E18" s="28">
        <v>2.3903955235283449E-18</v>
      </c>
      <c r="F18" s="28">
        <v>0.62071339048424345</v>
      </c>
      <c r="G18" s="28">
        <v>0.94638076063575882</v>
      </c>
      <c r="H18" s="28">
        <v>0.62071339048424345</v>
      </c>
      <c r="I18" s="28">
        <v>0.94638076063575882</v>
      </c>
    </row>
  </sheetData>
  <pageMargins left="0.7" right="0.7" top="0.75" bottom="0.75" header="0.3" footer="0.3"/>
  <pageSetup scale="6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0D6F-B1F0-4B6E-B30A-06B9D7FF8A83}">
  <dimension ref="A1:I18"/>
  <sheetViews>
    <sheetView view="pageBreakPreview" zoomScale="60" zoomScaleNormal="100" workbookViewId="0">
      <selection activeCell="I18" sqref="A1:I18"/>
    </sheetView>
  </sheetViews>
  <sheetFormatPr defaultColWidth="15.77734375" defaultRowHeight="14.4" x14ac:dyDescent="0.3"/>
  <sheetData>
    <row r="1" spans="1:9" x14ac:dyDescent="0.3">
      <c r="A1" t="s">
        <v>28</v>
      </c>
    </row>
    <row r="2" spans="1:9" ht="15" thickBot="1" x14ac:dyDescent="0.35"/>
    <row r="3" spans="1:9" x14ac:dyDescent="0.3">
      <c r="A3" s="29" t="s">
        <v>29</v>
      </c>
      <c r="B3" s="29"/>
    </row>
    <row r="4" spans="1:9" x14ac:dyDescent="0.3">
      <c r="A4" t="s">
        <v>30</v>
      </c>
      <c r="B4">
        <v>0.39604139742312738</v>
      </c>
    </row>
    <row r="5" spans="1:9" x14ac:dyDescent="0.3">
      <c r="A5" t="s">
        <v>31</v>
      </c>
      <c r="B5">
        <v>0.15684878847286352</v>
      </c>
    </row>
    <row r="6" spans="1:9" x14ac:dyDescent="0.3">
      <c r="A6" t="s">
        <v>32</v>
      </c>
      <c r="B6">
        <v>0.15339325072070312</v>
      </c>
    </row>
    <row r="7" spans="1:9" x14ac:dyDescent="0.3">
      <c r="A7" t="s">
        <v>33</v>
      </c>
      <c r="B7">
        <v>2.5925181436999931E-2</v>
      </c>
    </row>
    <row r="8" spans="1:9" ht="15" thickBot="1" x14ac:dyDescent="0.35">
      <c r="A8" s="28" t="s">
        <v>34</v>
      </c>
      <c r="B8" s="28">
        <v>246</v>
      </c>
    </row>
    <row r="10" spans="1:9" ht="15" thickBot="1" x14ac:dyDescent="0.35">
      <c r="A10" t="s">
        <v>35</v>
      </c>
    </row>
    <row r="11" spans="1:9" x14ac:dyDescent="0.3">
      <c r="A11" s="7"/>
      <c r="B11" s="7" t="s">
        <v>40</v>
      </c>
      <c r="C11" s="7" t="s">
        <v>41</v>
      </c>
      <c r="D11" s="7" t="s">
        <v>42</v>
      </c>
      <c r="E11" s="7" t="s">
        <v>43</v>
      </c>
      <c r="F11" s="7" t="s">
        <v>44</v>
      </c>
    </row>
    <row r="12" spans="1:9" x14ac:dyDescent="0.3">
      <c r="A12" t="s">
        <v>36</v>
      </c>
      <c r="B12">
        <v>1</v>
      </c>
      <c r="C12">
        <v>3.0507676700277347E-2</v>
      </c>
      <c r="D12">
        <v>3.0507676700277347E-2</v>
      </c>
      <c r="E12">
        <v>45.390558495505353</v>
      </c>
      <c r="F12">
        <v>1.1521329598099474E-10</v>
      </c>
    </row>
    <row r="13" spans="1:9" x14ac:dyDescent="0.3">
      <c r="A13" t="s">
        <v>37</v>
      </c>
      <c r="B13">
        <v>244</v>
      </c>
      <c r="C13">
        <v>0.16399606794009325</v>
      </c>
      <c r="D13">
        <v>6.721150325413658E-4</v>
      </c>
    </row>
    <row r="14" spans="1:9" ht="15" thickBot="1" x14ac:dyDescent="0.35">
      <c r="A14" s="28" t="s">
        <v>38</v>
      </c>
      <c r="B14" s="28">
        <v>245</v>
      </c>
      <c r="C14" s="28">
        <v>0.1945037446403706</v>
      </c>
      <c r="D14" s="28"/>
      <c r="E14" s="28"/>
      <c r="F14" s="28"/>
    </row>
    <row r="15" spans="1:9" ht="15" thickBot="1" x14ac:dyDescent="0.35"/>
    <row r="16" spans="1:9" x14ac:dyDescent="0.3">
      <c r="A16" s="7"/>
      <c r="B16" s="7" t="s">
        <v>45</v>
      </c>
      <c r="C16" s="7" t="s">
        <v>33</v>
      </c>
      <c r="D16" s="7" t="s">
        <v>46</v>
      </c>
      <c r="E16" s="7" t="s">
        <v>47</v>
      </c>
      <c r="F16" s="7" t="s">
        <v>48</v>
      </c>
      <c r="G16" s="7" t="s">
        <v>49</v>
      </c>
      <c r="H16" s="7" t="s">
        <v>50</v>
      </c>
      <c r="I16" s="7" t="s">
        <v>51</v>
      </c>
    </row>
    <row r="17" spans="1:9" x14ac:dyDescent="0.3">
      <c r="A17" t="s">
        <v>39</v>
      </c>
      <c r="B17">
        <v>8.0222953506551987E-5</v>
      </c>
      <c r="C17">
        <v>1.6529645030227713E-3</v>
      </c>
      <c r="D17">
        <v>4.853277451502952E-2</v>
      </c>
      <c r="E17">
        <v>0.96133134685101784</v>
      </c>
      <c r="F17">
        <v>-3.1756774161170237E-3</v>
      </c>
      <c r="G17">
        <v>3.3361233231301276E-3</v>
      </c>
      <c r="H17">
        <v>-3.1756774161170237E-3</v>
      </c>
      <c r="I17">
        <v>3.3361233231301276E-3</v>
      </c>
    </row>
    <row r="18" spans="1:9" ht="15" thickBot="1" x14ac:dyDescent="0.35">
      <c r="A18" s="28" t="s">
        <v>27</v>
      </c>
      <c r="B18" s="30">
        <v>1.0152334172208766</v>
      </c>
      <c r="C18" s="28">
        <v>0.15068955183799748</v>
      </c>
      <c r="D18" s="28">
        <v>6.7372515535272699</v>
      </c>
      <c r="E18" s="28">
        <v>1.1521329598098133E-10</v>
      </c>
      <c r="F18" s="28">
        <v>0.71841508468528192</v>
      </c>
      <c r="G18" s="28">
        <v>1.3120517497564712</v>
      </c>
      <c r="H18" s="28">
        <v>0.71841508468528192</v>
      </c>
      <c r="I18" s="28">
        <v>1.3120517497564712</v>
      </c>
    </row>
  </sheetData>
  <pageMargins left="0.7" right="0.7" top="0.75" bottom="0.75" header="0.3" footer="0.3"/>
  <pageSetup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Main Sheet</vt:lpstr>
      <vt:lpstr>Expected Return </vt:lpstr>
      <vt:lpstr>Sheet1</vt:lpstr>
      <vt:lpstr>Sheet2</vt:lpstr>
      <vt:lpstr>RA_HDFCBANK</vt:lpstr>
      <vt:lpstr>RA_KOTAKBANK</vt:lpstr>
      <vt:lpstr>RA_ICICIBANK</vt:lpstr>
      <vt:lpstr>RA_SBIN</vt:lpstr>
      <vt:lpstr>RA_IDBIBANK</vt:lpstr>
      <vt:lpstr>'Expected Return '!Print_Area</vt:lpstr>
      <vt:lpstr>'Main Sheet'!Print_Area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Tonny Podiyan</dc:creator>
  <cp:lastModifiedBy>Tonny Podiyan</cp:lastModifiedBy>
  <cp:lastPrinted>2023-01-30T12:18:49Z</cp:lastPrinted>
  <dcterms:created xsi:type="dcterms:W3CDTF">2023-01-12T19:27:59Z</dcterms:created>
  <dcterms:modified xsi:type="dcterms:W3CDTF">2023-01-30T13:32:00Z</dcterms:modified>
</cp:coreProperties>
</file>