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メイン" sheetId="1" r:id="rId3"/>
    <sheet state="visible" name="memo" sheetId="2" r:id="rId4"/>
  </sheets>
  <definedNames/>
  <calcPr/>
</workbook>
</file>

<file path=xl/sharedStrings.xml><?xml version="1.0" encoding="utf-8"?>
<sst xmlns="http://schemas.openxmlformats.org/spreadsheetml/2006/main" count="353" uniqueCount="75">
  <si>
    <t>code</t>
  </si>
  <si>
    <t>CPU上のBrainfuckコードの対応表</t>
  </si>
  <si>
    <t>bf</t>
  </si>
  <si>
    <t>&gt;</t>
  </si>
  <si>
    <t>信号線</t>
  </si>
  <si>
    <t>CPU上の値</t>
  </si>
  <si>
    <t>Brainfuckのコード</t>
  </si>
  <si>
    <t>マイクロコードの番地</t>
  </si>
  <si>
    <t>selct_reg</t>
  </si>
  <si>
    <t>&lt;</t>
  </si>
  <si>
    <t>b</t>
  </si>
  <si>
    <t>c</t>
  </si>
  <si>
    <t>d</t>
  </si>
  <si>
    <t>ram[b]</t>
  </si>
  <si>
    <t>select_im</t>
  </si>
  <si>
    <t>-</t>
  </si>
  <si>
    <t>x</t>
  </si>
  <si>
    <t>.</t>
  </si>
  <si>
    <t>target_reg</t>
  </si>
  <si>
    <t>,</t>
  </si>
  <si>
    <t>[</t>
  </si>
  <si>
    <t>bfの命令</t>
  </si>
  <si>
    <t>値</t>
  </si>
  <si>
    <t>番地</t>
  </si>
  <si>
    <t>命令</t>
  </si>
  <si>
    <t>R1</t>
  </si>
  <si>
    <t>R2</t>
  </si>
  <si>
    <t>]</t>
  </si>
  <si>
    <t>XXXX</t>
  </si>
  <si>
    <t>j_rom_[</t>
  </si>
  <si>
    <t>マイクロプログラムの命令セット</t>
  </si>
  <si>
    <t>nop</t>
  </si>
  <si>
    <t>メモ1</t>
  </si>
  <si>
    <t>メモ2</t>
  </si>
  <si>
    <t>7,6,5,4bit</t>
  </si>
  <si>
    <t>3,2bit</t>
  </si>
  <si>
    <t>1,0bit</t>
  </si>
  <si>
    <t>add</t>
  </si>
  <si>
    <t>select_reg</t>
  </si>
  <si>
    <t>use_keyboard</t>
  </si>
  <si>
    <t>use_display</t>
  </si>
  <si>
    <t>micro_addr</t>
  </si>
  <si>
    <t>備考</t>
  </si>
  <si>
    <t>X</t>
  </si>
  <si>
    <t>上位4bit</t>
  </si>
  <si>
    <t>2bit</t>
  </si>
  <si>
    <t>Y</t>
  </si>
  <si>
    <t>template</t>
  </si>
  <si>
    <t>j_rom_]</t>
  </si>
  <si>
    <t>X=X+Y</t>
  </si>
  <si>
    <t>write</t>
  </si>
  <si>
    <t>ram[b]をディスプレイに出力</t>
  </si>
  <si>
    <t>jmp</t>
  </si>
  <si>
    <t>read</t>
  </si>
  <si>
    <t>キーボードからの入力をram[b]へ</t>
  </si>
  <si>
    <t>j_ram</t>
  </si>
  <si>
    <t>j_c</t>
  </si>
  <si>
    <t>ram[b]が0なら次の命令へ</t>
  </si>
  <si>
    <t>not 0</t>
  </si>
  <si>
    <t>ram[b]が0じゃない場合はジャンプ</t>
  </si>
  <si>
    <t>romが [ なら次の命令へ</t>
  </si>
  <si>
    <t>not [</t>
  </si>
  <si>
    <t>romが [ じゃない場合はジャンプ</t>
  </si>
  <si>
    <t>+</t>
  </si>
  <si>
    <t>romが ] なら次の命令へ</t>
  </si>
  <si>
    <t>not ]</t>
  </si>
  <si>
    <t>romが ] じゃない場合はジャンプ</t>
  </si>
  <si>
    <t>cが0なら次の命令へ</t>
  </si>
  <si>
    <t>cが0じゃない場合はジャンプ</t>
  </si>
  <si>
    <t>2*X番地へジャンプ</t>
  </si>
  <si>
    <t>????</t>
  </si>
  <si>
    <t>命令を取ってきて適当な番地へジャンプ</t>
  </si>
  <si>
    <t>マイクロプログラム</t>
  </si>
  <si>
    <t>コード</t>
  </si>
  <si>
    <t>コード(hex)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</si>
</sst>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</fills>
  <borders count="50">
    <border>
      <left/>
      <right/>
      <top/>
      <bottom/>
    </border>
    <border>
      <left/>
      <right/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/>
    </xf>
    <xf borderId="0" fillId="2" fontId="1" numFmtId="0" xfId="0" applyFill="1" applyFont="1"/>
    <xf borderId="1" fillId="0" fontId="2" numFmtId="0" xfId="0" applyAlignment="1" applyBorder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ont="1">
      <alignment/>
    </xf>
    <xf borderId="2" fillId="2" fontId="2" numFmtId="0" xfId="0" applyAlignment="1" applyBorder="1" applyFont="1">
      <alignment/>
    </xf>
    <xf borderId="3" fillId="2" fontId="2" numFmtId="0" xfId="0" applyAlignment="1" applyBorder="1" applyFont="1">
      <alignment/>
    </xf>
    <xf borderId="4" fillId="0" fontId="1" numFmtId="0" xfId="0" applyAlignment="1" applyBorder="1" applyFont="1">
      <alignment/>
    </xf>
    <xf borderId="5" fillId="2" fontId="1" numFmtId="0" xfId="0" applyAlignment="1" applyBorder="1" applyFont="1">
      <alignment horizontal="center"/>
    </xf>
    <xf borderId="6" fillId="0" fontId="1" numFmtId="0" xfId="0" applyBorder="1" applyFont="1"/>
    <xf borderId="4" fillId="0" fontId="1" numFmtId="0" xfId="0" applyBorder="1" applyFont="1"/>
    <xf borderId="7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9" fillId="2" fontId="1" numFmtId="0" xfId="0" applyAlignment="1" applyBorder="1" applyFont="1">
      <alignment/>
    </xf>
    <xf borderId="7" fillId="2" fontId="2" numFmtId="0" xfId="0" applyAlignment="1" applyBorder="1" applyFont="1">
      <alignment horizontal="right"/>
    </xf>
    <xf borderId="10" fillId="2" fontId="2" numFmtId="0" xfId="0" applyAlignment="1" applyBorder="1" applyFont="1">
      <alignment/>
    </xf>
    <xf borderId="7" fillId="2" fontId="1" numFmtId="0" xfId="0" applyBorder="1" applyFont="1"/>
    <xf borderId="0" fillId="0" fontId="1" numFmtId="0" xfId="0" applyAlignment="1" applyFont="1">
      <alignment/>
    </xf>
    <xf borderId="9" fillId="2" fontId="1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11" fillId="2" fontId="1" numFmtId="0" xfId="0" applyAlignment="1" applyBorder="1" applyFont="1">
      <alignment/>
    </xf>
    <xf borderId="12" fillId="0" fontId="1" numFmtId="0" xfId="0" applyAlignment="1" applyBorder="1" applyFont="1">
      <alignment horizontal="center"/>
    </xf>
    <xf borderId="13" fillId="2" fontId="1" numFmtId="0" xfId="0" applyAlignment="1" applyBorder="1" applyFont="1">
      <alignment/>
    </xf>
    <xf borderId="14" fillId="0" fontId="1" numFmtId="0" xfId="0" applyAlignment="1" applyBorder="1" applyFont="1">
      <alignment horizontal="center"/>
    </xf>
    <xf borderId="15" fillId="2" fontId="1" numFmtId="0" xfId="0" applyAlignment="1" applyBorder="1" applyFont="1">
      <alignment/>
    </xf>
    <xf borderId="16" fillId="0" fontId="1" numFmtId="0" xfId="0" applyAlignment="1" applyBorder="1" applyFont="1">
      <alignment horizontal="center"/>
    </xf>
    <xf borderId="17" fillId="2" fontId="2" numFmtId="0" xfId="0" applyAlignment="1" applyBorder="1" applyFont="1">
      <alignment horizontal="right"/>
    </xf>
    <xf borderId="18" fillId="0" fontId="1" numFmtId="0" xfId="0" applyAlignment="1" applyBorder="1" applyFont="1">
      <alignment horizontal="center"/>
    </xf>
    <xf borderId="19" fillId="2" fontId="2" numFmtId="0" xfId="0" applyAlignment="1" applyBorder="1" applyFont="1">
      <alignment/>
    </xf>
    <xf borderId="20" fillId="0" fontId="1" numFmtId="0" xfId="0" applyAlignment="1" applyBorder="1" applyFont="1">
      <alignment horizontal="center"/>
    </xf>
    <xf borderId="17" fillId="2" fontId="1" numFmtId="0" xfId="0" applyBorder="1" applyFont="1"/>
    <xf borderId="21" fillId="2" fontId="1" numFmtId="0" xfId="0" applyBorder="1" applyFont="1"/>
    <xf borderId="22" fillId="0" fontId="1" numFmtId="0" xfId="0" applyAlignment="1" applyBorder="1" applyFont="1">
      <alignment horizontal="center"/>
    </xf>
    <xf borderId="23" fillId="0" fontId="2" numFmtId="0" xfId="0" applyAlignment="1" applyBorder="1" applyFont="1">
      <alignment horizontal="right"/>
    </xf>
    <xf borderId="12" fillId="2" fontId="1" numFmtId="0" xfId="0" applyAlignment="1" applyBorder="1" applyFont="1">
      <alignment/>
    </xf>
    <xf borderId="23" fillId="0" fontId="2" numFmtId="0" xfId="0" applyAlignment="1" applyBorder="1" applyFont="1">
      <alignment/>
    </xf>
    <xf borderId="24" fillId="2" fontId="1" numFmtId="0" xfId="0" applyAlignment="1" applyBorder="1" applyFont="1">
      <alignment/>
    </xf>
    <xf borderId="25" fillId="2" fontId="1" numFmtId="0" xfId="0" applyAlignment="1" applyBorder="1" applyFont="1">
      <alignment/>
    </xf>
    <xf borderId="26" fillId="2" fontId="1" numFmtId="0" xfId="0" applyAlignment="1" applyBorder="1" applyFont="1">
      <alignment/>
    </xf>
    <xf borderId="27" fillId="2" fontId="1" numFmtId="0" xfId="0" applyAlignment="1" applyBorder="1" applyFont="1">
      <alignment/>
    </xf>
    <xf borderId="7" fillId="0" fontId="1" numFmtId="0" xfId="0" applyBorder="1" applyFont="1"/>
    <xf borderId="10" fillId="0" fontId="1" numFmtId="0" xfId="0" applyAlignment="1" applyBorder="1" applyFont="1">
      <alignment/>
    </xf>
    <xf borderId="0" fillId="2" fontId="2" numFmtId="0" xfId="0" applyAlignment="1" applyFont="1">
      <alignment/>
    </xf>
    <xf borderId="7" fillId="0" fontId="1" numFmtId="0" xfId="0" applyAlignment="1" applyBorder="1" applyFont="1">
      <alignment/>
    </xf>
    <xf borderId="24" fillId="2" fontId="2" numFmtId="0" xfId="0" applyAlignment="1" applyBorder="1" applyFont="1">
      <alignment horizontal="right"/>
    </xf>
    <xf borderId="26" fillId="2" fontId="2" numFmtId="0" xfId="0" applyAlignment="1" applyBorder="1" applyFont="1">
      <alignment/>
    </xf>
    <xf borderId="8" fillId="0" fontId="1" numFmtId="0" xfId="0" applyBorder="1" applyFont="1"/>
    <xf borderId="9" fillId="0" fontId="1" numFmtId="0" xfId="0" applyBorder="1" applyFont="1"/>
    <xf borderId="28" fillId="3" fontId="1" numFmtId="0" xfId="0" applyBorder="1" applyFill="1" applyFont="1"/>
    <xf borderId="7" fillId="3" fontId="1" numFmtId="0" xfId="0" applyBorder="1" applyFont="1"/>
    <xf borderId="10" fillId="3" fontId="1" numFmtId="0" xfId="0" applyBorder="1" applyFont="1"/>
    <xf borderId="24" fillId="2" fontId="1" numFmtId="0" xfId="0" applyBorder="1" applyFont="1"/>
    <xf borderId="29" fillId="3" fontId="1" numFmtId="0" xfId="0" applyAlignment="1" applyBorder="1" applyFont="1">
      <alignment/>
    </xf>
    <xf borderId="30" fillId="2" fontId="1" numFmtId="0" xfId="0" applyBorder="1" applyFont="1"/>
    <xf borderId="31" fillId="3" fontId="1" numFmtId="0" xfId="0" applyBorder="1" applyFont="1"/>
    <xf borderId="32" fillId="3" fontId="1" numFmtId="0" xfId="0" applyAlignment="1" applyBorder="1" applyFont="1">
      <alignment/>
    </xf>
    <xf borderId="17" fillId="0" fontId="1" numFmtId="0" xfId="0" applyBorder="1" applyFont="1"/>
    <xf borderId="0" fillId="2" fontId="1" numFmtId="0" xfId="0" applyAlignment="1" applyFont="1">
      <alignment horizontal="left"/>
    </xf>
    <xf borderId="19" fillId="0" fontId="1" numFmtId="0" xfId="0" applyBorder="1" applyFont="1"/>
    <xf borderId="0" fillId="2" fontId="1" numFmtId="0" xfId="0" applyAlignment="1" applyFont="1">
      <alignment horizontal="center"/>
    </xf>
    <xf borderId="17" fillId="0" fontId="1" numFmtId="0" xfId="0" applyAlignment="1" applyBorder="1" applyFont="1">
      <alignment/>
    </xf>
    <xf borderId="18" fillId="2" fontId="1" numFmtId="0" xfId="0" applyAlignment="1" applyBorder="1" applyFont="1">
      <alignment horizontal="center"/>
    </xf>
    <xf borderId="21" fillId="0" fontId="1" numFmtId="0" xfId="0" applyBorder="1" applyFont="1"/>
    <xf borderId="20" fillId="2" fontId="1" numFmtId="0" xfId="0" applyAlignment="1" applyBorder="1" applyFont="1">
      <alignment horizontal="center"/>
    </xf>
    <xf borderId="33" fillId="3" fontId="1" numFmtId="0" xfId="0" applyBorder="1" applyFont="1"/>
    <xf borderId="22" fillId="2" fontId="1" numFmtId="0" xfId="0" applyAlignment="1" applyBorder="1" applyFont="1">
      <alignment horizontal="center"/>
    </xf>
    <xf borderId="17" fillId="3" fontId="1" numFmtId="0" xfId="0" applyBorder="1" applyFont="1"/>
    <xf borderId="34" fillId="2" fontId="1" numFmtId="0" xfId="0" applyAlignment="1" applyBorder="1" applyFont="1">
      <alignment horizontal="center"/>
    </xf>
    <xf borderId="19" fillId="3" fontId="1" numFmtId="0" xfId="0" applyBorder="1" applyFont="1"/>
    <xf borderId="35" fillId="2" fontId="1" numFmtId="0" xfId="0" applyAlignment="1" applyBorder="1" applyFont="1">
      <alignment horizontal="center"/>
    </xf>
    <xf borderId="17" fillId="3" fontId="1" numFmtId="0" xfId="0" applyAlignment="1" applyBorder="1" applyFont="1">
      <alignment/>
    </xf>
    <xf borderId="36" fillId="2" fontId="1" numFmtId="0" xfId="0" applyAlignment="1" applyBorder="1" applyFont="1">
      <alignment/>
    </xf>
    <xf borderId="4" fillId="3" fontId="1" numFmtId="0" xfId="0" applyAlignment="1" applyBorder="1" applyFont="1">
      <alignment/>
    </xf>
    <xf borderId="29" fillId="2" fontId="1" numFmtId="0" xfId="0" applyAlignment="1" applyBorder="1" applyFont="1">
      <alignment/>
    </xf>
    <xf borderId="21" fillId="3" fontId="1" numFmtId="0" xfId="0" applyAlignment="1" applyBorder="1" applyFont="1">
      <alignment/>
    </xf>
    <xf borderId="19" fillId="0" fontId="1" numFmtId="0" xfId="0" applyAlignment="1" applyBorder="1" applyFont="1">
      <alignment/>
    </xf>
    <xf borderId="31" fillId="2" fontId="1" numFmtId="0" xfId="0" applyAlignment="1" applyBorder="1" applyFont="1">
      <alignment/>
    </xf>
    <xf borderId="37" fillId="0" fontId="1" numFmtId="0" xfId="0" applyAlignment="1" applyBorder="1" applyFont="1">
      <alignment/>
    </xf>
    <xf borderId="38" fillId="2" fontId="1" numFmtId="0" xfId="0" applyAlignment="1" applyBorder="1" applyFont="1">
      <alignment/>
    </xf>
    <xf borderId="4" fillId="3" fontId="1" numFmtId="0" xfId="0" applyBorder="1" applyFont="1"/>
    <xf borderId="0" fillId="4" fontId="1" numFmtId="0" xfId="0" applyAlignment="1" applyFill="1" applyFont="1">
      <alignment/>
    </xf>
    <xf borderId="39" fillId="2" fontId="1" numFmtId="0" xfId="0" applyAlignment="1" applyBorder="1" applyFont="1">
      <alignment/>
    </xf>
    <xf borderId="4" fillId="4" fontId="1" numFmtId="0" xfId="0" applyAlignment="1" applyBorder="1" applyFont="1">
      <alignment/>
    </xf>
    <xf borderId="17" fillId="2" fontId="1" numFmtId="0" xfId="0" applyAlignment="1" applyBorder="1" applyFont="1">
      <alignment/>
    </xf>
    <xf borderId="4" fillId="2" fontId="1" numFmtId="0" xfId="0" applyAlignment="1" applyBorder="1" applyFont="1">
      <alignment/>
    </xf>
    <xf borderId="19" fillId="2" fontId="1" numFmtId="0" xfId="0" applyBorder="1" applyFont="1"/>
    <xf borderId="19" fillId="4" fontId="1" numFmtId="0" xfId="0" applyAlignment="1" applyBorder="1" applyFont="1">
      <alignment/>
    </xf>
    <xf borderId="19" fillId="2" fontId="1" numFmtId="0" xfId="0" applyAlignment="1" applyBorder="1" applyFont="1">
      <alignment/>
    </xf>
    <xf borderId="37" fillId="4" fontId="1" numFmtId="0" xfId="0" applyAlignment="1" applyBorder="1" applyFont="1">
      <alignment/>
    </xf>
    <xf borderId="40" fillId="2" fontId="1" numFmtId="0" xfId="0" applyAlignment="1" applyBorder="1" applyFont="1">
      <alignment/>
    </xf>
    <xf borderId="21" fillId="0" fontId="1" numFmtId="0" xfId="0" applyAlignment="1" applyBorder="1" applyFont="1">
      <alignment/>
    </xf>
    <xf borderId="19" fillId="2" fontId="1" numFmtId="0" xfId="0" applyAlignment="1" applyBorder="1" applyFont="1">
      <alignment horizontal="center"/>
    </xf>
    <xf borderId="0" fillId="4" fontId="1" numFmtId="0" xfId="0" applyFont="1"/>
    <xf borderId="41" fillId="0" fontId="1" numFmtId="0" xfId="0" applyBorder="1" applyFont="1"/>
    <xf borderId="4" fillId="0" fontId="1" numFmtId="0" xfId="0" applyAlignment="1" applyBorder="1" applyFont="1">
      <alignment/>
    </xf>
    <xf borderId="19" fillId="0" fontId="1" numFmtId="0" xfId="0" applyAlignment="1" applyBorder="1" applyFont="1">
      <alignment horizontal="center"/>
    </xf>
    <xf borderId="33" fillId="0" fontId="1" numFmtId="0" xfId="0" applyBorder="1" applyFont="1"/>
    <xf borderId="42" fillId="0" fontId="1" numFmtId="0" xfId="0" applyAlignment="1" applyBorder="1" applyFont="1">
      <alignment/>
    </xf>
    <xf borderId="19" fillId="2" fontId="2" numFmtId="0" xfId="0" applyAlignment="1" applyBorder="1" applyFont="1">
      <alignment horizontal="center"/>
    </xf>
    <xf borderId="19" fillId="4" fontId="1" numFmtId="0" xfId="0" applyAlignment="1" applyBorder="1" applyFont="1">
      <alignment horizontal="center"/>
    </xf>
    <xf borderId="42" fillId="4" fontId="1" numFmtId="0" xfId="0" applyAlignment="1" applyBorder="1" applyFont="1">
      <alignment/>
    </xf>
    <xf borderId="4" fillId="2" fontId="1" numFmtId="0" xfId="0" applyBorder="1" applyFont="1"/>
    <xf borderId="19" fillId="0" fontId="2" numFmtId="0" xfId="0" applyAlignment="1" applyBorder="1" applyFont="1">
      <alignment horizontal="center"/>
    </xf>
    <xf borderId="25" fillId="2" fontId="1" numFmtId="0" xfId="0" applyBorder="1" applyFont="1"/>
    <xf borderId="33" fillId="0" fontId="1" numFmtId="0" xfId="0" applyAlignment="1" applyBorder="1" applyFont="1">
      <alignment/>
    </xf>
    <xf borderId="26" fillId="2" fontId="1" numFmtId="0" xfId="0" applyBorder="1" applyFont="1"/>
    <xf borderId="38" fillId="0" fontId="2" numFmtId="0" xfId="0" applyAlignment="1" applyBorder="1" applyFont="1">
      <alignment horizontal="center"/>
    </xf>
    <xf borderId="43" fillId="2" fontId="1" numFmtId="0" xfId="0" applyAlignment="1" applyBorder="1" applyFont="1">
      <alignment/>
    </xf>
    <xf borderId="44" fillId="0" fontId="1" numFmtId="0" xfId="0" applyBorder="1" applyFont="1"/>
    <xf borderId="45" fillId="2" fontId="1" numFmtId="0" xfId="0" applyAlignment="1" applyBorder="1" applyFont="1">
      <alignment/>
    </xf>
    <xf borderId="19" fillId="4" fontId="2" numFmtId="0" xfId="0" applyAlignment="1" applyBorder="1" applyFont="1">
      <alignment horizontal="center"/>
    </xf>
    <xf borderId="18" fillId="2" fontId="1" numFmtId="0" xfId="0" applyAlignment="1" applyBorder="1" applyFont="1">
      <alignment/>
    </xf>
    <xf borderId="20" fillId="2" fontId="1" numFmtId="0" xfId="0" applyAlignment="1" applyBorder="1" applyFont="1">
      <alignment/>
    </xf>
    <xf borderId="35" fillId="2" fontId="1" numFmtId="0" xfId="0" applyAlignment="1" applyBorder="1" applyFont="1">
      <alignment/>
    </xf>
    <xf borderId="33" fillId="3" fontId="1" numFmtId="0" xfId="0" applyAlignment="1" applyBorder="1" applyFont="1">
      <alignment/>
    </xf>
    <xf borderId="45" fillId="2" fontId="1" numFmtId="0" xfId="0" applyBorder="1" applyFont="1"/>
    <xf borderId="13" fillId="4" fontId="1" numFmtId="0" xfId="0" applyAlignment="1" applyBorder="1" applyFont="1">
      <alignment/>
    </xf>
    <xf borderId="22" fillId="2" fontId="1" numFmtId="0" xfId="0" applyAlignment="1" applyBorder="1" applyFont="1">
      <alignment/>
    </xf>
    <xf borderId="39" fillId="2" fontId="1" numFmtId="0" xfId="0" applyBorder="1" applyFont="1"/>
    <xf borderId="31" fillId="4" fontId="1" numFmtId="0" xfId="0" applyAlignment="1" applyBorder="1" applyFont="1">
      <alignment/>
    </xf>
    <xf borderId="28" fillId="2" fontId="1" numFmtId="0" xfId="0" applyAlignment="1" applyBorder="1" applyFont="1">
      <alignment/>
    </xf>
    <xf borderId="8" fillId="2" fontId="1" numFmtId="0" xfId="0" applyBorder="1" applyFont="1"/>
    <xf borderId="21" fillId="3" fontId="1" numFmtId="0" xfId="0" applyBorder="1" applyFont="1"/>
    <xf borderId="10" fillId="2" fontId="1" numFmtId="0" xfId="0" applyBorder="1" applyFont="1"/>
    <xf borderId="46" fillId="2" fontId="1" numFmtId="0" xfId="0" applyBorder="1" applyFont="1"/>
    <xf borderId="24" fillId="3" fontId="1" numFmtId="0" xfId="0" applyBorder="1" applyFont="1"/>
    <xf borderId="26" fillId="3" fontId="1" numFmtId="0" xfId="0" applyBorder="1" applyFont="1"/>
    <xf borderId="24" fillId="3" fontId="1" numFmtId="0" xfId="0" applyAlignment="1" applyBorder="1" applyFont="1">
      <alignment/>
    </xf>
    <xf borderId="10" fillId="2" fontId="1" numFmtId="0" xfId="0" applyAlignment="1" applyBorder="1" applyFont="1">
      <alignment/>
    </xf>
    <xf borderId="25" fillId="3" fontId="1" numFmtId="0" xfId="0" applyBorder="1" applyFont="1"/>
    <xf borderId="30" fillId="3" fontId="1" numFmtId="0" xfId="0" applyBorder="1" applyFont="1"/>
    <xf borderId="40" fillId="2" fontId="1" numFmtId="0" xfId="0" applyBorder="1" applyFont="1"/>
    <xf borderId="47" fillId="3" fontId="1" numFmtId="0" xfId="0" applyBorder="1" applyFont="1"/>
    <xf borderId="33" fillId="2" fontId="1" numFmtId="0" xfId="0" applyBorder="1" applyFont="1"/>
    <xf borderId="48" fillId="2" fontId="1" numFmtId="0" xfId="0" applyBorder="1" applyFont="1"/>
    <xf borderId="30" fillId="3" fontId="1" numFmtId="0" xfId="0" applyAlignment="1" applyBorder="1" applyFont="1">
      <alignment/>
    </xf>
    <xf borderId="0" fillId="5" fontId="1" numFmtId="0" xfId="0" applyFill="1" applyFont="1"/>
    <xf borderId="0" fillId="5" fontId="1" numFmtId="0" xfId="0" applyAlignment="1" applyFont="1">
      <alignment/>
    </xf>
    <xf borderId="40" fillId="3" fontId="1" numFmtId="0" xfId="0" applyAlignment="1" applyBorder="1" applyFont="1">
      <alignment/>
    </xf>
    <xf borderId="17" fillId="3" fontId="1" numFmtId="0" xfId="0" applyAlignment="1" applyBorder="1" applyFont="1">
      <alignment/>
    </xf>
    <xf borderId="4" fillId="3" fontId="1" numFmtId="0" xfId="0" applyAlignment="1" applyBorder="1" applyFont="1">
      <alignment/>
    </xf>
    <xf borderId="19" fillId="3" fontId="1" numFmtId="0" xfId="0" applyAlignment="1" applyBorder="1" applyFont="1">
      <alignment/>
    </xf>
    <xf borderId="48" fillId="3" fontId="1" numFmtId="0" xfId="0" applyBorder="1" applyFont="1"/>
    <xf borderId="40" fillId="3" fontId="1" numFmtId="0" xfId="0" applyBorder="1" applyFont="1"/>
    <xf borderId="0" fillId="3" fontId="1" numFmtId="0" xfId="0" applyFont="1"/>
    <xf borderId="0" fillId="3" fontId="1" numFmtId="0" xfId="0" applyAlignment="1" applyFont="1">
      <alignment/>
    </xf>
    <xf borderId="43" fillId="3" fontId="1" numFmtId="0" xfId="0" applyBorder="1" applyFont="1"/>
    <xf borderId="24" fillId="3" fontId="1" numFmtId="0" xfId="0" applyAlignment="1" applyBorder="1" applyFont="1">
      <alignment/>
    </xf>
    <xf borderId="26" fillId="3" fontId="1" numFmtId="0" xfId="0" applyAlignment="1" applyBorder="1" applyFont="1">
      <alignment/>
    </xf>
    <xf borderId="49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29"/>
    <col customWidth="1" min="5" max="5" width="16.57"/>
    <col customWidth="1" min="14" max="14" width="34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</v>
      </c>
      <c r="C2" s="3"/>
      <c r="D2" s="6"/>
      <c r="E2" s="6"/>
      <c r="F2" s="1"/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" t="s">
        <v>5</v>
      </c>
      <c r="C3" s="8" t="s">
        <v>6</v>
      </c>
      <c r="D3" s="10" t="s">
        <v>7</v>
      </c>
      <c r="E3" s="11"/>
      <c r="F3" s="1"/>
      <c r="G3" s="13" t="s">
        <v>8</v>
      </c>
      <c r="H3" s="14">
        <v>0.0</v>
      </c>
      <c r="I3" s="14">
        <v>1.0</v>
      </c>
      <c r="J3" s="14">
        <v>2.0</v>
      </c>
      <c r="K3" s="15">
        <v>3.0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6">
        <v>0.0</v>
      </c>
      <c r="C4" s="17" t="s">
        <v>3</v>
      </c>
      <c r="D4" s="18">
        <f t="shared" ref="D4:D12" si="1">vlookup(C4,$B$32:$C$68,2,0)</f>
        <v>28</v>
      </c>
      <c r="E4" s="20" t="str">
        <f t="shared" ref="E4:E12" si="2">dec2hex(D4)</f>
        <v>1C</v>
      </c>
      <c r="G4" s="23" t="s">
        <v>22</v>
      </c>
      <c r="H4" s="25" t="s">
        <v>10</v>
      </c>
      <c r="I4" s="25" t="s">
        <v>11</v>
      </c>
      <c r="J4" s="25" t="s">
        <v>12</v>
      </c>
      <c r="K4" s="27" t="s">
        <v>13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9">
        <v>1.0</v>
      </c>
      <c r="C5" s="31" t="s">
        <v>9</v>
      </c>
      <c r="D5" s="33">
        <f t="shared" si="1"/>
        <v>30</v>
      </c>
      <c r="E5" s="34" t="str">
        <f t="shared" si="2"/>
        <v>1E</v>
      </c>
      <c r="G5" s="13" t="s">
        <v>14</v>
      </c>
      <c r="H5" s="14">
        <v>0.0</v>
      </c>
      <c r="I5" s="14">
        <v>1.0</v>
      </c>
      <c r="J5" s="14">
        <v>2.0</v>
      </c>
      <c r="K5" s="15">
        <v>3.0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9">
        <v>2.0</v>
      </c>
      <c r="C6" s="31" t="str">
        <f>"+"</f>
        <v>+</v>
      </c>
      <c r="D6" s="33">
        <f t="shared" si="1"/>
        <v>24</v>
      </c>
      <c r="E6" s="34" t="str">
        <f t="shared" si="2"/>
        <v>18</v>
      </c>
      <c r="G6" s="23" t="s">
        <v>22</v>
      </c>
      <c r="H6" s="25">
        <v>0.0</v>
      </c>
      <c r="I6" s="25">
        <v>-1.0</v>
      </c>
      <c r="J6" s="25">
        <v>1.0</v>
      </c>
      <c r="K6" s="27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9">
        <v>3.0</v>
      </c>
      <c r="C7" s="31" t="s">
        <v>15</v>
      </c>
      <c r="D7" s="33">
        <f t="shared" si="1"/>
        <v>26</v>
      </c>
      <c r="E7" s="34" t="str">
        <f t="shared" si="2"/>
        <v>1A</v>
      </c>
      <c r="G7" s="13" t="s">
        <v>18</v>
      </c>
      <c r="H7" s="14">
        <v>0.0</v>
      </c>
      <c r="I7" s="14">
        <v>1.0</v>
      </c>
      <c r="J7" s="37">
        <v>2.0</v>
      </c>
      <c r="K7" s="15">
        <v>3.0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9">
        <v>4.0</v>
      </c>
      <c r="C8" s="31" t="s">
        <v>17</v>
      </c>
      <c r="D8" s="33">
        <f t="shared" si="1"/>
        <v>34</v>
      </c>
      <c r="E8" s="34" t="str">
        <f t="shared" si="2"/>
        <v>22</v>
      </c>
      <c r="G8" s="39" t="s">
        <v>22</v>
      </c>
      <c r="H8" s="40" t="s">
        <v>10</v>
      </c>
      <c r="I8" s="41" t="s">
        <v>11</v>
      </c>
      <c r="J8" s="40" t="s">
        <v>12</v>
      </c>
      <c r="K8" s="42" t="s">
        <v>13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9">
        <v>5.0</v>
      </c>
      <c r="C9" s="31" t="s">
        <v>19</v>
      </c>
      <c r="D9" s="33">
        <f t="shared" si="1"/>
        <v>32</v>
      </c>
      <c r="E9" s="34" t="str">
        <f t="shared" si="2"/>
        <v>20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9">
        <v>6.0</v>
      </c>
      <c r="C10" s="31" t="s">
        <v>20</v>
      </c>
      <c r="D10" s="33">
        <f t="shared" si="1"/>
        <v>4</v>
      </c>
      <c r="E10" s="34" t="str">
        <f t="shared" si="2"/>
        <v>4</v>
      </c>
      <c r="F10" s="1"/>
      <c r="G10" s="1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9">
        <v>6.0</v>
      </c>
      <c r="C11" s="31" t="s">
        <v>20</v>
      </c>
      <c r="D11" s="33">
        <f t="shared" si="1"/>
        <v>4</v>
      </c>
      <c r="E11" s="34" t="str">
        <f t="shared" si="2"/>
        <v>4</v>
      </c>
      <c r="F11" s="1"/>
      <c r="G11" s="1"/>
      <c r="H11" s="6"/>
      <c r="I11" s="1"/>
      <c r="J11" s="1"/>
      <c r="K11" s="45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7">
        <v>7.0</v>
      </c>
      <c r="C12" s="48" t="s">
        <v>27</v>
      </c>
      <c r="D12" s="54">
        <f t="shared" si="1"/>
        <v>14</v>
      </c>
      <c r="E12" s="56" t="str">
        <f t="shared" si="2"/>
        <v>E</v>
      </c>
      <c r="F12" s="1"/>
      <c r="G12" s="1"/>
      <c r="H12" s="6"/>
      <c r="I12" s="1"/>
      <c r="J12" s="1"/>
      <c r="K12" s="45"/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6"/>
      <c r="F13" s="6"/>
      <c r="G13" s="6"/>
      <c r="H13" s="6"/>
      <c r="I13" s="6"/>
      <c r="J13" s="6"/>
      <c r="K13" s="6"/>
      <c r="L13" s="6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0" t="s">
        <v>30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4" t="s">
        <v>24</v>
      </c>
      <c r="C15" s="66" t="s">
        <v>32</v>
      </c>
      <c r="D15" s="68" t="s">
        <v>33</v>
      </c>
      <c r="E15" s="70" t="s">
        <v>34</v>
      </c>
      <c r="F15" s="66" t="s">
        <v>35</v>
      </c>
      <c r="G15" s="72" t="s">
        <v>36</v>
      </c>
      <c r="H15" s="64" t="s">
        <v>38</v>
      </c>
      <c r="I15" s="66" t="s">
        <v>14</v>
      </c>
      <c r="J15" s="66" t="s">
        <v>18</v>
      </c>
      <c r="K15" s="66" t="s">
        <v>39</v>
      </c>
      <c r="L15" s="66" t="s">
        <v>40</v>
      </c>
      <c r="M15" s="72" t="s">
        <v>41</v>
      </c>
      <c r="N15" s="74" t="s">
        <v>42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6" t="s">
        <v>37</v>
      </c>
      <c r="C16" s="79" t="s">
        <v>43</v>
      </c>
      <c r="D16" s="81" t="s">
        <v>46</v>
      </c>
      <c r="E16" s="76">
        <v>0.0</v>
      </c>
      <c r="F16" s="79" t="s">
        <v>43</v>
      </c>
      <c r="G16" s="81" t="s">
        <v>46</v>
      </c>
      <c r="H16" s="76" t="s">
        <v>43</v>
      </c>
      <c r="I16" s="79" t="s">
        <v>46</v>
      </c>
      <c r="J16" s="79" t="s">
        <v>43</v>
      </c>
      <c r="K16" s="79">
        <v>0.0</v>
      </c>
      <c r="L16" s="79">
        <v>0.0</v>
      </c>
      <c r="M16" s="81">
        <f>1</f>
        <v>1</v>
      </c>
      <c r="N16" s="84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6" t="s">
        <v>50</v>
      </c>
      <c r="C17" s="87" t="s">
        <v>13</v>
      </c>
      <c r="D17" s="88"/>
      <c r="E17" s="86">
        <v>1.0</v>
      </c>
      <c r="F17" s="87">
        <v>3.0</v>
      </c>
      <c r="G17" s="90">
        <v>0.0</v>
      </c>
      <c r="H17" s="86">
        <v>3.0</v>
      </c>
      <c r="I17" s="87">
        <v>0.0</v>
      </c>
      <c r="J17" s="87">
        <v>3.0</v>
      </c>
      <c r="K17" s="87">
        <v>0.0</v>
      </c>
      <c r="L17" s="87">
        <v>1.0</v>
      </c>
      <c r="M17" s="90">
        <v>1.0</v>
      </c>
      <c r="N17" s="92" t="s">
        <v>51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86" t="s">
        <v>53</v>
      </c>
      <c r="C18" s="87" t="s">
        <v>13</v>
      </c>
      <c r="D18" s="88"/>
      <c r="E18" s="86">
        <v>2.0</v>
      </c>
      <c r="F18" s="87">
        <v>3.0</v>
      </c>
      <c r="G18" s="90">
        <v>0.0</v>
      </c>
      <c r="H18" s="86">
        <v>3.0</v>
      </c>
      <c r="I18" s="87">
        <v>0.0</v>
      </c>
      <c r="J18" s="87">
        <v>3.0</v>
      </c>
      <c r="K18" s="87">
        <v>1.0</v>
      </c>
      <c r="L18" s="87">
        <v>0.0</v>
      </c>
      <c r="M18" s="90">
        <v>1.0</v>
      </c>
      <c r="N18" s="92" t="s">
        <v>54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86" t="s">
        <v>55</v>
      </c>
      <c r="C19" s="87"/>
      <c r="D19" s="90">
        <v>0.0</v>
      </c>
      <c r="E19" s="86">
        <v>3.0</v>
      </c>
      <c r="F19" s="94" t="s">
        <v>43</v>
      </c>
      <c r="G19" s="96"/>
      <c r="H19" s="86">
        <v>0.0</v>
      </c>
      <c r="I19" s="87">
        <v>0.0</v>
      </c>
      <c r="J19" s="87">
        <v>0.0</v>
      </c>
      <c r="K19" s="87">
        <v>0.0</v>
      </c>
      <c r="L19" s="87">
        <v>0.0</v>
      </c>
      <c r="M19" s="90">
        <v>1.0</v>
      </c>
      <c r="N19" s="92" t="s">
        <v>57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6"/>
      <c r="C20" s="87"/>
      <c r="D20" s="90" t="s">
        <v>58</v>
      </c>
      <c r="E20" s="86">
        <v>3.0</v>
      </c>
      <c r="F20" s="94" t="s">
        <v>43</v>
      </c>
      <c r="G20" s="96"/>
      <c r="H20" s="86">
        <v>0.0</v>
      </c>
      <c r="I20" s="87">
        <v>0.0</v>
      </c>
      <c r="J20" s="87">
        <v>0.0</v>
      </c>
      <c r="K20" s="87">
        <v>0.0</v>
      </c>
      <c r="L20" s="87">
        <v>0.0</v>
      </c>
      <c r="M20" s="90">
        <v>1.0</v>
      </c>
      <c r="N20" s="92" t="s">
        <v>59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86" t="s">
        <v>29</v>
      </c>
      <c r="C21" s="87"/>
      <c r="D21" s="90" t="s">
        <v>20</v>
      </c>
      <c r="E21" s="86">
        <v>4.0</v>
      </c>
      <c r="F21" s="94" t="s">
        <v>43</v>
      </c>
      <c r="G21" s="96"/>
      <c r="H21" s="86">
        <v>0.0</v>
      </c>
      <c r="I21" s="87">
        <v>0.0</v>
      </c>
      <c r="J21" s="87">
        <v>0.0</v>
      </c>
      <c r="K21" s="87">
        <v>0.0</v>
      </c>
      <c r="L21" s="87">
        <v>0.0</v>
      </c>
      <c r="M21" s="90">
        <v>1.0</v>
      </c>
      <c r="N21" s="92" t="s">
        <v>60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86"/>
      <c r="C22" s="87"/>
      <c r="D22" s="90" t="s">
        <v>61</v>
      </c>
      <c r="E22" s="86">
        <v>4.0</v>
      </c>
      <c r="F22" s="94" t="s">
        <v>43</v>
      </c>
      <c r="G22" s="96"/>
      <c r="H22" s="86">
        <v>0.0</v>
      </c>
      <c r="I22" s="87">
        <v>0.0</v>
      </c>
      <c r="J22" s="87">
        <v>0.0</v>
      </c>
      <c r="K22" s="87">
        <v>0.0</v>
      </c>
      <c r="L22" s="87">
        <v>0.0</v>
      </c>
      <c r="M22" s="90" t="s">
        <v>43</v>
      </c>
      <c r="N22" s="92" t="s">
        <v>62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86" t="s">
        <v>48</v>
      </c>
      <c r="C23" s="87"/>
      <c r="D23" s="90" t="s">
        <v>27</v>
      </c>
      <c r="E23" s="86">
        <v>5.0</v>
      </c>
      <c r="F23" s="101" t="s">
        <v>43</v>
      </c>
      <c r="G23" s="96"/>
      <c r="H23" s="86">
        <v>0.0</v>
      </c>
      <c r="I23" s="87">
        <v>0.0</v>
      </c>
      <c r="J23" s="87">
        <v>0.0</v>
      </c>
      <c r="K23" s="87">
        <v>0.0</v>
      </c>
      <c r="L23" s="87">
        <v>0.0</v>
      </c>
      <c r="M23" s="90">
        <v>1.0</v>
      </c>
      <c r="N23" s="92" t="s">
        <v>64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86"/>
      <c r="C24" s="87"/>
      <c r="D24" s="90" t="s">
        <v>65</v>
      </c>
      <c r="E24" s="86">
        <v>5.0</v>
      </c>
      <c r="F24" s="101" t="s">
        <v>43</v>
      </c>
      <c r="G24" s="96"/>
      <c r="H24" s="86">
        <v>0.0</v>
      </c>
      <c r="I24" s="87">
        <v>0.0</v>
      </c>
      <c r="J24" s="87">
        <v>0.0</v>
      </c>
      <c r="K24" s="87">
        <v>0.0</v>
      </c>
      <c r="L24" s="87">
        <v>0.0</v>
      </c>
      <c r="M24" s="90" t="s">
        <v>43</v>
      </c>
      <c r="N24" s="92" t="s">
        <v>66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86" t="s">
        <v>56</v>
      </c>
      <c r="C25" s="87"/>
      <c r="D25" s="90">
        <v>0.0</v>
      </c>
      <c r="E25" s="86">
        <v>6.0</v>
      </c>
      <c r="F25" s="101" t="s">
        <v>43</v>
      </c>
      <c r="G25" s="96"/>
      <c r="H25" s="86">
        <v>0.0</v>
      </c>
      <c r="I25" s="87">
        <v>0.0</v>
      </c>
      <c r="J25" s="87">
        <v>0.0</v>
      </c>
      <c r="K25" s="87">
        <v>0.0</v>
      </c>
      <c r="L25" s="87">
        <v>0.0</v>
      </c>
      <c r="M25" s="90">
        <v>1.0</v>
      </c>
      <c r="N25" s="92" t="s">
        <v>67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86"/>
      <c r="C26" s="104"/>
      <c r="D26" s="90" t="s">
        <v>58</v>
      </c>
      <c r="E26" s="86">
        <v>6.0</v>
      </c>
      <c r="F26" s="101" t="s">
        <v>43</v>
      </c>
      <c r="G26" s="96"/>
      <c r="H26" s="86">
        <v>0.0</v>
      </c>
      <c r="I26" s="87">
        <v>0.0</v>
      </c>
      <c r="J26" s="87">
        <v>0.0</v>
      </c>
      <c r="K26" s="87">
        <v>0.0</v>
      </c>
      <c r="L26" s="87">
        <v>0.0</v>
      </c>
      <c r="M26" s="90" t="s">
        <v>43</v>
      </c>
      <c r="N26" s="92" t="s">
        <v>68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86" t="s">
        <v>52</v>
      </c>
      <c r="C27" s="104"/>
      <c r="D27" s="88"/>
      <c r="E27" s="86">
        <v>7.0</v>
      </c>
      <c r="F27" s="101" t="s">
        <v>43</v>
      </c>
      <c r="G27" s="96"/>
      <c r="H27" s="86">
        <v>0.0</v>
      </c>
      <c r="I27" s="87">
        <v>0.0</v>
      </c>
      <c r="J27" s="87">
        <v>0.0</v>
      </c>
      <c r="K27" s="87">
        <v>0.0</v>
      </c>
      <c r="L27" s="87">
        <v>0.0</v>
      </c>
      <c r="M27" s="90" t="s">
        <v>43</v>
      </c>
      <c r="N27" s="92" t="s">
        <v>69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9" t="s">
        <v>28</v>
      </c>
      <c r="C28" s="106"/>
      <c r="D28" s="108"/>
      <c r="E28" s="39">
        <v>8.0</v>
      </c>
      <c r="F28" s="40">
        <v>0.0</v>
      </c>
      <c r="G28" s="41">
        <v>0.0</v>
      </c>
      <c r="H28" s="39">
        <v>0.0</v>
      </c>
      <c r="I28" s="40">
        <v>0.0</v>
      </c>
      <c r="J28" s="40">
        <v>0.0</v>
      </c>
      <c r="K28" s="40">
        <v>0.0</v>
      </c>
      <c r="L28" s="40">
        <v>0.0</v>
      </c>
      <c r="M28" s="41" t="s">
        <v>70</v>
      </c>
      <c r="N28" s="110" t="s">
        <v>71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6" t="s">
        <v>72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12" t="s">
        <v>21</v>
      </c>
      <c r="C31" s="112" t="s">
        <v>23</v>
      </c>
      <c r="D31" s="114" t="s">
        <v>24</v>
      </c>
      <c r="E31" s="115" t="s">
        <v>25</v>
      </c>
      <c r="F31" s="116" t="s">
        <v>26</v>
      </c>
      <c r="G31" s="118"/>
      <c r="H31" s="64" t="s">
        <v>34</v>
      </c>
      <c r="I31" s="66" t="s">
        <v>35</v>
      </c>
      <c r="J31" s="68" t="s">
        <v>36</v>
      </c>
      <c r="K31" s="118"/>
      <c r="L31" s="114" t="s">
        <v>73</v>
      </c>
      <c r="M31" s="120" t="s">
        <v>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21"/>
      <c r="C32" s="123">
        <v>0.0</v>
      </c>
      <c r="D32" s="13" t="s">
        <v>28</v>
      </c>
      <c r="E32" s="124"/>
      <c r="F32" s="126"/>
      <c r="G32" s="127"/>
      <c r="H32" s="18">
        <f t="shared" ref="H32:H51" si="3">if(D32="nop",0,vlookup(D32,$B$16:$E$28,4,0))</f>
        <v>8</v>
      </c>
      <c r="I32" s="14">
        <v>0.0</v>
      </c>
      <c r="J32" s="131">
        <v>0.0</v>
      </c>
      <c r="K32" s="127"/>
      <c r="L32" s="18">
        <f t="shared" ref="L32:L51" si="4">H32*16+I32*4+J32</f>
        <v>128</v>
      </c>
      <c r="M32" s="20" t="str">
        <f t="shared" ref="M32:M51" si="5">dec2hex(L32)</f>
        <v>80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34"/>
      <c r="C33" s="136">
        <f t="shared" ref="C33:C51" si="6">C32+1</f>
        <v>1</v>
      </c>
      <c r="D33" s="86" t="s">
        <v>31</v>
      </c>
      <c r="E33" s="104"/>
      <c r="F33" s="88"/>
      <c r="G33" s="137"/>
      <c r="H33" s="33">
        <f t="shared" si="3"/>
        <v>0</v>
      </c>
      <c r="I33" s="104">
        <f t="shared" ref="I33:I51" si="7">if(D33="nop",0,if(left(D33)="j",0,hlookup(E33,$H$4:$K$5,2,0)))</f>
        <v>0</v>
      </c>
      <c r="J33" s="88">
        <f t="shared" ref="J33:J51" si="8">if(D33="nop",0,if(left(D33)="j",F33/2,hlookup(F33,$H$6:$K$7,2,0)))</f>
        <v>0</v>
      </c>
      <c r="K33" s="137"/>
      <c r="L33" s="33">
        <f t="shared" si="4"/>
        <v>0</v>
      </c>
      <c r="M33" s="34" t="str">
        <f t="shared" si="5"/>
        <v>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41" t="s">
        <v>47</v>
      </c>
      <c r="C34" s="67">
        <f t="shared" si="6"/>
        <v>2</v>
      </c>
      <c r="D34" s="142" t="s">
        <v>37</v>
      </c>
      <c r="E34" s="143" t="s">
        <v>12</v>
      </c>
      <c r="F34" s="144">
        <v>1.0</v>
      </c>
      <c r="G34" s="145"/>
      <c r="H34" s="69">
        <f t="shared" si="3"/>
        <v>0</v>
      </c>
      <c r="I34" s="82">
        <f t="shared" si="7"/>
        <v>2</v>
      </c>
      <c r="J34" s="71">
        <f t="shared" si="8"/>
        <v>2</v>
      </c>
      <c r="K34" s="145"/>
      <c r="L34" s="69">
        <f t="shared" si="4"/>
        <v>10</v>
      </c>
      <c r="M34" s="125" t="str">
        <f t="shared" si="5"/>
        <v>A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46"/>
      <c r="C35" s="67">
        <f t="shared" si="6"/>
        <v>3</v>
      </c>
      <c r="D35" s="142" t="s">
        <v>52</v>
      </c>
      <c r="E35" s="82"/>
      <c r="F35" s="144">
        <v>0.0</v>
      </c>
      <c r="G35" s="145"/>
      <c r="H35" s="69">
        <f t="shared" si="3"/>
        <v>7</v>
      </c>
      <c r="I35" s="82">
        <f t="shared" si="7"/>
        <v>0</v>
      </c>
      <c r="J35" s="71">
        <f t="shared" si="8"/>
        <v>0</v>
      </c>
      <c r="K35" s="145"/>
      <c r="L35" s="69">
        <f t="shared" si="4"/>
        <v>112</v>
      </c>
      <c r="M35" s="125" t="str">
        <f t="shared" si="5"/>
        <v>70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92" t="s">
        <v>20</v>
      </c>
      <c r="C36" s="136">
        <f t="shared" si="6"/>
        <v>4</v>
      </c>
      <c r="D36" s="86" t="s">
        <v>55</v>
      </c>
      <c r="E36" s="104"/>
      <c r="F36" s="90">
        <v>2.0</v>
      </c>
      <c r="G36" s="137"/>
      <c r="H36" s="33">
        <f t="shared" si="3"/>
        <v>3</v>
      </c>
      <c r="I36" s="104">
        <f t="shared" si="7"/>
        <v>0</v>
      </c>
      <c r="J36" s="88">
        <f t="shared" si="8"/>
        <v>1</v>
      </c>
      <c r="K36" s="137"/>
      <c r="L36" s="33">
        <f t="shared" si="4"/>
        <v>49</v>
      </c>
      <c r="M36" s="34" t="str">
        <f t="shared" si="5"/>
        <v>31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34"/>
      <c r="C37" s="136">
        <f t="shared" si="6"/>
        <v>5</v>
      </c>
      <c r="D37" s="86" t="s">
        <v>37</v>
      </c>
      <c r="E37" s="87" t="s">
        <v>11</v>
      </c>
      <c r="F37" s="90">
        <v>1.0</v>
      </c>
      <c r="G37" s="137"/>
      <c r="H37" s="33">
        <f t="shared" si="3"/>
        <v>0</v>
      </c>
      <c r="I37" s="104">
        <f t="shared" si="7"/>
        <v>1</v>
      </c>
      <c r="J37" s="88">
        <f t="shared" si="8"/>
        <v>2</v>
      </c>
      <c r="K37" s="137"/>
      <c r="L37" s="33">
        <f t="shared" si="4"/>
        <v>6</v>
      </c>
      <c r="M37" s="34" t="str">
        <f t="shared" si="5"/>
        <v>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34"/>
      <c r="C38" s="136">
        <f t="shared" si="6"/>
        <v>6</v>
      </c>
      <c r="D38" s="86" t="s">
        <v>37</v>
      </c>
      <c r="E38" s="87" t="s">
        <v>12</v>
      </c>
      <c r="F38" s="90">
        <v>1.0</v>
      </c>
      <c r="G38" s="137"/>
      <c r="H38" s="33">
        <f t="shared" si="3"/>
        <v>0</v>
      </c>
      <c r="I38" s="104">
        <f t="shared" si="7"/>
        <v>2</v>
      </c>
      <c r="J38" s="88">
        <f t="shared" si="8"/>
        <v>2</v>
      </c>
      <c r="K38" s="137"/>
      <c r="L38" s="33">
        <f t="shared" si="4"/>
        <v>10</v>
      </c>
      <c r="M38" s="34" t="str">
        <f t="shared" si="5"/>
        <v>A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34"/>
      <c r="C39" s="136">
        <f t="shared" si="6"/>
        <v>7</v>
      </c>
      <c r="D39" s="86" t="s">
        <v>31</v>
      </c>
      <c r="E39" s="104"/>
      <c r="F39" s="88"/>
      <c r="G39" s="137"/>
      <c r="H39" s="33">
        <f t="shared" si="3"/>
        <v>0</v>
      </c>
      <c r="I39" s="104">
        <f t="shared" si="7"/>
        <v>0</v>
      </c>
      <c r="J39" s="88">
        <f t="shared" si="8"/>
        <v>0</v>
      </c>
      <c r="K39" s="137"/>
      <c r="L39" s="33">
        <f t="shared" si="4"/>
        <v>0</v>
      </c>
      <c r="M39" s="34" t="str">
        <f t="shared" si="5"/>
        <v>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34"/>
      <c r="C40" s="136">
        <f t="shared" si="6"/>
        <v>8</v>
      </c>
      <c r="D40" s="86" t="s">
        <v>29</v>
      </c>
      <c r="E40" s="104"/>
      <c r="F40" s="90">
        <v>10.0</v>
      </c>
      <c r="G40" s="137"/>
      <c r="H40" s="33">
        <f t="shared" si="3"/>
        <v>4</v>
      </c>
      <c r="I40" s="104">
        <f t="shared" si="7"/>
        <v>0</v>
      </c>
      <c r="J40" s="88">
        <f t="shared" si="8"/>
        <v>5</v>
      </c>
      <c r="K40" s="137"/>
      <c r="L40" s="33">
        <f t="shared" si="4"/>
        <v>69</v>
      </c>
      <c r="M40" s="34" t="str">
        <f t="shared" si="5"/>
        <v>45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34"/>
      <c r="C41" s="136">
        <f t="shared" si="6"/>
        <v>9</v>
      </c>
      <c r="D41" s="86" t="s">
        <v>37</v>
      </c>
      <c r="E41" s="87" t="s">
        <v>11</v>
      </c>
      <c r="F41" s="90">
        <v>1.0</v>
      </c>
      <c r="G41" s="137"/>
      <c r="H41" s="33">
        <f t="shared" si="3"/>
        <v>0</v>
      </c>
      <c r="I41" s="104">
        <f t="shared" si="7"/>
        <v>1</v>
      </c>
      <c r="J41" s="88">
        <f t="shared" si="8"/>
        <v>2</v>
      </c>
      <c r="K41" s="137"/>
      <c r="L41" s="33">
        <f t="shared" si="4"/>
        <v>6</v>
      </c>
      <c r="M41" s="34" t="str">
        <f t="shared" si="5"/>
        <v>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34"/>
      <c r="C42" s="136">
        <f t="shared" si="6"/>
        <v>10</v>
      </c>
      <c r="D42" s="86" t="s">
        <v>48</v>
      </c>
      <c r="E42" s="104"/>
      <c r="F42" s="90">
        <v>12.0</v>
      </c>
      <c r="G42" s="137"/>
      <c r="H42" s="33">
        <f t="shared" si="3"/>
        <v>5</v>
      </c>
      <c r="I42" s="104">
        <f t="shared" si="7"/>
        <v>0</v>
      </c>
      <c r="J42" s="88">
        <f t="shared" si="8"/>
        <v>6</v>
      </c>
      <c r="K42" s="137"/>
      <c r="L42" s="33">
        <f t="shared" si="4"/>
        <v>86</v>
      </c>
      <c r="M42" s="34" t="str">
        <f t="shared" si="5"/>
        <v>56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34"/>
      <c r="C43" s="136">
        <f t="shared" si="6"/>
        <v>11</v>
      </c>
      <c r="D43" s="86" t="s">
        <v>37</v>
      </c>
      <c r="E43" s="87" t="s">
        <v>11</v>
      </c>
      <c r="F43" s="90">
        <v>-1.0</v>
      </c>
      <c r="G43" s="137"/>
      <c r="H43" s="33">
        <f t="shared" si="3"/>
        <v>0</v>
      </c>
      <c r="I43" s="104">
        <f t="shared" si="7"/>
        <v>1</v>
      </c>
      <c r="J43" s="88">
        <f t="shared" si="8"/>
        <v>1</v>
      </c>
      <c r="K43" s="137"/>
      <c r="L43" s="33">
        <f t="shared" si="4"/>
        <v>5</v>
      </c>
      <c r="M43" s="34" t="str">
        <f t="shared" si="5"/>
        <v>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34"/>
      <c r="C44" s="136">
        <f t="shared" si="6"/>
        <v>12</v>
      </c>
      <c r="D44" s="86" t="s">
        <v>56</v>
      </c>
      <c r="E44" s="104"/>
      <c r="F44" s="90">
        <v>6.0</v>
      </c>
      <c r="G44" s="137"/>
      <c r="H44" s="33">
        <f t="shared" si="3"/>
        <v>6</v>
      </c>
      <c r="I44" s="104">
        <f t="shared" si="7"/>
        <v>0</v>
      </c>
      <c r="J44" s="88">
        <f t="shared" si="8"/>
        <v>3</v>
      </c>
      <c r="K44" s="137"/>
      <c r="L44" s="33">
        <f t="shared" si="4"/>
        <v>99</v>
      </c>
      <c r="M44" s="34" t="str">
        <f t="shared" si="5"/>
        <v>63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34"/>
      <c r="C45" s="136">
        <f t="shared" si="6"/>
        <v>13</v>
      </c>
      <c r="D45" s="86" t="s">
        <v>52</v>
      </c>
      <c r="E45" s="104"/>
      <c r="F45" s="90">
        <v>2.0</v>
      </c>
      <c r="G45" s="137"/>
      <c r="H45" s="33">
        <f t="shared" si="3"/>
        <v>7</v>
      </c>
      <c r="I45" s="104">
        <f t="shared" si="7"/>
        <v>0</v>
      </c>
      <c r="J45" s="88">
        <f t="shared" si="8"/>
        <v>1</v>
      </c>
      <c r="K45" s="137"/>
      <c r="L45" s="33">
        <f t="shared" si="4"/>
        <v>113</v>
      </c>
      <c r="M45" s="34" t="str">
        <f t="shared" si="5"/>
        <v>71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41" t="s">
        <v>27</v>
      </c>
      <c r="C46" s="67">
        <f t="shared" si="6"/>
        <v>14</v>
      </c>
      <c r="D46" s="142" t="s">
        <v>37</v>
      </c>
      <c r="E46" s="143" t="s">
        <v>11</v>
      </c>
      <c r="F46" s="144">
        <v>-1.0</v>
      </c>
      <c r="G46" s="145"/>
      <c r="H46" s="69">
        <f t="shared" si="3"/>
        <v>0</v>
      </c>
      <c r="I46" s="82">
        <f t="shared" si="7"/>
        <v>1</v>
      </c>
      <c r="J46" s="71">
        <f t="shared" si="8"/>
        <v>1</v>
      </c>
      <c r="K46" s="145"/>
      <c r="L46" s="69">
        <f t="shared" si="4"/>
        <v>5</v>
      </c>
      <c r="M46" s="125" t="str">
        <f t="shared" si="5"/>
        <v>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46"/>
      <c r="C47" s="67">
        <f t="shared" si="6"/>
        <v>15</v>
      </c>
      <c r="D47" s="142" t="s">
        <v>31</v>
      </c>
      <c r="E47" s="82"/>
      <c r="F47" s="71"/>
      <c r="G47" s="145"/>
      <c r="H47" s="69">
        <f t="shared" si="3"/>
        <v>0</v>
      </c>
      <c r="I47" s="82">
        <f t="shared" si="7"/>
        <v>0</v>
      </c>
      <c r="J47" s="71">
        <f t="shared" si="8"/>
        <v>0</v>
      </c>
      <c r="K47" s="145"/>
      <c r="L47" s="69">
        <f t="shared" si="4"/>
        <v>0</v>
      </c>
      <c r="M47" s="125" t="str">
        <f t="shared" si="5"/>
        <v>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46"/>
      <c r="C48" s="67">
        <f t="shared" si="6"/>
        <v>16</v>
      </c>
      <c r="D48" s="142" t="s">
        <v>37</v>
      </c>
      <c r="E48" s="143" t="s">
        <v>12</v>
      </c>
      <c r="F48" s="144">
        <v>-1.0</v>
      </c>
      <c r="G48" s="145"/>
      <c r="H48" s="69">
        <f t="shared" si="3"/>
        <v>0</v>
      </c>
      <c r="I48" s="82">
        <f t="shared" si="7"/>
        <v>2</v>
      </c>
      <c r="J48" s="71">
        <f t="shared" si="8"/>
        <v>1</v>
      </c>
      <c r="K48" s="145"/>
      <c r="L48" s="69">
        <f t="shared" si="4"/>
        <v>9</v>
      </c>
      <c r="M48" s="125" t="str">
        <f t="shared" si="5"/>
        <v>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46"/>
      <c r="C49" s="67">
        <f t="shared" si="6"/>
        <v>17</v>
      </c>
      <c r="D49" s="142" t="s">
        <v>31</v>
      </c>
      <c r="E49" s="82"/>
      <c r="F49" s="71"/>
      <c r="G49" s="145"/>
      <c r="H49" s="69">
        <f t="shared" si="3"/>
        <v>0</v>
      </c>
      <c r="I49" s="82">
        <f t="shared" si="7"/>
        <v>0</v>
      </c>
      <c r="J49" s="71">
        <f t="shared" si="8"/>
        <v>0</v>
      </c>
      <c r="K49" s="145"/>
      <c r="L49" s="69">
        <f t="shared" si="4"/>
        <v>0</v>
      </c>
      <c r="M49" s="125" t="str">
        <f t="shared" si="5"/>
        <v>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46"/>
      <c r="C50" s="67">
        <f t="shared" si="6"/>
        <v>18</v>
      </c>
      <c r="D50" s="142" t="s">
        <v>29</v>
      </c>
      <c r="E50" s="82"/>
      <c r="F50" s="144">
        <v>20.0</v>
      </c>
      <c r="G50" s="145"/>
      <c r="H50" s="69">
        <f t="shared" si="3"/>
        <v>4</v>
      </c>
      <c r="I50" s="82">
        <f t="shared" si="7"/>
        <v>0</v>
      </c>
      <c r="J50" s="71">
        <f t="shared" si="8"/>
        <v>10</v>
      </c>
      <c r="K50" s="145"/>
      <c r="L50" s="69">
        <f t="shared" si="4"/>
        <v>74</v>
      </c>
      <c r="M50" s="125" t="str">
        <f t="shared" si="5"/>
        <v>4A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46"/>
      <c r="C51" s="67">
        <f t="shared" si="6"/>
        <v>19</v>
      </c>
      <c r="D51" s="142" t="s">
        <v>37</v>
      </c>
      <c r="E51" s="143" t="s">
        <v>11</v>
      </c>
      <c r="F51" s="144">
        <v>1.0</v>
      </c>
      <c r="G51" s="145"/>
      <c r="H51" s="69">
        <f t="shared" si="3"/>
        <v>0</v>
      </c>
      <c r="I51" s="82">
        <f t="shared" si="7"/>
        <v>1</v>
      </c>
      <c r="J51" s="71">
        <f t="shared" si="8"/>
        <v>2</v>
      </c>
      <c r="K51" s="145"/>
      <c r="L51" s="69">
        <f t="shared" si="4"/>
        <v>6</v>
      </c>
      <c r="M51" s="125" t="str">
        <f t="shared" si="5"/>
        <v>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46"/>
      <c r="C52" s="67"/>
      <c r="D52" s="142"/>
      <c r="E52" s="82"/>
      <c r="F52" s="144"/>
      <c r="G52" s="145"/>
      <c r="H52" s="69"/>
      <c r="I52" s="82"/>
      <c r="J52" s="71"/>
      <c r="K52" s="145"/>
      <c r="L52" s="69"/>
      <c r="M52" s="12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46"/>
      <c r="C53" s="67">
        <f>C51+1</f>
        <v>20</v>
      </c>
      <c r="D53" s="142" t="s">
        <v>48</v>
      </c>
      <c r="E53" s="82"/>
      <c r="F53" s="144">
        <v>22.0</v>
      </c>
      <c r="G53" s="145"/>
      <c r="H53" s="69">
        <f t="shared" ref="H53:H68" si="9">if(D53="nop",0,vlookup(D53,$B$16:$E$28,4,0))</f>
        <v>5</v>
      </c>
      <c r="I53" s="82">
        <f t="shared" ref="I53:I64" si="10">if(D53="nop",0,if(left(D53)="j",0,hlookup(E53,$H$4:$K$5,2,0)))</f>
        <v>0</v>
      </c>
      <c r="J53" s="71">
        <f t="shared" ref="J53:J64" si="11">if(D53="nop",0,if(left(D53)="j",F53/2,hlookup(F53,$H$6:$K$7,2,0)))</f>
        <v>11</v>
      </c>
      <c r="K53" s="145"/>
      <c r="L53" s="69">
        <f t="shared" ref="L53:L68" si="12">H53*16+I53*4+J53</f>
        <v>91</v>
      </c>
      <c r="M53" s="125" t="str">
        <f t="shared" ref="M53:M68" si="13">dec2hex(L53)</f>
        <v>5B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46"/>
      <c r="C54" s="67">
        <f t="shared" ref="C54:C68" si="14">C53+1</f>
        <v>21</v>
      </c>
      <c r="D54" s="142" t="s">
        <v>37</v>
      </c>
      <c r="E54" s="143" t="s">
        <v>11</v>
      </c>
      <c r="F54" s="144">
        <v>-1.0</v>
      </c>
      <c r="G54" s="145"/>
      <c r="H54" s="69">
        <f t="shared" si="9"/>
        <v>0</v>
      </c>
      <c r="I54" s="82">
        <f t="shared" si="10"/>
        <v>1</v>
      </c>
      <c r="J54" s="71">
        <f t="shared" si="11"/>
        <v>1</v>
      </c>
      <c r="K54" s="145"/>
      <c r="L54" s="69">
        <f t="shared" si="12"/>
        <v>5</v>
      </c>
      <c r="M54" s="125" t="str">
        <f t="shared" si="13"/>
        <v>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46"/>
      <c r="C55" s="67">
        <f t="shared" si="14"/>
        <v>22</v>
      </c>
      <c r="D55" s="142" t="s">
        <v>56</v>
      </c>
      <c r="E55" s="82"/>
      <c r="F55" s="144">
        <v>16.0</v>
      </c>
      <c r="G55" s="145"/>
      <c r="H55" s="69">
        <f t="shared" si="9"/>
        <v>6</v>
      </c>
      <c r="I55" s="82">
        <f t="shared" si="10"/>
        <v>0</v>
      </c>
      <c r="J55" s="71">
        <f t="shared" si="11"/>
        <v>8</v>
      </c>
      <c r="K55" s="145"/>
      <c r="L55" s="69">
        <f t="shared" si="12"/>
        <v>104</v>
      </c>
      <c r="M55" s="125" t="str">
        <f t="shared" si="13"/>
        <v>68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46"/>
      <c r="C56" s="67">
        <f t="shared" si="14"/>
        <v>23</v>
      </c>
      <c r="D56" s="142" t="s">
        <v>52</v>
      </c>
      <c r="E56" s="82"/>
      <c r="F56" s="144">
        <v>0.0</v>
      </c>
      <c r="G56" s="145"/>
      <c r="H56" s="69">
        <f t="shared" si="9"/>
        <v>7</v>
      </c>
      <c r="I56" s="82">
        <f t="shared" si="10"/>
        <v>0</v>
      </c>
      <c r="J56" s="71">
        <f t="shared" si="11"/>
        <v>0</v>
      </c>
      <c r="K56" s="145"/>
      <c r="L56" s="69">
        <f t="shared" si="12"/>
        <v>112</v>
      </c>
      <c r="M56" s="125" t="str">
        <f t="shared" si="13"/>
        <v>70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34" t="str">
        <f>"+"</f>
        <v>+</v>
      </c>
      <c r="C57" s="136">
        <f t="shared" si="14"/>
        <v>24</v>
      </c>
      <c r="D57" s="86" t="s">
        <v>37</v>
      </c>
      <c r="E57" s="87" t="s">
        <v>13</v>
      </c>
      <c r="F57" s="90">
        <v>1.0</v>
      </c>
      <c r="G57" s="137"/>
      <c r="H57" s="33">
        <f t="shared" si="9"/>
        <v>0</v>
      </c>
      <c r="I57" s="104">
        <f t="shared" si="10"/>
        <v>3</v>
      </c>
      <c r="J57" s="88">
        <f t="shared" si="11"/>
        <v>2</v>
      </c>
      <c r="K57" s="137"/>
      <c r="L57" s="33">
        <f t="shared" si="12"/>
        <v>14</v>
      </c>
      <c r="M57" s="34" t="str">
        <f t="shared" si="13"/>
        <v>E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34"/>
      <c r="C58" s="136">
        <f t="shared" si="14"/>
        <v>25</v>
      </c>
      <c r="D58" s="86" t="s">
        <v>52</v>
      </c>
      <c r="E58" s="104"/>
      <c r="F58" s="90">
        <v>2.0</v>
      </c>
      <c r="G58" s="137"/>
      <c r="H58" s="33">
        <f t="shared" si="9"/>
        <v>7</v>
      </c>
      <c r="I58" s="104">
        <f t="shared" si="10"/>
        <v>0</v>
      </c>
      <c r="J58" s="88">
        <f t="shared" si="11"/>
        <v>1</v>
      </c>
      <c r="K58" s="137"/>
      <c r="L58" s="33">
        <f t="shared" si="12"/>
        <v>113</v>
      </c>
      <c r="M58" s="34" t="str">
        <f t="shared" si="13"/>
        <v>71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46" t="str">
        <f>"-"</f>
        <v>-</v>
      </c>
      <c r="C59" s="67">
        <f t="shared" si="14"/>
        <v>26</v>
      </c>
      <c r="D59" s="142" t="s">
        <v>37</v>
      </c>
      <c r="E59" s="143" t="s">
        <v>13</v>
      </c>
      <c r="F59" s="144">
        <v>-1.0</v>
      </c>
      <c r="G59" s="145"/>
      <c r="H59" s="69">
        <f t="shared" si="9"/>
        <v>0</v>
      </c>
      <c r="I59" s="82">
        <f t="shared" si="10"/>
        <v>3</v>
      </c>
      <c r="J59" s="71">
        <f t="shared" si="11"/>
        <v>1</v>
      </c>
      <c r="K59" s="145"/>
      <c r="L59" s="69">
        <f t="shared" si="12"/>
        <v>13</v>
      </c>
      <c r="M59" s="125" t="str">
        <f t="shared" si="13"/>
        <v>D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46"/>
      <c r="C60" s="67">
        <f t="shared" si="14"/>
        <v>27</v>
      </c>
      <c r="D60" s="142" t="s">
        <v>52</v>
      </c>
      <c r="E60" s="82"/>
      <c r="F60" s="144">
        <v>2.0</v>
      </c>
      <c r="G60" s="145"/>
      <c r="H60" s="69">
        <f t="shared" si="9"/>
        <v>7</v>
      </c>
      <c r="I60" s="82">
        <f t="shared" si="10"/>
        <v>0</v>
      </c>
      <c r="J60" s="71">
        <f t="shared" si="11"/>
        <v>1</v>
      </c>
      <c r="K60" s="145"/>
      <c r="L60" s="69">
        <f t="shared" si="12"/>
        <v>113</v>
      </c>
      <c r="M60" s="125" t="str">
        <f t="shared" si="13"/>
        <v>71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92" t="s">
        <v>3</v>
      </c>
      <c r="C61" s="136">
        <f t="shared" si="14"/>
        <v>28</v>
      </c>
      <c r="D61" s="86" t="s">
        <v>37</v>
      </c>
      <c r="E61" s="87" t="s">
        <v>10</v>
      </c>
      <c r="F61" s="90">
        <v>1.0</v>
      </c>
      <c r="G61" s="137"/>
      <c r="H61" s="33">
        <f t="shared" si="9"/>
        <v>0</v>
      </c>
      <c r="I61" s="104">
        <f t="shared" si="10"/>
        <v>0</v>
      </c>
      <c r="J61" s="88">
        <f t="shared" si="11"/>
        <v>2</v>
      </c>
      <c r="K61" s="137"/>
      <c r="L61" s="33">
        <f t="shared" si="12"/>
        <v>2</v>
      </c>
      <c r="M61" s="34" t="str">
        <f t="shared" si="13"/>
        <v>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34"/>
      <c r="C62" s="136">
        <f t="shared" si="14"/>
        <v>29</v>
      </c>
      <c r="D62" s="86" t="s">
        <v>52</v>
      </c>
      <c r="E62" s="104"/>
      <c r="F62" s="90">
        <v>2.0</v>
      </c>
      <c r="G62" s="137"/>
      <c r="H62" s="33">
        <f t="shared" si="9"/>
        <v>7</v>
      </c>
      <c r="I62" s="104">
        <f t="shared" si="10"/>
        <v>0</v>
      </c>
      <c r="J62" s="88">
        <f t="shared" si="11"/>
        <v>1</v>
      </c>
      <c r="K62" s="137"/>
      <c r="L62" s="33">
        <f t="shared" si="12"/>
        <v>113</v>
      </c>
      <c r="M62" s="34" t="str">
        <f t="shared" si="13"/>
        <v>71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41" t="s">
        <v>9</v>
      </c>
      <c r="C63" s="67">
        <f t="shared" si="14"/>
        <v>30</v>
      </c>
      <c r="D63" s="142" t="s">
        <v>37</v>
      </c>
      <c r="E63" s="143" t="s">
        <v>10</v>
      </c>
      <c r="F63" s="144">
        <v>-1.0</v>
      </c>
      <c r="G63" s="145"/>
      <c r="H63" s="69">
        <f t="shared" si="9"/>
        <v>0</v>
      </c>
      <c r="I63" s="82">
        <f t="shared" si="10"/>
        <v>0</v>
      </c>
      <c r="J63" s="71">
        <f t="shared" si="11"/>
        <v>1</v>
      </c>
      <c r="K63" s="145"/>
      <c r="L63" s="69">
        <f t="shared" si="12"/>
        <v>1</v>
      </c>
      <c r="M63" s="125" t="str">
        <f t="shared" si="13"/>
        <v>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46"/>
      <c r="C64" s="67">
        <f t="shared" si="14"/>
        <v>31</v>
      </c>
      <c r="D64" s="142" t="s">
        <v>52</v>
      </c>
      <c r="E64" s="82"/>
      <c r="F64" s="144">
        <v>2.0</v>
      </c>
      <c r="G64" s="145"/>
      <c r="H64" s="69">
        <f t="shared" si="9"/>
        <v>7</v>
      </c>
      <c r="I64" s="82">
        <f t="shared" si="10"/>
        <v>0</v>
      </c>
      <c r="J64" s="71">
        <f t="shared" si="11"/>
        <v>1</v>
      </c>
      <c r="K64" s="145"/>
      <c r="L64" s="69">
        <f t="shared" si="12"/>
        <v>113</v>
      </c>
      <c r="M64" s="125" t="str">
        <f t="shared" si="13"/>
        <v>71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92" t="s">
        <v>19</v>
      </c>
      <c r="C65" s="136">
        <f t="shared" si="14"/>
        <v>32</v>
      </c>
      <c r="D65" s="86" t="s">
        <v>53</v>
      </c>
      <c r="E65" s="87"/>
      <c r="F65" s="88"/>
      <c r="G65" s="137"/>
      <c r="H65" s="33">
        <f t="shared" si="9"/>
        <v>2</v>
      </c>
      <c r="I65" s="87">
        <v>3.0</v>
      </c>
      <c r="J65" s="90">
        <v>0.0</v>
      </c>
      <c r="K65" s="137"/>
      <c r="L65" s="33">
        <f t="shared" si="12"/>
        <v>44</v>
      </c>
      <c r="M65" s="34" t="str">
        <f t="shared" si="13"/>
        <v>2C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34"/>
      <c r="C66" s="136">
        <f t="shared" si="14"/>
        <v>33</v>
      </c>
      <c r="D66" s="86" t="s">
        <v>52</v>
      </c>
      <c r="E66" s="104"/>
      <c r="F66" s="90">
        <v>2.0</v>
      </c>
      <c r="G66" s="137"/>
      <c r="H66" s="33">
        <f t="shared" si="9"/>
        <v>7</v>
      </c>
      <c r="I66" s="104">
        <f>if(D66="nop",0,if(left(D66)="j",0,hlookup(E66,$H$4:$K$5,2,0)))</f>
        <v>0</v>
      </c>
      <c r="J66" s="88">
        <f>if(D66="nop",0,if(left(D66)="j",F66/2,hlookup(F66,$H$6:$K$7,2,0)))</f>
        <v>1</v>
      </c>
      <c r="K66" s="137"/>
      <c r="L66" s="33">
        <f t="shared" si="12"/>
        <v>113</v>
      </c>
      <c r="M66" s="34" t="str">
        <f t="shared" si="13"/>
        <v>71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41" t="s">
        <v>17</v>
      </c>
      <c r="C67" s="67">
        <f t="shared" si="14"/>
        <v>34</v>
      </c>
      <c r="D67" s="142" t="s">
        <v>50</v>
      </c>
      <c r="E67" s="82"/>
      <c r="F67" s="71"/>
      <c r="G67" s="145"/>
      <c r="H67" s="69">
        <f t="shared" si="9"/>
        <v>1</v>
      </c>
      <c r="I67" s="143">
        <v>3.0</v>
      </c>
      <c r="J67" s="144">
        <v>0.0</v>
      </c>
      <c r="K67" s="145"/>
      <c r="L67" s="69">
        <f t="shared" si="12"/>
        <v>28</v>
      </c>
      <c r="M67" s="125" t="str">
        <f t="shared" si="13"/>
        <v>1C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49"/>
      <c r="C68" s="135">
        <f t="shared" si="14"/>
        <v>35</v>
      </c>
      <c r="D68" s="150" t="s">
        <v>52</v>
      </c>
      <c r="E68" s="132"/>
      <c r="F68" s="151">
        <v>2.0</v>
      </c>
      <c r="G68" s="152"/>
      <c r="H68" s="128">
        <f t="shared" si="9"/>
        <v>7</v>
      </c>
      <c r="I68" s="132">
        <f>if(D68="nop",0,if(left(D68)="j",0,hlookup(E68,$H$4:$K$5,2,0)))</f>
        <v>0</v>
      </c>
      <c r="J68" s="129">
        <f>if(D68="nop",0,if(left(D68)="j",F68/2,hlookup(F68,$H$6:$K$7,2,0)))</f>
        <v>1</v>
      </c>
      <c r="K68" s="152"/>
      <c r="L68" s="128">
        <f t="shared" si="12"/>
        <v>113</v>
      </c>
      <c r="M68" s="133" t="str">
        <f t="shared" si="13"/>
        <v>71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0">
    <mergeCell ref="F20:G20"/>
    <mergeCell ref="F19:G19"/>
    <mergeCell ref="D3:E3"/>
    <mergeCell ref="F21:G21"/>
    <mergeCell ref="F22:G22"/>
    <mergeCell ref="F23:G23"/>
    <mergeCell ref="F24:G24"/>
    <mergeCell ref="F25:G25"/>
    <mergeCell ref="F26:G26"/>
    <mergeCell ref="F27:G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0" max="20" width="3.71"/>
  </cols>
  <sheetData>
    <row r="1">
      <c r="A1" s="2" t="s">
        <v>0</v>
      </c>
      <c r="B1" s="2" t="s">
        <v>2</v>
      </c>
    </row>
    <row r="2">
      <c r="A2" s="4">
        <v>0.0</v>
      </c>
      <c r="B2" s="5" t="s">
        <v>3</v>
      </c>
      <c r="C2">
        <f t="shared" ref="C2:C10" si="1">vlookup(B2,$B$28:$C$63,2,0)</f>
        <v>28</v>
      </c>
      <c r="D2" t="str">
        <f t="shared" ref="D2:D10" si="2">dec2hex(C2)</f>
        <v>1C</v>
      </c>
      <c r="E2" s="9" t="s">
        <v>8</v>
      </c>
      <c r="F2" s="9">
        <v>0.0</v>
      </c>
      <c r="G2" s="9">
        <v>1.0</v>
      </c>
      <c r="H2" s="9">
        <v>2.0</v>
      </c>
      <c r="I2" s="9">
        <v>3.0</v>
      </c>
    </row>
    <row r="3">
      <c r="A3" s="4">
        <v>1.0</v>
      </c>
      <c r="B3" s="5" t="s">
        <v>9</v>
      </c>
      <c r="C3">
        <f t="shared" si="1"/>
        <v>30</v>
      </c>
      <c r="D3" t="str">
        <f t="shared" si="2"/>
        <v>1E</v>
      </c>
      <c r="E3" s="12"/>
      <c r="F3" s="9" t="s">
        <v>10</v>
      </c>
      <c r="G3" s="9" t="s">
        <v>11</v>
      </c>
      <c r="H3" s="9" t="s">
        <v>12</v>
      </c>
      <c r="I3" s="9" t="s">
        <v>13</v>
      </c>
    </row>
    <row r="4">
      <c r="A4" s="4">
        <v>2.0</v>
      </c>
      <c r="B4" s="5" t="str">
        <f>"+"</f>
        <v>+</v>
      </c>
      <c r="C4">
        <f t="shared" si="1"/>
        <v>24</v>
      </c>
      <c r="D4" t="str">
        <f t="shared" si="2"/>
        <v>18</v>
      </c>
      <c r="E4" s="9" t="s">
        <v>14</v>
      </c>
      <c r="F4" s="9">
        <v>0.0</v>
      </c>
      <c r="G4" s="9">
        <v>1.0</v>
      </c>
      <c r="H4" s="9">
        <v>2.0</v>
      </c>
      <c r="I4" s="9">
        <v>3.0</v>
      </c>
    </row>
    <row r="5">
      <c r="A5" s="4">
        <v>3.0</v>
      </c>
      <c r="B5" s="5" t="s">
        <v>15</v>
      </c>
      <c r="C5">
        <f t="shared" si="1"/>
        <v>26</v>
      </c>
      <c r="D5" t="str">
        <f t="shared" si="2"/>
        <v>1A</v>
      </c>
      <c r="E5" s="12"/>
      <c r="F5" s="9">
        <v>0.0</v>
      </c>
      <c r="G5" s="9">
        <v>-1.0</v>
      </c>
      <c r="H5" s="9">
        <v>1.0</v>
      </c>
      <c r="I5" s="9" t="s">
        <v>16</v>
      </c>
    </row>
    <row r="6">
      <c r="A6" s="4">
        <v>4.0</v>
      </c>
      <c r="B6" s="5" t="s">
        <v>17</v>
      </c>
      <c r="C6">
        <f t="shared" si="1"/>
        <v>34</v>
      </c>
      <c r="D6" t="str">
        <f t="shared" si="2"/>
        <v>22</v>
      </c>
      <c r="E6" s="9" t="s">
        <v>18</v>
      </c>
      <c r="F6" s="9">
        <v>0.0</v>
      </c>
      <c r="G6" s="9">
        <v>1.0</v>
      </c>
      <c r="H6" s="9">
        <v>2.0</v>
      </c>
      <c r="I6" s="9">
        <v>3.0</v>
      </c>
    </row>
    <row r="7">
      <c r="A7" s="4">
        <v>5.0</v>
      </c>
      <c r="B7" s="5" t="s">
        <v>19</v>
      </c>
      <c r="C7">
        <f t="shared" si="1"/>
        <v>32</v>
      </c>
      <c r="D7" t="str">
        <f t="shared" si="2"/>
        <v>20</v>
      </c>
      <c r="E7" s="12"/>
      <c r="F7" s="9" t="s">
        <v>10</v>
      </c>
      <c r="G7" s="9" t="s">
        <v>11</v>
      </c>
      <c r="H7" s="9" t="s">
        <v>12</v>
      </c>
      <c r="I7" s="9" t="s">
        <v>13</v>
      </c>
    </row>
    <row r="8">
      <c r="A8" s="4">
        <v>6.0</v>
      </c>
      <c r="B8" s="5" t="s">
        <v>20</v>
      </c>
      <c r="C8">
        <f t="shared" si="1"/>
        <v>4</v>
      </c>
      <c r="D8" t="str">
        <f t="shared" si="2"/>
        <v>4</v>
      </c>
      <c r="G8" s="19"/>
      <c r="H8" s="19"/>
    </row>
    <row r="9">
      <c r="A9" s="4">
        <v>6.0</v>
      </c>
      <c r="B9" s="5" t="s">
        <v>20</v>
      </c>
      <c r="C9">
        <f t="shared" si="1"/>
        <v>4</v>
      </c>
      <c r="D9" t="str">
        <f t="shared" si="2"/>
        <v>4</v>
      </c>
      <c r="G9" s="19"/>
      <c r="J9" s="5"/>
      <c r="K9" s="19"/>
      <c r="O9" s="21" t="s">
        <v>21</v>
      </c>
      <c r="P9" s="22" t="s">
        <v>23</v>
      </c>
      <c r="Q9" s="21" t="s">
        <v>24</v>
      </c>
      <c r="R9" s="24" t="s">
        <v>25</v>
      </c>
      <c r="S9" s="26" t="s">
        <v>26</v>
      </c>
      <c r="T9" s="28"/>
      <c r="U9" s="21" t="s">
        <v>21</v>
      </c>
      <c r="V9" s="22" t="s">
        <v>23</v>
      </c>
      <c r="W9" s="30" t="s">
        <v>24</v>
      </c>
      <c r="X9" s="32" t="s">
        <v>25</v>
      </c>
      <c r="Y9" s="35" t="s">
        <v>26</v>
      </c>
    </row>
    <row r="10">
      <c r="A10" s="36">
        <v>7.0</v>
      </c>
      <c r="B10" s="38" t="s">
        <v>27</v>
      </c>
      <c r="C10">
        <f t="shared" si="1"/>
        <v>14</v>
      </c>
      <c r="D10" t="str">
        <f t="shared" si="2"/>
        <v>E</v>
      </c>
      <c r="G10" s="19"/>
      <c r="J10" s="5"/>
      <c r="K10" s="19"/>
      <c r="O10" s="43"/>
      <c r="P10" s="44">
        <v>0.0</v>
      </c>
      <c r="Q10" s="46" t="s">
        <v>28</v>
      </c>
      <c r="R10" s="49"/>
      <c r="S10" s="50"/>
      <c r="T10" s="51"/>
      <c r="U10" s="52"/>
      <c r="V10" s="53">
        <v>18.0</v>
      </c>
      <c r="W10" s="55" t="s">
        <v>29</v>
      </c>
      <c r="X10" s="57"/>
      <c r="Y10" s="58">
        <v>20.0</v>
      </c>
    </row>
    <row r="11">
      <c r="O11" s="59"/>
      <c r="P11" s="61">
        <v>1.0</v>
      </c>
      <c r="Q11" s="63" t="s">
        <v>31</v>
      </c>
      <c r="R11" s="12"/>
      <c r="S11" s="65"/>
      <c r="T11" s="67"/>
      <c r="U11" s="69"/>
      <c r="V11" s="71">
        <v>19.0</v>
      </c>
      <c r="W11" s="73" t="s">
        <v>37</v>
      </c>
      <c r="X11" s="75" t="s">
        <v>11</v>
      </c>
      <c r="Y11" s="77">
        <v>1.0</v>
      </c>
    </row>
    <row r="12">
      <c r="E12" s="9" t="s">
        <v>44</v>
      </c>
      <c r="F12" s="9" t="s">
        <v>45</v>
      </c>
      <c r="G12" s="78" t="s">
        <v>45</v>
      </c>
      <c r="H12" s="80" t="s">
        <v>38</v>
      </c>
      <c r="I12" s="80" t="s">
        <v>14</v>
      </c>
      <c r="J12" s="80" t="s">
        <v>18</v>
      </c>
      <c r="K12" s="80" t="s">
        <v>39</v>
      </c>
      <c r="L12" s="80" t="s">
        <v>40</v>
      </c>
      <c r="M12" s="80" t="s">
        <v>41</v>
      </c>
      <c r="O12" s="73" t="s">
        <v>47</v>
      </c>
      <c r="P12" s="71">
        <v>2.0</v>
      </c>
      <c r="Q12" s="73" t="s">
        <v>37</v>
      </c>
      <c r="R12" s="75" t="s">
        <v>12</v>
      </c>
      <c r="S12" s="77">
        <v>1.0</v>
      </c>
      <c r="T12" s="67"/>
      <c r="U12" s="69"/>
      <c r="V12" s="71">
        <v>20.0</v>
      </c>
      <c r="W12" s="73" t="s">
        <v>48</v>
      </c>
      <c r="X12" s="82"/>
      <c r="Y12" s="77">
        <v>22.0</v>
      </c>
    </row>
    <row r="13">
      <c r="B13" s="83" t="s">
        <v>37</v>
      </c>
      <c r="C13" s="85" t="s">
        <v>43</v>
      </c>
      <c r="D13" s="89" t="s">
        <v>46</v>
      </c>
      <c r="E13" s="85">
        <v>0.0</v>
      </c>
      <c r="F13" s="85" t="s">
        <v>43</v>
      </c>
      <c r="G13" s="89" t="s">
        <v>46</v>
      </c>
      <c r="H13" s="91" t="s">
        <v>43</v>
      </c>
      <c r="I13" s="91" t="s">
        <v>46</v>
      </c>
      <c r="J13" s="91" t="s">
        <v>43</v>
      </c>
      <c r="K13" s="91">
        <v>0.0</v>
      </c>
      <c r="L13" s="91">
        <v>0.0</v>
      </c>
      <c r="M13" s="91">
        <f>1</f>
        <v>1</v>
      </c>
      <c r="O13" s="69"/>
      <c r="P13" s="71">
        <v>3.0</v>
      </c>
      <c r="Q13" s="73" t="s">
        <v>52</v>
      </c>
      <c r="R13" s="82"/>
      <c r="S13" s="77">
        <v>0.0</v>
      </c>
      <c r="T13" s="67"/>
      <c r="U13" s="69"/>
      <c r="V13" s="71">
        <v>21.0</v>
      </c>
      <c r="W13" s="73" t="s">
        <v>37</v>
      </c>
      <c r="X13" s="75" t="s">
        <v>11</v>
      </c>
      <c r="Y13" s="77">
        <v>-1.0</v>
      </c>
    </row>
    <row r="14">
      <c r="B14" s="19" t="s">
        <v>50</v>
      </c>
      <c r="C14" s="19" t="s">
        <v>13</v>
      </c>
      <c r="E14" s="9">
        <v>1.0</v>
      </c>
      <c r="F14" s="9">
        <v>3.0</v>
      </c>
      <c r="G14" s="78">
        <v>0.0</v>
      </c>
      <c r="H14" s="80">
        <v>3.0</v>
      </c>
      <c r="I14" s="80">
        <v>0.0</v>
      </c>
      <c r="J14" s="80">
        <v>3.0</v>
      </c>
      <c r="K14" s="80">
        <v>0.0</v>
      </c>
      <c r="L14" s="80">
        <v>1.0</v>
      </c>
      <c r="M14" s="80">
        <v>1.0</v>
      </c>
      <c r="O14" s="63" t="s">
        <v>20</v>
      </c>
      <c r="P14" s="61">
        <v>4.0</v>
      </c>
      <c r="Q14" s="63" t="s">
        <v>55</v>
      </c>
      <c r="R14" s="12"/>
      <c r="S14" s="93">
        <v>2.0</v>
      </c>
      <c r="T14" s="67"/>
      <c r="U14" s="69"/>
      <c r="V14" s="71">
        <v>22.0</v>
      </c>
      <c r="W14" s="73" t="s">
        <v>56</v>
      </c>
      <c r="X14" s="82"/>
      <c r="Y14" s="77">
        <v>16.0</v>
      </c>
    </row>
    <row r="15">
      <c r="B15" s="83" t="s">
        <v>53</v>
      </c>
      <c r="C15" s="83" t="s">
        <v>13</v>
      </c>
      <c r="D15" s="95"/>
      <c r="E15" s="85">
        <v>2.0</v>
      </c>
      <c r="F15" s="85">
        <v>3.0</v>
      </c>
      <c r="G15" s="89">
        <v>0.0</v>
      </c>
      <c r="H15" s="91">
        <v>3.0</v>
      </c>
      <c r="I15" s="91">
        <v>0.0</v>
      </c>
      <c r="J15" s="91">
        <v>3.0</v>
      </c>
      <c r="K15" s="91">
        <v>1.0</v>
      </c>
      <c r="L15" s="91">
        <v>0.0</v>
      </c>
      <c r="M15" s="91">
        <v>1.0</v>
      </c>
      <c r="O15" s="59"/>
      <c r="P15" s="61">
        <v>5.0</v>
      </c>
      <c r="Q15" s="63" t="s">
        <v>37</v>
      </c>
      <c r="R15" s="97" t="s">
        <v>11</v>
      </c>
      <c r="S15" s="93">
        <v>1.0</v>
      </c>
      <c r="T15" s="67"/>
      <c r="U15" s="69"/>
      <c r="V15" s="71">
        <v>23.0</v>
      </c>
      <c r="W15" s="73" t="s">
        <v>52</v>
      </c>
      <c r="X15" s="82"/>
      <c r="Y15" s="77">
        <v>0.0</v>
      </c>
    </row>
    <row r="16">
      <c r="B16" s="19" t="s">
        <v>55</v>
      </c>
      <c r="C16" s="19"/>
      <c r="D16" s="19">
        <v>0.0</v>
      </c>
      <c r="E16" s="9">
        <v>3.0</v>
      </c>
      <c r="F16" s="98" t="s">
        <v>43</v>
      </c>
      <c r="G16" s="99"/>
      <c r="H16" s="100">
        <v>0.0</v>
      </c>
      <c r="I16" s="80">
        <v>0.0</v>
      </c>
      <c r="J16" s="80">
        <v>0.0</v>
      </c>
      <c r="K16" s="80">
        <v>0.0</v>
      </c>
      <c r="L16" s="80">
        <v>0.0</v>
      </c>
      <c r="M16" s="80">
        <v>1.0</v>
      </c>
      <c r="O16" s="59"/>
      <c r="P16" s="61">
        <v>6.0</v>
      </c>
      <c r="Q16" s="63" t="s">
        <v>37</v>
      </c>
      <c r="R16" s="97" t="s">
        <v>12</v>
      </c>
      <c r="S16" s="93">
        <v>1.0</v>
      </c>
      <c r="T16" s="99"/>
      <c r="U16" s="59" t="s">
        <v>63</v>
      </c>
      <c r="V16" s="61">
        <v>24.0</v>
      </c>
      <c r="W16" s="63" t="s">
        <v>37</v>
      </c>
      <c r="X16" s="97" t="s">
        <v>13</v>
      </c>
      <c r="Y16" s="93">
        <v>1.0</v>
      </c>
    </row>
    <row r="17">
      <c r="B17" s="19"/>
      <c r="C17" s="19"/>
      <c r="D17" s="19" t="s">
        <v>58</v>
      </c>
      <c r="E17" s="9">
        <v>3.0</v>
      </c>
      <c r="F17" s="98" t="s">
        <v>43</v>
      </c>
      <c r="G17" s="99"/>
      <c r="H17" s="100">
        <v>0.0</v>
      </c>
      <c r="I17" s="80">
        <v>0.0</v>
      </c>
      <c r="J17" s="80">
        <v>0.0</v>
      </c>
      <c r="K17" s="80">
        <v>0.0</v>
      </c>
      <c r="L17" s="80">
        <v>0.0</v>
      </c>
      <c r="M17" s="80">
        <v>1.0</v>
      </c>
      <c r="O17" s="59"/>
      <c r="P17" s="61">
        <v>7.0</v>
      </c>
      <c r="Q17" s="63" t="s">
        <v>31</v>
      </c>
      <c r="R17" s="12"/>
      <c r="S17" s="65"/>
      <c r="T17" s="99"/>
      <c r="U17" s="59"/>
      <c r="V17" s="61">
        <v>25.0</v>
      </c>
      <c r="W17" s="63" t="s">
        <v>52</v>
      </c>
      <c r="X17" s="12"/>
      <c r="Y17" s="93">
        <v>2.0</v>
      </c>
    </row>
    <row r="18">
      <c r="B18" s="83" t="s">
        <v>29</v>
      </c>
      <c r="C18" s="83"/>
      <c r="D18" s="83" t="s">
        <v>20</v>
      </c>
      <c r="E18" s="85">
        <v>4.0</v>
      </c>
      <c r="F18" s="102" t="s">
        <v>43</v>
      </c>
      <c r="G18" s="99"/>
      <c r="H18" s="103">
        <v>0.0</v>
      </c>
      <c r="I18" s="91">
        <v>0.0</v>
      </c>
      <c r="J18" s="91">
        <v>0.0</v>
      </c>
      <c r="K18" s="91">
        <v>0.0</v>
      </c>
      <c r="L18" s="91">
        <v>0.0</v>
      </c>
      <c r="M18" s="91">
        <v>1.0</v>
      </c>
      <c r="O18" s="59"/>
      <c r="P18" s="61">
        <v>8.0</v>
      </c>
      <c r="Q18" s="63" t="s">
        <v>29</v>
      </c>
      <c r="R18" s="12"/>
      <c r="S18" s="93">
        <v>10.0</v>
      </c>
      <c r="T18" s="67"/>
      <c r="U18" s="69" t="s">
        <v>15</v>
      </c>
      <c r="V18" s="71">
        <v>26.0</v>
      </c>
      <c r="W18" s="73" t="s">
        <v>37</v>
      </c>
      <c r="X18" s="75" t="s">
        <v>13</v>
      </c>
      <c r="Y18" s="77">
        <v>-1.0</v>
      </c>
    </row>
    <row r="19">
      <c r="B19" s="83"/>
      <c r="C19" s="83"/>
      <c r="D19" s="83" t="s">
        <v>61</v>
      </c>
      <c r="E19" s="85">
        <v>4.0</v>
      </c>
      <c r="F19" s="102" t="s">
        <v>43</v>
      </c>
      <c r="G19" s="99"/>
      <c r="H19" s="103">
        <v>0.0</v>
      </c>
      <c r="I19" s="91">
        <v>0.0</v>
      </c>
      <c r="J19" s="91">
        <v>0.0</v>
      </c>
      <c r="K19" s="91">
        <v>0.0</v>
      </c>
      <c r="L19" s="91">
        <v>0.0</v>
      </c>
      <c r="M19" s="91" t="s">
        <v>43</v>
      </c>
      <c r="O19" s="59"/>
      <c r="P19" s="61">
        <v>9.0</v>
      </c>
      <c r="Q19" s="63" t="s">
        <v>37</v>
      </c>
      <c r="R19" s="97" t="s">
        <v>11</v>
      </c>
      <c r="S19" s="93">
        <v>1.0</v>
      </c>
      <c r="T19" s="67"/>
      <c r="U19" s="69"/>
      <c r="V19" s="71">
        <v>27.0</v>
      </c>
      <c r="W19" s="73" t="s">
        <v>52</v>
      </c>
      <c r="X19" s="82"/>
      <c r="Y19" s="77">
        <v>2.0</v>
      </c>
    </row>
    <row r="20">
      <c r="B20" s="19" t="s">
        <v>48</v>
      </c>
      <c r="C20" s="19"/>
      <c r="D20" s="19" t="s">
        <v>27</v>
      </c>
      <c r="E20" s="9">
        <v>5.0</v>
      </c>
      <c r="F20" s="105" t="s">
        <v>43</v>
      </c>
      <c r="G20" s="99"/>
      <c r="H20" s="80">
        <v>0.0</v>
      </c>
      <c r="I20" s="80">
        <v>0.0</v>
      </c>
      <c r="J20" s="80">
        <v>0.0</v>
      </c>
      <c r="K20" s="80">
        <v>0.0</v>
      </c>
      <c r="L20" s="80">
        <v>0.0</v>
      </c>
      <c r="M20" s="80">
        <v>1.0</v>
      </c>
      <c r="O20" s="59"/>
      <c r="P20" s="61">
        <v>10.0</v>
      </c>
      <c r="Q20" s="63" t="s">
        <v>48</v>
      </c>
      <c r="R20" s="12"/>
      <c r="S20" s="93">
        <v>12.0</v>
      </c>
      <c r="T20" s="107"/>
      <c r="U20" s="63" t="s">
        <v>3</v>
      </c>
      <c r="V20" s="61">
        <v>28.0</v>
      </c>
      <c r="W20" s="63" t="s">
        <v>37</v>
      </c>
      <c r="X20" s="97" t="s">
        <v>10</v>
      </c>
      <c r="Y20" s="93">
        <v>1.0</v>
      </c>
    </row>
    <row r="21">
      <c r="B21" s="19"/>
      <c r="C21" s="19"/>
      <c r="D21" s="19" t="s">
        <v>65</v>
      </c>
      <c r="E21" s="9">
        <v>5.0</v>
      </c>
      <c r="F21" s="109" t="s">
        <v>43</v>
      </c>
      <c r="G21" s="111"/>
      <c r="H21" s="80">
        <v>0.0</v>
      </c>
      <c r="I21" s="80">
        <v>0.0</v>
      </c>
      <c r="J21" s="80">
        <v>0.0</v>
      </c>
      <c r="K21" s="80">
        <v>0.0</v>
      </c>
      <c r="L21" s="80">
        <v>0.0</v>
      </c>
      <c r="M21" s="80" t="s">
        <v>43</v>
      </c>
      <c r="O21" s="59"/>
      <c r="P21" s="61">
        <v>11.0</v>
      </c>
      <c r="Q21" s="63" t="s">
        <v>37</v>
      </c>
      <c r="R21" s="97" t="s">
        <v>11</v>
      </c>
      <c r="S21" s="93">
        <v>-1.0</v>
      </c>
      <c r="T21" s="99"/>
      <c r="U21" s="59"/>
      <c r="V21" s="61">
        <v>29.0</v>
      </c>
      <c r="W21" s="63" t="s">
        <v>52</v>
      </c>
      <c r="X21" s="12"/>
      <c r="Y21" s="93">
        <v>2.0</v>
      </c>
    </row>
    <row r="22">
      <c r="B22" s="83" t="s">
        <v>56</v>
      </c>
      <c r="C22" s="83"/>
      <c r="D22" s="83">
        <v>0.0</v>
      </c>
      <c r="E22" s="85">
        <v>6.0</v>
      </c>
      <c r="F22" s="113" t="s">
        <v>43</v>
      </c>
      <c r="G22" s="96"/>
      <c r="H22" s="91">
        <v>0.0</v>
      </c>
      <c r="I22" s="91">
        <v>0.0</v>
      </c>
      <c r="J22" s="91">
        <v>0.0</v>
      </c>
      <c r="K22" s="91">
        <v>0.0</v>
      </c>
      <c r="L22" s="91">
        <v>0.0</v>
      </c>
      <c r="M22" s="91">
        <v>1.0</v>
      </c>
      <c r="O22" s="59"/>
      <c r="P22" s="61">
        <v>12.0</v>
      </c>
      <c r="Q22" s="63" t="s">
        <v>56</v>
      </c>
      <c r="R22" s="12"/>
      <c r="S22" s="93">
        <v>6.0</v>
      </c>
      <c r="T22" s="117"/>
      <c r="U22" s="73" t="s">
        <v>9</v>
      </c>
      <c r="V22" s="71">
        <v>30.0</v>
      </c>
      <c r="W22" s="73" t="s">
        <v>37</v>
      </c>
      <c r="X22" s="75" t="s">
        <v>10</v>
      </c>
      <c r="Y22" s="77">
        <v>-1.0</v>
      </c>
    </row>
    <row r="23">
      <c r="B23" s="83"/>
      <c r="C23" s="95"/>
      <c r="D23" s="83" t="s">
        <v>58</v>
      </c>
      <c r="E23" s="119">
        <v>6.0</v>
      </c>
      <c r="F23" s="113" t="s">
        <v>43</v>
      </c>
      <c r="G23" s="96"/>
      <c r="H23" s="91">
        <v>0.0</v>
      </c>
      <c r="I23" s="91">
        <v>0.0</v>
      </c>
      <c r="J23" s="91">
        <v>0.0</v>
      </c>
      <c r="K23" s="91">
        <v>0.0</v>
      </c>
      <c r="L23" s="91">
        <v>0.0</v>
      </c>
      <c r="M23" s="91" t="s">
        <v>43</v>
      </c>
      <c r="O23" s="59"/>
      <c r="P23" s="61">
        <v>13.0</v>
      </c>
      <c r="Q23" s="63" t="s">
        <v>52</v>
      </c>
      <c r="R23" s="12"/>
      <c r="S23" s="93">
        <v>2.0</v>
      </c>
      <c r="T23" s="67"/>
      <c r="U23" s="69"/>
      <c r="V23" s="71">
        <v>31.0</v>
      </c>
      <c r="W23" s="73" t="s">
        <v>52</v>
      </c>
      <c r="X23" s="82"/>
      <c r="Y23" s="77">
        <v>2.0</v>
      </c>
    </row>
    <row r="24">
      <c r="B24" s="83" t="s">
        <v>52</v>
      </c>
      <c r="C24" s="95"/>
      <c r="D24" s="95"/>
      <c r="E24" s="122">
        <v>7.0</v>
      </c>
      <c r="F24" s="113" t="s">
        <v>43</v>
      </c>
      <c r="G24" s="96"/>
      <c r="H24" s="91">
        <v>0.0</v>
      </c>
      <c r="I24" s="91">
        <v>0.0</v>
      </c>
      <c r="J24" s="91">
        <v>0.0</v>
      </c>
      <c r="K24" s="91">
        <v>0.0</v>
      </c>
      <c r="L24" s="91">
        <v>0.0</v>
      </c>
      <c r="M24" s="91" t="s">
        <v>43</v>
      </c>
      <c r="O24" s="73" t="s">
        <v>27</v>
      </c>
      <c r="P24" s="71">
        <v>14.0</v>
      </c>
      <c r="Q24" s="73" t="s">
        <v>37</v>
      </c>
      <c r="R24" s="75" t="s">
        <v>11</v>
      </c>
      <c r="S24" s="77">
        <v>-1.0</v>
      </c>
      <c r="T24" s="107"/>
      <c r="U24" s="63" t="s">
        <v>19</v>
      </c>
      <c r="V24" s="61">
        <v>32.0</v>
      </c>
      <c r="W24" s="63" t="s">
        <v>53</v>
      </c>
      <c r="X24" s="97"/>
      <c r="Y24" s="65"/>
    </row>
    <row r="25">
      <c r="B25" s="19" t="s">
        <v>28</v>
      </c>
      <c r="E25" s="9">
        <v>8.0</v>
      </c>
      <c r="F25" s="12"/>
      <c r="G25" s="61"/>
      <c r="H25" s="91">
        <v>0.0</v>
      </c>
      <c r="I25" s="91">
        <v>0.0</v>
      </c>
      <c r="J25" s="91">
        <v>0.0</v>
      </c>
      <c r="K25" s="91">
        <v>0.0</v>
      </c>
      <c r="L25" s="91">
        <v>0.0</v>
      </c>
      <c r="M25" s="80" t="s">
        <v>70</v>
      </c>
      <c r="O25" s="69"/>
      <c r="P25" s="71">
        <v>15.0</v>
      </c>
      <c r="Q25" s="73" t="s">
        <v>31</v>
      </c>
      <c r="R25" s="82"/>
      <c r="S25" s="125"/>
      <c r="T25" s="99"/>
      <c r="U25" s="59"/>
      <c r="V25" s="61">
        <v>33.0</v>
      </c>
      <c r="W25" s="63" t="s">
        <v>52</v>
      </c>
      <c r="X25" s="12"/>
      <c r="Y25" s="93">
        <v>2.0</v>
      </c>
    </row>
    <row r="26">
      <c r="O26" s="69"/>
      <c r="P26" s="71">
        <v>16.0</v>
      </c>
      <c r="Q26" s="73" t="s">
        <v>37</v>
      </c>
      <c r="R26" s="75" t="s">
        <v>12</v>
      </c>
      <c r="S26" s="77">
        <v>-1.0</v>
      </c>
      <c r="T26" s="117"/>
      <c r="U26" s="73" t="s">
        <v>17</v>
      </c>
      <c r="V26" s="71">
        <v>34.0</v>
      </c>
      <c r="W26" s="73" t="s">
        <v>50</v>
      </c>
      <c r="X26" s="82"/>
      <c r="Y26" s="125"/>
    </row>
    <row r="27">
      <c r="O27" s="128"/>
      <c r="P27" s="129">
        <v>17.0</v>
      </c>
      <c r="Q27" s="130" t="s">
        <v>31</v>
      </c>
      <c r="R27" s="132"/>
      <c r="S27" s="133"/>
      <c r="T27" s="135"/>
      <c r="U27" s="128"/>
      <c r="V27" s="129">
        <v>35.0</v>
      </c>
      <c r="W27" s="130" t="s">
        <v>52</v>
      </c>
      <c r="X27" s="132"/>
      <c r="Y27" s="138">
        <v>2.0</v>
      </c>
    </row>
    <row r="28">
      <c r="B28" s="139"/>
      <c r="C28" s="140">
        <v>0.0</v>
      </c>
      <c r="D28" s="140" t="s">
        <v>28</v>
      </c>
      <c r="E28" s="139"/>
      <c r="F28" s="139"/>
      <c r="H28">
        <f t="shared" ref="H28:H63" si="3">if(D28="nop",0,vlookup(D28,$B$13:$E$25,4,0))</f>
        <v>8</v>
      </c>
      <c r="I28" s="19">
        <v>0.0</v>
      </c>
      <c r="J28" s="19">
        <v>0.0</v>
      </c>
      <c r="L28">
        <f t="shared" ref="L28:L63" si="4">H28*16+I28*4+J28</f>
        <v>128</v>
      </c>
      <c r="M28" t="str">
        <f t="shared" ref="M28:M63" si="5">dec2hex(L28)</f>
        <v>80</v>
      </c>
    </row>
    <row r="29">
      <c r="B29" s="139"/>
      <c r="C29" s="139">
        <f t="shared" ref="C29:C63" si="6">C28+1</f>
        <v>1</v>
      </c>
      <c r="D29" s="140" t="s">
        <v>31</v>
      </c>
      <c r="E29" s="139"/>
      <c r="F29" s="139"/>
      <c r="H29">
        <f t="shared" si="3"/>
        <v>0</v>
      </c>
      <c r="I29">
        <f t="shared" ref="I29:I59" si="7">if(D29="nop",0,if(left(D29)="j",0,hlookup(E29,$F$3:$I$4,2,0)))</f>
        <v>0</v>
      </c>
      <c r="J29">
        <f t="shared" ref="J29:J59" si="8">if(D29="nop",0,if(left(D29)="j",F29/2,hlookup(F29,$F$5:$I$6,2,0)))</f>
        <v>0</v>
      </c>
      <c r="L29">
        <f t="shared" si="4"/>
        <v>0</v>
      </c>
      <c r="M29" t="str">
        <f t="shared" si="5"/>
        <v>0</v>
      </c>
    </row>
    <row r="30">
      <c r="B30" s="19" t="s">
        <v>47</v>
      </c>
      <c r="C30">
        <f t="shared" si="6"/>
        <v>2</v>
      </c>
      <c r="D30" s="19" t="s">
        <v>37</v>
      </c>
      <c r="E30" s="19" t="s">
        <v>12</v>
      </c>
      <c r="F30" s="19">
        <v>1.0</v>
      </c>
      <c r="H30">
        <f t="shared" si="3"/>
        <v>0</v>
      </c>
      <c r="I30">
        <f t="shared" si="7"/>
        <v>2</v>
      </c>
      <c r="J30">
        <f t="shared" si="8"/>
        <v>2</v>
      </c>
      <c r="L30">
        <f t="shared" si="4"/>
        <v>10</v>
      </c>
      <c r="M30" t="str">
        <f t="shared" si="5"/>
        <v>A</v>
      </c>
    </row>
    <row r="31">
      <c r="C31">
        <f t="shared" si="6"/>
        <v>3</v>
      </c>
      <c r="D31" s="19" t="s">
        <v>52</v>
      </c>
      <c r="F31" s="19">
        <v>0.0</v>
      </c>
      <c r="H31">
        <f t="shared" si="3"/>
        <v>7</v>
      </c>
      <c r="I31">
        <f t="shared" si="7"/>
        <v>0</v>
      </c>
      <c r="J31">
        <f t="shared" si="8"/>
        <v>0</v>
      </c>
      <c r="L31">
        <f t="shared" si="4"/>
        <v>112</v>
      </c>
      <c r="M31" t="str">
        <f t="shared" si="5"/>
        <v>70</v>
      </c>
    </row>
    <row r="32">
      <c r="B32" s="83" t="s">
        <v>20</v>
      </c>
      <c r="C32" s="95">
        <f t="shared" si="6"/>
        <v>4</v>
      </c>
      <c r="D32" s="83" t="s">
        <v>55</v>
      </c>
      <c r="E32" s="95"/>
      <c r="F32" s="83">
        <v>2.0</v>
      </c>
      <c r="H32">
        <f t="shared" si="3"/>
        <v>3</v>
      </c>
      <c r="I32">
        <f t="shared" si="7"/>
        <v>0</v>
      </c>
      <c r="J32">
        <f t="shared" si="8"/>
        <v>1</v>
      </c>
      <c r="L32">
        <f t="shared" si="4"/>
        <v>49</v>
      </c>
      <c r="M32" t="str">
        <f t="shared" si="5"/>
        <v>31</v>
      </c>
    </row>
    <row r="33">
      <c r="B33" s="95"/>
      <c r="C33" s="95">
        <f t="shared" si="6"/>
        <v>5</v>
      </c>
      <c r="D33" s="83" t="s">
        <v>37</v>
      </c>
      <c r="E33" s="83" t="s">
        <v>11</v>
      </c>
      <c r="F33" s="83">
        <v>1.0</v>
      </c>
      <c r="H33">
        <f t="shared" si="3"/>
        <v>0</v>
      </c>
      <c r="I33">
        <f t="shared" si="7"/>
        <v>1</v>
      </c>
      <c r="J33">
        <f t="shared" si="8"/>
        <v>2</v>
      </c>
      <c r="L33">
        <f t="shared" si="4"/>
        <v>6</v>
      </c>
      <c r="M33" t="str">
        <f t="shared" si="5"/>
        <v>6</v>
      </c>
    </row>
    <row r="34">
      <c r="B34" s="95"/>
      <c r="C34" s="95">
        <f t="shared" si="6"/>
        <v>6</v>
      </c>
      <c r="D34" s="83" t="s">
        <v>37</v>
      </c>
      <c r="E34" s="83" t="s">
        <v>12</v>
      </c>
      <c r="F34" s="83">
        <v>1.0</v>
      </c>
      <c r="H34">
        <f t="shared" si="3"/>
        <v>0</v>
      </c>
      <c r="I34">
        <f t="shared" si="7"/>
        <v>2</v>
      </c>
      <c r="J34">
        <f t="shared" si="8"/>
        <v>2</v>
      </c>
      <c r="L34">
        <f t="shared" si="4"/>
        <v>10</v>
      </c>
      <c r="M34" t="str">
        <f t="shared" si="5"/>
        <v>A</v>
      </c>
    </row>
    <row r="35">
      <c r="B35" s="95"/>
      <c r="C35" s="95">
        <f t="shared" si="6"/>
        <v>7</v>
      </c>
      <c r="D35" s="83" t="s">
        <v>31</v>
      </c>
      <c r="E35" s="95"/>
      <c r="F35" s="95"/>
      <c r="H35">
        <f t="shared" si="3"/>
        <v>0</v>
      </c>
      <c r="I35">
        <f t="shared" si="7"/>
        <v>0</v>
      </c>
      <c r="J35">
        <f t="shared" si="8"/>
        <v>0</v>
      </c>
      <c r="L35">
        <f t="shared" si="4"/>
        <v>0</v>
      </c>
      <c r="M35" t="str">
        <f t="shared" si="5"/>
        <v>0</v>
      </c>
    </row>
    <row r="36">
      <c r="B36" s="95"/>
      <c r="C36" s="95">
        <f t="shared" si="6"/>
        <v>8</v>
      </c>
      <c r="D36" s="83" t="s">
        <v>29</v>
      </c>
      <c r="E36" s="95"/>
      <c r="F36" s="83">
        <v>10.0</v>
      </c>
      <c r="H36">
        <f t="shared" si="3"/>
        <v>4</v>
      </c>
      <c r="I36">
        <f t="shared" si="7"/>
        <v>0</v>
      </c>
      <c r="J36">
        <f t="shared" si="8"/>
        <v>5</v>
      </c>
      <c r="L36">
        <f t="shared" si="4"/>
        <v>69</v>
      </c>
      <c r="M36" t="str">
        <f t="shared" si="5"/>
        <v>45</v>
      </c>
    </row>
    <row r="37">
      <c r="B37" s="95"/>
      <c r="C37" s="95">
        <f t="shared" si="6"/>
        <v>9</v>
      </c>
      <c r="D37" s="83" t="s">
        <v>37</v>
      </c>
      <c r="E37" s="83" t="s">
        <v>11</v>
      </c>
      <c r="F37" s="83">
        <v>1.0</v>
      </c>
      <c r="H37">
        <f t="shared" si="3"/>
        <v>0</v>
      </c>
      <c r="I37">
        <f t="shared" si="7"/>
        <v>1</v>
      </c>
      <c r="J37">
        <f t="shared" si="8"/>
        <v>2</v>
      </c>
      <c r="L37">
        <f t="shared" si="4"/>
        <v>6</v>
      </c>
      <c r="M37" t="str">
        <f t="shared" si="5"/>
        <v>6</v>
      </c>
    </row>
    <row r="38">
      <c r="B38" s="95"/>
      <c r="C38" s="95">
        <f t="shared" si="6"/>
        <v>10</v>
      </c>
      <c r="D38" s="83" t="s">
        <v>48</v>
      </c>
      <c r="E38" s="95"/>
      <c r="F38" s="83">
        <v>12.0</v>
      </c>
      <c r="H38">
        <f t="shared" si="3"/>
        <v>5</v>
      </c>
      <c r="I38">
        <f t="shared" si="7"/>
        <v>0</v>
      </c>
      <c r="J38">
        <f t="shared" si="8"/>
        <v>6</v>
      </c>
      <c r="L38">
        <f t="shared" si="4"/>
        <v>86</v>
      </c>
      <c r="M38" t="str">
        <f t="shared" si="5"/>
        <v>56</v>
      </c>
    </row>
    <row r="39">
      <c r="B39" s="95"/>
      <c r="C39" s="95">
        <f t="shared" si="6"/>
        <v>11</v>
      </c>
      <c r="D39" s="83" t="s">
        <v>37</v>
      </c>
      <c r="E39" s="83" t="s">
        <v>11</v>
      </c>
      <c r="F39" s="83">
        <v>-1.0</v>
      </c>
      <c r="H39">
        <f t="shared" si="3"/>
        <v>0</v>
      </c>
      <c r="I39">
        <f t="shared" si="7"/>
        <v>1</v>
      </c>
      <c r="J39">
        <f t="shared" si="8"/>
        <v>1</v>
      </c>
      <c r="L39">
        <f t="shared" si="4"/>
        <v>5</v>
      </c>
      <c r="M39" t="str">
        <f t="shared" si="5"/>
        <v>5</v>
      </c>
    </row>
    <row r="40">
      <c r="B40" s="95"/>
      <c r="C40" s="95">
        <f t="shared" si="6"/>
        <v>12</v>
      </c>
      <c r="D40" s="83" t="s">
        <v>56</v>
      </c>
      <c r="E40" s="95"/>
      <c r="F40" s="83">
        <v>6.0</v>
      </c>
      <c r="H40">
        <f t="shared" si="3"/>
        <v>6</v>
      </c>
      <c r="I40">
        <f t="shared" si="7"/>
        <v>0</v>
      </c>
      <c r="J40">
        <f t="shared" si="8"/>
        <v>3</v>
      </c>
      <c r="L40">
        <f t="shared" si="4"/>
        <v>99</v>
      </c>
      <c r="M40" t="str">
        <f t="shared" si="5"/>
        <v>63</v>
      </c>
    </row>
    <row r="41">
      <c r="B41" s="95"/>
      <c r="C41" s="95">
        <f t="shared" si="6"/>
        <v>13</v>
      </c>
      <c r="D41" s="83" t="s">
        <v>52</v>
      </c>
      <c r="E41" s="95"/>
      <c r="F41" s="83">
        <v>2.0</v>
      </c>
      <c r="H41">
        <f t="shared" si="3"/>
        <v>7</v>
      </c>
      <c r="I41">
        <f t="shared" si="7"/>
        <v>0</v>
      </c>
      <c r="J41">
        <f t="shared" si="8"/>
        <v>1</v>
      </c>
      <c r="L41">
        <f t="shared" si="4"/>
        <v>113</v>
      </c>
      <c r="M41" t="str">
        <f t="shared" si="5"/>
        <v>71</v>
      </c>
    </row>
    <row r="42">
      <c r="B42" s="140" t="s">
        <v>27</v>
      </c>
      <c r="C42" s="139">
        <f t="shared" si="6"/>
        <v>14</v>
      </c>
      <c r="D42" s="140" t="s">
        <v>37</v>
      </c>
      <c r="E42" s="140" t="s">
        <v>11</v>
      </c>
      <c r="F42" s="140">
        <v>-1.0</v>
      </c>
      <c r="H42">
        <f t="shared" si="3"/>
        <v>0</v>
      </c>
      <c r="I42">
        <f t="shared" si="7"/>
        <v>1</v>
      </c>
      <c r="J42">
        <f t="shared" si="8"/>
        <v>1</v>
      </c>
      <c r="L42">
        <f t="shared" si="4"/>
        <v>5</v>
      </c>
      <c r="M42" t="str">
        <f t="shared" si="5"/>
        <v>5</v>
      </c>
    </row>
    <row r="43">
      <c r="B43" s="139"/>
      <c r="C43" s="139">
        <f t="shared" si="6"/>
        <v>15</v>
      </c>
      <c r="D43" s="140" t="s">
        <v>31</v>
      </c>
      <c r="E43" s="139"/>
      <c r="F43" s="139"/>
      <c r="H43">
        <f t="shared" si="3"/>
        <v>0</v>
      </c>
      <c r="I43">
        <f t="shared" si="7"/>
        <v>0</v>
      </c>
      <c r="J43">
        <f t="shared" si="8"/>
        <v>0</v>
      </c>
      <c r="L43">
        <f t="shared" si="4"/>
        <v>0</v>
      </c>
      <c r="M43" t="str">
        <f t="shared" si="5"/>
        <v>0</v>
      </c>
    </row>
    <row r="44">
      <c r="B44" s="139"/>
      <c r="C44" s="139">
        <f t="shared" si="6"/>
        <v>16</v>
      </c>
      <c r="D44" s="140" t="s">
        <v>37</v>
      </c>
      <c r="E44" s="140" t="s">
        <v>12</v>
      </c>
      <c r="F44" s="140">
        <v>-1.0</v>
      </c>
      <c r="H44">
        <f t="shared" si="3"/>
        <v>0</v>
      </c>
      <c r="I44">
        <f t="shared" si="7"/>
        <v>2</v>
      </c>
      <c r="J44">
        <f t="shared" si="8"/>
        <v>1</v>
      </c>
      <c r="L44">
        <f t="shared" si="4"/>
        <v>9</v>
      </c>
      <c r="M44" t="str">
        <f t="shared" si="5"/>
        <v>9</v>
      </c>
    </row>
    <row r="45">
      <c r="B45" s="139"/>
      <c r="C45" s="139">
        <f t="shared" si="6"/>
        <v>17</v>
      </c>
      <c r="D45" s="140" t="s">
        <v>31</v>
      </c>
      <c r="E45" s="139"/>
      <c r="F45" s="139"/>
      <c r="H45">
        <f t="shared" si="3"/>
        <v>0</v>
      </c>
      <c r="I45">
        <f t="shared" si="7"/>
        <v>0</v>
      </c>
      <c r="J45">
        <f t="shared" si="8"/>
        <v>0</v>
      </c>
      <c r="L45">
        <f t="shared" si="4"/>
        <v>0</v>
      </c>
      <c r="M45" t="str">
        <f t="shared" si="5"/>
        <v>0</v>
      </c>
    </row>
    <row r="46">
      <c r="B46" s="139"/>
      <c r="C46" s="139">
        <f t="shared" si="6"/>
        <v>18</v>
      </c>
      <c r="D46" s="140" t="s">
        <v>29</v>
      </c>
      <c r="E46" s="139"/>
      <c r="F46" s="140">
        <v>20.0</v>
      </c>
      <c r="H46">
        <f t="shared" si="3"/>
        <v>4</v>
      </c>
      <c r="I46">
        <f t="shared" si="7"/>
        <v>0</v>
      </c>
      <c r="J46">
        <f t="shared" si="8"/>
        <v>10</v>
      </c>
      <c r="L46">
        <f t="shared" si="4"/>
        <v>74</v>
      </c>
      <c r="M46" t="str">
        <f t="shared" si="5"/>
        <v>4A</v>
      </c>
    </row>
    <row r="47">
      <c r="B47" s="139"/>
      <c r="C47" s="139">
        <f t="shared" si="6"/>
        <v>19</v>
      </c>
      <c r="D47" s="140" t="s">
        <v>37</v>
      </c>
      <c r="E47" s="140" t="s">
        <v>11</v>
      </c>
      <c r="F47" s="140">
        <v>1.0</v>
      </c>
      <c r="H47">
        <f t="shared" si="3"/>
        <v>0</v>
      </c>
      <c r="I47">
        <f t="shared" si="7"/>
        <v>1</v>
      </c>
      <c r="J47">
        <f t="shared" si="8"/>
        <v>2</v>
      </c>
      <c r="L47">
        <f t="shared" si="4"/>
        <v>6</v>
      </c>
      <c r="M47" t="str">
        <f t="shared" si="5"/>
        <v>6</v>
      </c>
    </row>
    <row r="48">
      <c r="B48" s="139"/>
      <c r="C48" s="139">
        <f t="shared" si="6"/>
        <v>20</v>
      </c>
      <c r="D48" s="140" t="s">
        <v>48</v>
      </c>
      <c r="E48" s="139"/>
      <c r="F48" s="140">
        <v>22.0</v>
      </c>
      <c r="H48">
        <f t="shared" si="3"/>
        <v>5</v>
      </c>
      <c r="I48">
        <f t="shared" si="7"/>
        <v>0</v>
      </c>
      <c r="J48">
        <f t="shared" si="8"/>
        <v>11</v>
      </c>
      <c r="L48">
        <f t="shared" si="4"/>
        <v>91</v>
      </c>
      <c r="M48" t="str">
        <f t="shared" si="5"/>
        <v>5B</v>
      </c>
    </row>
    <row r="49">
      <c r="B49" s="139"/>
      <c r="C49" s="139">
        <f t="shared" si="6"/>
        <v>21</v>
      </c>
      <c r="D49" s="140" t="s">
        <v>37</v>
      </c>
      <c r="E49" s="140" t="s">
        <v>11</v>
      </c>
      <c r="F49" s="140">
        <v>-1.0</v>
      </c>
      <c r="H49">
        <f t="shared" si="3"/>
        <v>0</v>
      </c>
      <c r="I49">
        <f t="shared" si="7"/>
        <v>1</v>
      </c>
      <c r="J49">
        <f t="shared" si="8"/>
        <v>1</v>
      </c>
      <c r="L49">
        <f t="shared" si="4"/>
        <v>5</v>
      </c>
      <c r="M49" t="str">
        <f t="shared" si="5"/>
        <v>5</v>
      </c>
    </row>
    <row r="50">
      <c r="B50" s="139"/>
      <c r="C50" s="139">
        <f t="shared" si="6"/>
        <v>22</v>
      </c>
      <c r="D50" s="140" t="s">
        <v>56</v>
      </c>
      <c r="E50" s="139"/>
      <c r="F50" s="140">
        <v>16.0</v>
      </c>
      <c r="H50">
        <f t="shared" si="3"/>
        <v>6</v>
      </c>
      <c r="I50">
        <f t="shared" si="7"/>
        <v>0</v>
      </c>
      <c r="J50">
        <f t="shared" si="8"/>
        <v>8</v>
      </c>
      <c r="L50">
        <f t="shared" si="4"/>
        <v>104</v>
      </c>
      <c r="M50" t="str">
        <f t="shared" si="5"/>
        <v>68</v>
      </c>
    </row>
    <row r="51">
      <c r="B51" s="139"/>
      <c r="C51" s="139">
        <f t="shared" si="6"/>
        <v>23</v>
      </c>
      <c r="D51" s="140" t="s">
        <v>52</v>
      </c>
      <c r="E51" s="139"/>
      <c r="F51" s="140">
        <v>0.0</v>
      </c>
      <c r="H51">
        <f t="shared" si="3"/>
        <v>7</v>
      </c>
      <c r="I51">
        <f t="shared" si="7"/>
        <v>0</v>
      </c>
      <c r="J51">
        <f t="shared" si="8"/>
        <v>0</v>
      </c>
      <c r="L51">
        <f t="shared" si="4"/>
        <v>112</v>
      </c>
      <c r="M51" t="str">
        <f t="shared" si="5"/>
        <v>70</v>
      </c>
    </row>
    <row r="52">
      <c r="B52" s="147" t="str">
        <f>"+"</f>
        <v>+</v>
      </c>
      <c r="C52" s="147">
        <f t="shared" si="6"/>
        <v>24</v>
      </c>
      <c r="D52" s="148" t="s">
        <v>37</v>
      </c>
      <c r="E52" s="148" t="s">
        <v>13</v>
      </c>
      <c r="F52" s="148">
        <v>1.0</v>
      </c>
      <c r="H52">
        <f t="shared" si="3"/>
        <v>0</v>
      </c>
      <c r="I52">
        <f t="shared" si="7"/>
        <v>3</v>
      </c>
      <c r="J52">
        <f t="shared" si="8"/>
        <v>2</v>
      </c>
      <c r="L52">
        <f t="shared" si="4"/>
        <v>14</v>
      </c>
      <c r="M52" t="str">
        <f t="shared" si="5"/>
        <v>E</v>
      </c>
    </row>
    <row r="53">
      <c r="B53" s="147"/>
      <c r="C53" s="147">
        <f t="shared" si="6"/>
        <v>25</v>
      </c>
      <c r="D53" s="148" t="s">
        <v>52</v>
      </c>
      <c r="E53" s="147"/>
      <c r="F53" s="148">
        <v>2.0</v>
      </c>
      <c r="H53">
        <f t="shared" si="3"/>
        <v>7</v>
      </c>
      <c r="I53">
        <f t="shared" si="7"/>
        <v>0</v>
      </c>
      <c r="J53">
        <f t="shared" si="8"/>
        <v>1</v>
      </c>
      <c r="L53">
        <f t="shared" si="4"/>
        <v>113</v>
      </c>
      <c r="M53" t="str">
        <f t="shared" si="5"/>
        <v>71</v>
      </c>
    </row>
    <row r="54">
      <c r="B54" s="139" t="str">
        <f>"-"</f>
        <v>-</v>
      </c>
      <c r="C54" s="139">
        <f t="shared" si="6"/>
        <v>26</v>
      </c>
      <c r="D54" s="140" t="s">
        <v>37</v>
      </c>
      <c r="E54" s="140" t="s">
        <v>13</v>
      </c>
      <c r="F54" s="140">
        <v>-1.0</v>
      </c>
      <c r="H54">
        <f t="shared" si="3"/>
        <v>0</v>
      </c>
      <c r="I54">
        <f t="shared" si="7"/>
        <v>3</v>
      </c>
      <c r="J54">
        <f t="shared" si="8"/>
        <v>1</v>
      </c>
      <c r="L54">
        <f t="shared" si="4"/>
        <v>13</v>
      </c>
      <c r="M54" t="str">
        <f t="shared" si="5"/>
        <v>D</v>
      </c>
    </row>
    <row r="55">
      <c r="B55" s="139"/>
      <c r="C55" s="139">
        <f t="shared" si="6"/>
        <v>27</v>
      </c>
      <c r="D55" s="140" t="s">
        <v>52</v>
      </c>
      <c r="E55" s="139"/>
      <c r="F55" s="140">
        <v>2.0</v>
      </c>
      <c r="H55">
        <f t="shared" si="3"/>
        <v>7</v>
      </c>
      <c r="I55">
        <f t="shared" si="7"/>
        <v>0</v>
      </c>
      <c r="J55">
        <f t="shared" si="8"/>
        <v>1</v>
      </c>
      <c r="L55">
        <f t="shared" si="4"/>
        <v>113</v>
      </c>
      <c r="M55" t="str">
        <f t="shared" si="5"/>
        <v>71</v>
      </c>
    </row>
    <row r="56">
      <c r="B56" s="148" t="s">
        <v>3</v>
      </c>
      <c r="C56" s="147">
        <f t="shared" si="6"/>
        <v>28</v>
      </c>
      <c r="D56" s="148" t="s">
        <v>37</v>
      </c>
      <c r="E56" s="148" t="s">
        <v>10</v>
      </c>
      <c r="F56" s="148">
        <v>1.0</v>
      </c>
      <c r="H56">
        <f t="shared" si="3"/>
        <v>0</v>
      </c>
      <c r="I56">
        <f t="shared" si="7"/>
        <v>0</v>
      </c>
      <c r="J56">
        <f t="shared" si="8"/>
        <v>2</v>
      </c>
      <c r="L56">
        <f t="shared" si="4"/>
        <v>2</v>
      </c>
      <c r="M56" t="str">
        <f t="shared" si="5"/>
        <v>2</v>
      </c>
    </row>
    <row r="57">
      <c r="B57" s="147"/>
      <c r="C57" s="147">
        <f t="shared" si="6"/>
        <v>29</v>
      </c>
      <c r="D57" s="148" t="s">
        <v>52</v>
      </c>
      <c r="E57" s="147"/>
      <c r="F57" s="148">
        <v>2.0</v>
      </c>
      <c r="H57">
        <f t="shared" si="3"/>
        <v>7</v>
      </c>
      <c r="I57">
        <f t="shared" si="7"/>
        <v>0</v>
      </c>
      <c r="J57">
        <f t="shared" si="8"/>
        <v>1</v>
      </c>
      <c r="L57">
        <f t="shared" si="4"/>
        <v>113</v>
      </c>
      <c r="M57" t="str">
        <f t="shared" si="5"/>
        <v>71</v>
      </c>
    </row>
    <row r="58">
      <c r="B58" s="140" t="s">
        <v>9</v>
      </c>
      <c r="C58" s="139">
        <f t="shared" si="6"/>
        <v>30</v>
      </c>
      <c r="D58" s="140" t="s">
        <v>37</v>
      </c>
      <c r="E58" s="140" t="s">
        <v>10</v>
      </c>
      <c r="F58" s="140">
        <v>-1.0</v>
      </c>
      <c r="H58">
        <f t="shared" si="3"/>
        <v>0</v>
      </c>
      <c r="I58">
        <f t="shared" si="7"/>
        <v>0</v>
      </c>
      <c r="J58">
        <f t="shared" si="8"/>
        <v>1</v>
      </c>
      <c r="L58">
        <f t="shared" si="4"/>
        <v>1</v>
      </c>
      <c r="M58" t="str">
        <f t="shared" si="5"/>
        <v>1</v>
      </c>
    </row>
    <row r="59">
      <c r="B59" s="139"/>
      <c r="C59" s="139">
        <f t="shared" si="6"/>
        <v>31</v>
      </c>
      <c r="D59" s="140" t="s">
        <v>52</v>
      </c>
      <c r="E59" s="139"/>
      <c r="F59" s="140">
        <v>2.0</v>
      </c>
      <c r="H59">
        <f t="shared" si="3"/>
        <v>7</v>
      </c>
      <c r="I59">
        <f t="shared" si="7"/>
        <v>0</v>
      </c>
      <c r="J59">
        <f t="shared" si="8"/>
        <v>1</v>
      </c>
      <c r="L59">
        <f t="shared" si="4"/>
        <v>113</v>
      </c>
      <c r="M59" t="str">
        <f t="shared" si="5"/>
        <v>71</v>
      </c>
    </row>
    <row r="60">
      <c r="B60" s="148" t="s">
        <v>19</v>
      </c>
      <c r="C60" s="147">
        <f t="shared" si="6"/>
        <v>32</v>
      </c>
      <c r="D60" s="148" t="s">
        <v>53</v>
      </c>
      <c r="E60" s="148"/>
      <c r="F60" s="147"/>
      <c r="H60">
        <f t="shared" si="3"/>
        <v>2</v>
      </c>
      <c r="I60" s="19">
        <v>3.0</v>
      </c>
      <c r="J60" s="19">
        <v>0.0</v>
      </c>
      <c r="L60">
        <f t="shared" si="4"/>
        <v>44</v>
      </c>
      <c r="M60" t="str">
        <f t="shared" si="5"/>
        <v>2C</v>
      </c>
    </row>
    <row r="61">
      <c r="B61" s="147"/>
      <c r="C61" s="147">
        <f t="shared" si="6"/>
        <v>33</v>
      </c>
      <c r="D61" s="148" t="s">
        <v>52</v>
      </c>
      <c r="E61" s="147"/>
      <c r="F61" s="148">
        <v>2.0</v>
      </c>
      <c r="H61">
        <f t="shared" si="3"/>
        <v>7</v>
      </c>
      <c r="I61">
        <f>if(D61="nop",0,if(left(D61)="j",0,hlookup(E61,$F$3:$I$4,2,0)))</f>
        <v>0</v>
      </c>
      <c r="J61">
        <f>if(D61="nop",0,if(left(D61)="j",F61/2,hlookup(F61,$F$5:$I$6,2,0)))</f>
        <v>1</v>
      </c>
      <c r="L61">
        <f t="shared" si="4"/>
        <v>113</v>
      </c>
      <c r="M61" t="str">
        <f t="shared" si="5"/>
        <v>71</v>
      </c>
    </row>
    <row r="62">
      <c r="B62" s="140" t="s">
        <v>17</v>
      </c>
      <c r="C62" s="139">
        <f t="shared" si="6"/>
        <v>34</v>
      </c>
      <c r="D62" s="140" t="s">
        <v>50</v>
      </c>
      <c r="E62" s="139"/>
      <c r="F62" s="139"/>
      <c r="H62">
        <f t="shared" si="3"/>
        <v>1</v>
      </c>
      <c r="I62" s="19">
        <v>3.0</v>
      </c>
      <c r="J62" s="19">
        <v>0.0</v>
      </c>
      <c r="L62">
        <f t="shared" si="4"/>
        <v>28</v>
      </c>
      <c r="M62" t="str">
        <f t="shared" si="5"/>
        <v>1C</v>
      </c>
    </row>
    <row r="63">
      <c r="B63" s="139"/>
      <c r="C63" s="139">
        <f t="shared" si="6"/>
        <v>35</v>
      </c>
      <c r="D63" s="140" t="s">
        <v>52</v>
      </c>
      <c r="E63" s="139"/>
      <c r="F63" s="140">
        <v>2.0</v>
      </c>
      <c r="H63">
        <f t="shared" si="3"/>
        <v>7</v>
      </c>
      <c r="I63">
        <f>if(D63="nop",0,if(left(D63)="j",0,hlookup(E63,$F$3:$I$4,2,0)))</f>
        <v>0</v>
      </c>
      <c r="J63">
        <f>if(D63="nop",0,if(left(D63)="j",F63/2,hlookup(F63,$F$5:$I$6,2,0)))</f>
        <v>1</v>
      </c>
      <c r="L63">
        <f t="shared" si="4"/>
        <v>113</v>
      </c>
      <c r="M63" t="str">
        <f t="shared" si="5"/>
        <v>71</v>
      </c>
    </row>
  </sheetData>
  <mergeCells count="9">
    <mergeCell ref="F23:G23"/>
    <mergeCell ref="F24:G24"/>
    <mergeCell ref="F17:G17"/>
    <mergeCell ref="F16:G16"/>
    <mergeCell ref="F18:G18"/>
    <mergeCell ref="F19:G19"/>
    <mergeCell ref="F20:G20"/>
    <mergeCell ref="F21:G21"/>
    <mergeCell ref="F22:G22"/>
  </mergeCells>
  <drawing r:id="rId1"/>
</worksheet>
</file>