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210" activeTab="1"/>
  </bookViews>
  <sheets>
    <sheet name="Survey results" sheetId="2" r:id="rId1"/>
    <sheet name="Survey Analytics" sheetId="3" r:id="rId2"/>
  </sheets>
  <calcPr calcId="145621"/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40" i="3"/>
  <c r="B42" i="3"/>
  <c r="C42" i="3" s="1"/>
  <c r="C41" i="3"/>
  <c r="C39" i="3"/>
  <c r="C38" i="3"/>
  <c r="B7" i="3"/>
  <c r="C7" i="3" s="1"/>
  <c r="B30" i="3"/>
  <c r="C30" i="3" s="1"/>
  <c r="B38" i="3"/>
  <c r="B41" i="3"/>
  <c r="B40" i="3"/>
  <c r="B39" i="3"/>
  <c r="B26" i="3"/>
  <c r="C26" i="3"/>
  <c r="B27" i="3"/>
  <c r="C27" i="3"/>
  <c r="B28" i="3"/>
  <c r="C28" i="3"/>
  <c r="B29" i="3"/>
  <c r="C29" i="3"/>
  <c r="B20" i="3"/>
  <c r="B19" i="3"/>
  <c r="B18" i="3"/>
  <c r="B17" i="3"/>
  <c r="B16" i="3"/>
  <c r="B15" i="3"/>
  <c r="B14" i="3"/>
  <c r="C6" i="3"/>
  <c r="C5" i="3"/>
  <c r="C4" i="3"/>
  <c r="C3" i="3"/>
  <c r="B6" i="3"/>
  <c r="B5" i="3"/>
  <c r="B4" i="3"/>
  <c r="B3" i="3"/>
</calcChain>
</file>

<file path=xl/sharedStrings.xml><?xml version="1.0" encoding="utf-8"?>
<sst xmlns="http://schemas.openxmlformats.org/spreadsheetml/2006/main" count="398" uniqueCount="128">
  <si>
    <t>yes</t>
  </si>
  <si>
    <t>no</t>
  </si>
  <si>
    <t>Timestamp</t>
  </si>
  <si>
    <t>What best describes you?</t>
  </si>
  <si>
    <t>What subjects do you teach or tutor ?</t>
  </si>
  <si>
    <t>What age range do you currently teach ?</t>
  </si>
  <si>
    <t>How many students do you teach at any one time ?</t>
  </si>
  <si>
    <t>How many individual pieces of work do you set / would like to set for your students to complete outside of lesson time per week?</t>
  </si>
  <si>
    <t>Normally, how is the work given to your students to complete outside of lesson time created?</t>
  </si>
  <si>
    <t>On average, how long does it take you to create a single piece of work for your students to complete outside of lesson time?</t>
  </si>
  <si>
    <t>In what format is this work normally completed in?</t>
  </si>
  <si>
    <t>Do you feel interactive multimedia is a usefull tool for learning?</t>
  </si>
  <si>
    <t>Do you feel that products currently available offer the services you require?</t>
  </si>
  <si>
    <t>Would you consider using interactive lesson creation tools like ours?</t>
  </si>
  <si>
    <t>Do you have difficulty tracking each individual students' progress ?</t>
  </si>
  <si>
    <t>5/17/2015 20:24:33</t>
  </si>
  <si>
    <t>Private tutor</t>
  </si>
  <si>
    <t>Music</t>
  </si>
  <si>
    <t>5 - 9, 10 - 14, 15 - 19</t>
  </si>
  <si>
    <t>One to one, Small Group (Under 10 students)</t>
  </si>
  <si>
    <t>New material every time</t>
  </si>
  <si>
    <t>10 minutes</t>
  </si>
  <si>
    <t>Paper</t>
  </si>
  <si>
    <t>5/17/2015 20:24:51</t>
  </si>
  <si>
    <t>One to one</t>
  </si>
  <si>
    <t>1 hour</t>
  </si>
  <si>
    <t>Paper, Physical (eg. practise of an instrument)</t>
  </si>
  <si>
    <t>5/17/2015 20:36:06</t>
  </si>
  <si>
    <t>All ages</t>
  </si>
  <si>
    <t>New material every time, Re-use previously created material</t>
  </si>
  <si>
    <t>Physical (eg. practise of an instrument)</t>
  </si>
  <si>
    <t>I don't know of any currently available</t>
  </si>
  <si>
    <t>5/17/2015 20:36:59</t>
  </si>
  <si>
    <t>10 - 14, 15 - 19</t>
  </si>
  <si>
    <t>Re-use previously created material</t>
  </si>
  <si>
    <t>Pre published music</t>
  </si>
  <si>
    <t>Playing an instrument</t>
  </si>
  <si>
    <t>5/17/2015 20:38:50</t>
  </si>
  <si>
    <t>1, 2</t>
  </si>
  <si>
    <t>playing an instrument</t>
  </si>
  <si>
    <t>5/17/2015 20:43:50</t>
  </si>
  <si>
    <t>Secondary school teacher</t>
  </si>
  <si>
    <t>Maths, P.E</t>
  </si>
  <si>
    <t>Small Group (Under 10 students)</t>
  </si>
  <si>
    <t>30 minutes</t>
  </si>
  <si>
    <t>5/17/2015 20:44:51</t>
  </si>
  <si>
    <t>5 - 9, 10 - 14</t>
  </si>
  <si>
    <t>5/17/2015 20:47:22</t>
  </si>
  <si>
    <t>Modified previously created material</t>
  </si>
  <si>
    <t>5/17/2015 20:57:44</t>
  </si>
  <si>
    <t>Music teacher</t>
  </si>
  <si>
    <t>an hour a day</t>
  </si>
  <si>
    <t>5/17/2015 21:54:53</t>
  </si>
  <si>
    <t>Primary school teacher</t>
  </si>
  <si>
    <t>Music, Maths, English, Languages, Sciences, Technology, History, Geography, P.E, Religious education; computing; personal, social, health and emotional education; sex education</t>
  </si>
  <si>
    <t>Large group (10+ students) (E.g. a class of students in a school)</t>
  </si>
  <si>
    <t>New material every time, Re-use previously created material, Modified previously created material</t>
  </si>
  <si>
    <t>Electronic</t>
  </si>
  <si>
    <t>5/17/2015 22:44:46</t>
  </si>
  <si>
    <t>Music, Maths, Sciences</t>
  </si>
  <si>
    <t>15 - 19</t>
  </si>
  <si>
    <t>5/17/2015 22:50:10</t>
  </si>
  <si>
    <t>student</t>
  </si>
  <si>
    <t>Geography</t>
  </si>
  <si>
    <t>5/17/2015 22:50:18</t>
  </si>
  <si>
    <t>5/17/2015 23:00:01</t>
  </si>
  <si>
    <t>History, Geography</t>
  </si>
  <si>
    <t>5/18/2015 8:38:36</t>
  </si>
  <si>
    <t>philosophy and ethics</t>
  </si>
  <si>
    <t>5/18/2015 10:08:07</t>
  </si>
  <si>
    <t>5/18/2015 10:27:24</t>
  </si>
  <si>
    <t>Maths</t>
  </si>
  <si>
    <t>questions from a book</t>
  </si>
  <si>
    <t>5/19/2015 7:38:21</t>
  </si>
  <si>
    <t>Maths, Sciences</t>
  </si>
  <si>
    <t>5/19/2015 10:43:18</t>
  </si>
  <si>
    <t>Dance Teacher</t>
  </si>
  <si>
    <t xml:space="preserve">Music, Dance </t>
  </si>
  <si>
    <t>One to one, Large group (10+ students) (E.g. a class of students in a school)</t>
  </si>
  <si>
    <t>5/20/2015 14:58:50</t>
  </si>
  <si>
    <t>New material every time, Modified previously created material</t>
  </si>
  <si>
    <t>5/20/2015 17:21:35</t>
  </si>
  <si>
    <t>Maths, English, Sciences, History, Geography</t>
  </si>
  <si>
    <t>5/20/2015 19:14:03</t>
  </si>
  <si>
    <t>All 7 areas of learning - Early Years Curriculum. (Personal, Social and Emotional Development/ Communication and Language/ Physical Development/ Literacy/ Maths/ Understanding the World/ Expressive Arts and Design</t>
  </si>
  <si>
    <t>Paper, Electronic, Physical (eg. practise of an instrument)</t>
  </si>
  <si>
    <t>Dependant "What best describes you?"</t>
  </si>
  <si>
    <t>Primary Teacher</t>
  </si>
  <si>
    <t>Secondary School Teacher</t>
  </si>
  <si>
    <t>Private Tutor</t>
  </si>
  <si>
    <t>Uni Lecturer</t>
  </si>
  <si>
    <t>Sample size</t>
  </si>
  <si>
    <t>10 - 14</t>
  </si>
  <si>
    <t>5 - 9</t>
  </si>
  <si>
    <t>3-5</t>
  </si>
  <si>
    <t>Dependant "What age range do you currently teach ?"</t>
  </si>
  <si>
    <t>20 - 29</t>
  </si>
  <si>
    <t>30 - 39</t>
  </si>
  <si>
    <t>40 +</t>
  </si>
  <si>
    <t>Sample Size</t>
  </si>
  <si>
    <t>Total</t>
  </si>
  <si>
    <t>5/24/2015 9:46:47</t>
  </si>
  <si>
    <t>All - primary</t>
  </si>
  <si>
    <t>Maths, English, Sciences, Technology, P.E</t>
  </si>
  <si>
    <t>Maths, English, Sciences, Technology, History, Geography</t>
  </si>
  <si>
    <t>Maths, English, Languages, Sciences, Technology, History, Geography, P.E</t>
  </si>
  <si>
    <t>Music, Maths, English, Sciences, Technology, History, Geography, P.E, PSHE</t>
  </si>
  <si>
    <t>Music, Maths, English, Languages, Sciences, Technology, History, Geography, P.E</t>
  </si>
  <si>
    <t>Music, Maths, English, Languages, Sciences, Technology, History, Geography, P.E, Primary</t>
  </si>
  <si>
    <t>Music, Maths, English, Languages, Sciences, Technology, History, Geography, P.E, RE</t>
  </si>
  <si>
    <t>special needs</t>
  </si>
  <si>
    <t>Languages, Textiles</t>
  </si>
  <si>
    <t>History</t>
  </si>
  <si>
    <t>History, Politics</t>
  </si>
  <si>
    <t>RS/Philosophy</t>
  </si>
  <si>
    <t>English</t>
  </si>
  <si>
    <t>Maths, Sciences, Technology</t>
  </si>
  <si>
    <t>Technology</t>
  </si>
  <si>
    <t>Technology, Business</t>
  </si>
  <si>
    <t>Engineering</t>
  </si>
  <si>
    <t>15 - 19, 20 - 29</t>
  </si>
  <si>
    <t>17 + All Adult</t>
  </si>
  <si>
    <t>15 - 19, 20 - 29, 30 - 39, 40 +</t>
  </si>
  <si>
    <t>5 - 11</t>
  </si>
  <si>
    <t>Product Interest Survey Responces</t>
  </si>
  <si>
    <t>Responces added from second survey for increased sample size</t>
  </si>
  <si>
    <t>Difficulty Tracking Progress? (yes)</t>
  </si>
  <si>
    <t>Difficulty tracking progress? (yes)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</si>
</sst>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22" fontId="1" fillId="2" borderId="2" xfId="0" applyNumberFormat="1" applyFont="1" applyFill="1" applyBorder="1" applyAlignment="1">
      <alignment horizontal="left" wrapText="1"/>
    </xf>
    <xf numFmtId="22" fontId="1" fillId="2" borderId="11" xfId="0" applyNumberFormat="1" applyFont="1" applyFill="1" applyBorder="1" applyAlignment="1">
      <alignment horizontal="left" wrapText="1"/>
    </xf>
    <xf numFmtId="22" fontId="1" fillId="2" borderId="10" xfId="0" applyNumberFormat="1" applyFont="1" applyFill="1" applyBorder="1" applyAlignment="1">
      <alignment horizontal="left" wrapText="1"/>
    </xf>
    <xf numFmtId="0" fontId="0" fillId="3" borderId="7" xfId="0" applyFill="1" applyBorder="1"/>
    <xf numFmtId="0" fontId="0" fillId="2" borderId="14" xfId="0" applyFill="1" applyBorder="1" applyAlignment="1">
      <alignment wrapText="1"/>
    </xf>
    <xf numFmtId="0" fontId="0" fillId="0" borderId="16" xfId="0" applyBorder="1"/>
    <xf numFmtId="0" fontId="0" fillId="0" borderId="0" xfId="0" applyBorder="1"/>
    <xf numFmtId="10" fontId="0" fillId="0" borderId="17" xfId="0" applyNumberFormat="1" applyBorder="1"/>
    <xf numFmtId="0" fontId="0" fillId="0" borderId="18" xfId="0" applyBorder="1"/>
    <xf numFmtId="0" fontId="0" fillId="0" borderId="19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15" xfId="0" applyBorder="1" applyAlignment="1">
      <alignment wrapText="1"/>
    </xf>
    <xf numFmtId="49" fontId="0" fillId="0" borderId="16" xfId="0" applyNumberFormat="1" applyBorder="1"/>
    <xf numFmtId="49" fontId="0" fillId="0" borderId="18" xfId="0" applyNumberFormat="1" applyBorder="1"/>
    <xf numFmtId="0" fontId="0" fillId="0" borderId="21" xfId="0" applyNumberFormat="1" applyBorder="1"/>
    <xf numFmtId="0" fontId="0" fillId="0" borderId="25" xfId="0" applyBorder="1"/>
    <xf numFmtId="0" fontId="0" fillId="0" borderId="24" xfId="0" applyBorder="1" applyAlignment="1">
      <alignment wrapText="1"/>
    </xf>
    <xf numFmtId="0" fontId="0" fillId="0" borderId="26" xfId="0" applyBorder="1" applyAlignment="1">
      <alignment horizontal="right" wrapText="1"/>
    </xf>
    <xf numFmtId="0" fontId="0" fillId="0" borderId="27" xfId="0" applyBorder="1" applyAlignment="1">
      <alignment horizontal="right" wrapText="1"/>
    </xf>
    <xf numFmtId="49" fontId="0" fillId="0" borderId="27" xfId="0" applyNumberFormat="1" applyBorder="1" applyAlignment="1">
      <alignment horizontal="right" wrapText="1"/>
    </xf>
    <xf numFmtId="0" fontId="0" fillId="0" borderId="28" xfId="0" applyBorder="1" applyAlignment="1">
      <alignment horizontal="right" wrapText="1"/>
    </xf>
    <xf numFmtId="0" fontId="0" fillId="0" borderId="29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49" fontId="0" fillId="0" borderId="15" xfId="0" applyNumberFormat="1" applyBorder="1" applyAlignment="1">
      <alignment horizontal="right" wrapText="1"/>
    </xf>
    <xf numFmtId="0" fontId="0" fillId="0" borderId="30" xfId="0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0" fontId="0" fillId="0" borderId="29" xfId="0" applyBorder="1" applyAlignment="1">
      <alignment horizontal="right"/>
    </xf>
    <xf numFmtId="49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 wrapText="1"/>
    </xf>
    <xf numFmtId="49" fontId="0" fillId="0" borderId="32" xfId="0" applyNumberFormat="1" applyBorder="1" applyAlignment="1">
      <alignment horizontal="right"/>
    </xf>
    <xf numFmtId="0" fontId="0" fillId="0" borderId="32" xfId="0" applyBorder="1" applyAlignment="1">
      <alignment horizontal="right"/>
    </xf>
    <xf numFmtId="0" fontId="1" fillId="0" borderId="33" xfId="0" applyFont="1" applyBorder="1" applyAlignment="1">
      <alignment horizontal="right" wrapText="1"/>
    </xf>
    <xf numFmtId="0" fontId="0" fillId="0" borderId="34" xfId="0" applyBorder="1" applyAlignment="1">
      <alignment horizontal="right"/>
    </xf>
    <xf numFmtId="0" fontId="1" fillId="0" borderId="22" xfId="0" applyFont="1" applyBorder="1" applyAlignment="1">
      <alignment horizontal="right" wrapText="1"/>
    </xf>
    <xf numFmtId="49" fontId="0" fillId="0" borderId="22" xfId="0" applyNumberFormat="1" applyBorder="1" applyAlignment="1">
      <alignment horizontal="right"/>
    </xf>
    <xf numFmtId="0" fontId="0" fillId="0" borderId="22" xfId="0" applyBorder="1" applyAlignment="1">
      <alignment horizontal="right"/>
    </xf>
    <xf numFmtId="0" fontId="1" fillId="0" borderId="35" xfId="0" applyFont="1" applyBorder="1" applyAlignment="1">
      <alignment horizontal="right" wrapText="1"/>
    </xf>
    <xf numFmtId="22" fontId="1" fillId="2" borderId="12" xfId="0" applyNumberFormat="1" applyFont="1" applyFill="1" applyBorder="1" applyAlignment="1">
      <alignment horizontal="left" wrapText="1"/>
    </xf>
    <xf numFmtId="0" fontId="1" fillId="0" borderId="31" xfId="0" applyFont="1" applyBorder="1" applyAlignment="1">
      <alignment horizontal="right" wrapText="1"/>
    </xf>
    <xf numFmtId="49" fontId="1" fillId="0" borderId="32" xfId="0" applyNumberFormat="1" applyFont="1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49" fontId="0" fillId="0" borderId="22" xfId="0" applyNumberFormat="1" applyBorder="1" applyAlignment="1">
      <alignment horizontal="right" wrapText="1"/>
    </xf>
    <xf numFmtId="0" fontId="0" fillId="0" borderId="35" xfId="0" applyBorder="1" applyAlignment="1">
      <alignment horizontal="right" wrapText="1"/>
    </xf>
    <xf numFmtId="0" fontId="0" fillId="0" borderId="23" xfId="0" applyBorder="1" applyAlignment="1">
      <alignment wrapText="1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'Survey Analytics'!$A$3:$A$5</c:f>
              <c:strCache>
                <c:ptCount val="3"/>
                <c:pt idx="0">
                  <c:v>Primary Teacher</c:v>
                </c:pt>
                <c:pt idx="1">
                  <c:v>Secondary School Teacher</c:v>
                </c:pt>
                <c:pt idx="2">
                  <c:v>Private Tutor</c:v>
                </c:pt>
              </c:strCache>
            </c:strRef>
          </c:cat>
          <c:val>
            <c:numRef>
              <c:f>'Survey Analytics'!$C$3:$C$5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0.61538461538461542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55072"/>
        <c:axId val="120385920"/>
      </c:barChart>
      <c:catAx>
        <c:axId val="1203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Educator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385920"/>
        <c:crosses val="autoZero"/>
        <c:auto val="1"/>
        <c:lblAlgn val="ctr"/>
        <c:lblOffset val="100"/>
        <c:noMultiLvlLbl val="0"/>
      </c:catAx>
      <c:valAx>
        <c:axId val="1203859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Interested in product</a:t>
                </a:r>
                <a:endParaRPr lang="en-GB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0355072"/>
        <c:crosses val="autoZero"/>
        <c:crossBetween val="between"/>
        <c:majorUnit val="0.2"/>
      </c:valAx>
      <c:spPr>
        <a:effectLst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('Survey Analytics'!$A$14:$A$16,'Survey Analytics'!$A$20)</c:f>
              <c:strCache>
                <c:ptCount val="4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All ages</c:v>
                </c:pt>
              </c:strCache>
            </c:strRef>
          </c:cat>
          <c:val>
            <c:numRef>
              <c:f>('Survey Analytics'!$C$14:$C$16,'Survey Analytics'!$C$20)</c:f>
              <c:numCache>
                <c:formatCode>0.00%</c:formatCode>
                <c:ptCount val="4"/>
                <c:pt idx="0">
                  <c:v>1</c:v>
                </c:pt>
                <c:pt idx="1">
                  <c:v>0.77777777777777779</c:v>
                </c:pt>
                <c:pt idx="2">
                  <c:v>0.7</c:v>
                </c:pt>
                <c:pt idx="3">
                  <c:v>0.6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987264"/>
        <c:axId val="122989184"/>
      </c:barChart>
      <c:catAx>
        <c:axId val="1229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Ages Taught by Educator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989184"/>
        <c:crosses val="autoZero"/>
        <c:auto val="1"/>
        <c:lblAlgn val="ctr"/>
        <c:lblOffset val="100"/>
        <c:noMultiLvlLbl val="0"/>
      </c:catAx>
      <c:valAx>
        <c:axId val="1229891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Interested in product</a:t>
                </a:r>
                <a:endParaRPr lang="en-GB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298726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Analytics'!$C$38:$C$41</c:f>
              <c:strCache>
                <c:ptCount val="1"/>
                <c:pt idx="0">
                  <c:v>41.18% 41.18% 35.29% 20.00%</c:v>
                </c:pt>
              </c:strCache>
            </c:strRef>
          </c:tx>
          <c:invertIfNegative val="0"/>
          <c:cat>
            <c:strRef>
              <c:f>'Survey Analytics'!$A$38:$A$41</c:f>
              <c:strCache>
                <c:ptCount val="4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All ages</c:v>
                </c:pt>
              </c:strCache>
            </c:strRef>
          </c:cat>
          <c:val>
            <c:numRef>
              <c:f>'Survey Analytics'!$C$38:$C$41</c:f>
              <c:numCache>
                <c:formatCode>0.00%</c:formatCode>
                <c:ptCount val="4"/>
                <c:pt idx="0">
                  <c:v>0.41176470588235292</c:v>
                </c:pt>
                <c:pt idx="1">
                  <c:v>0.41176470588235292</c:v>
                </c:pt>
                <c:pt idx="2">
                  <c:v>0.35294117647058826</c:v>
                </c:pt>
                <c:pt idx="3">
                  <c:v>0.2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05952"/>
        <c:axId val="122897536"/>
      </c:barChart>
      <c:catAx>
        <c:axId val="1230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 b="1" i="0" baseline="0">
                    <a:effectLst/>
                  </a:rPr>
                  <a:t>Ages Taught by Educator</a:t>
                </a:r>
                <a:endParaRPr lang="en-GB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897536"/>
        <c:crosses val="autoZero"/>
        <c:auto val="1"/>
        <c:lblAlgn val="ctr"/>
        <c:lblOffset val="100"/>
        <c:noMultiLvlLbl val="0"/>
      </c:catAx>
      <c:valAx>
        <c:axId val="1228975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with difficulty tracking students progress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30059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'Survey Analytics'!$A$26:$A$28</c:f>
              <c:strCache>
                <c:ptCount val="3"/>
                <c:pt idx="0">
                  <c:v>Primary Teacher</c:v>
                </c:pt>
                <c:pt idx="1">
                  <c:v>Secondary School Teacher</c:v>
                </c:pt>
                <c:pt idx="2">
                  <c:v>Private Tutor</c:v>
                </c:pt>
              </c:strCache>
            </c:strRef>
          </c:cat>
          <c:val>
            <c:numRef>
              <c:f>'Survey Analytics'!$C$26:$C$28</c:f>
              <c:numCache>
                <c:formatCode>0.00%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0.61538461538461542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922496"/>
        <c:axId val="122924416"/>
      </c:barChart>
      <c:catAx>
        <c:axId val="1229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baseline="0">
                    <a:effectLst/>
                  </a:rPr>
                  <a:t>Ages Taught by Educator</a:t>
                </a:r>
                <a:endParaRPr lang="en-GB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22924416"/>
        <c:crosses val="autoZero"/>
        <c:auto val="1"/>
        <c:lblAlgn val="ctr"/>
        <c:lblOffset val="100"/>
        <c:noMultiLvlLbl val="0"/>
      </c:catAx>
      <c:valAx>
        <c:axId val="122924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GB" sz="1000" b="1" i="0" baseline="0">
                    <a:effectLst/>
                  </a:rPr>
                  <a:t>% with difficulty tracking students progress</a:t>
                </a:r>
                <a:endParaRPr lang="en-GB" sz="10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29224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4762</xdr:rowOff>
    </xdr:from>
    <xdr:to>
      <xdr:col>12</xdr:col>
      <xdr:colOff>304800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12</xdr:row>
      <xdr:rowOff>4761</xdr:rowOff>
    </xdr:from>
    <xdr:to>
      <xdr:col>12</xdr:col>
      <xdr:colOff>304800</xdr:colOff>
      <xdr:row>22</xdr:row>
      <xdr:rowOff>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609599</xdr:colOff>
      <xdr:row>36</xdr:row>
      <xdr:rowOff>4762</xdr:rowOff>
    </xdr:from>
    <xdr:to>
      <xdr:col>12</xdr:col>
      <xdr:colOff>304800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23</xdr:row>
      <xdr:rowOff>185738</xdr:rowOff>
    </xdr:from>
    <xdr:to>
      <xdr:col>12</xdr:col>
      <xdr:colOff>304800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50" zoomScaleNormal="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5" x14ac:dyDescent="0.25"/>
  <cols>
    <col min="2" max="2" width="20.7109375" customWidth="1"/>
    <col min="3" max="3" width="18.140625" customWidth="1"/>
    <col min="4" max="14" width="20.7109375" customWidth="1"/>
    <col min="19" max="19" width="8.85546875" customWidth="1"/>
  </cols>
  <sheetData>
    <row r="1" spans="1:15" ht="105.75" thickBot="1" x14ac:dyDescent="0.3">
      <c r="A1" s="14"/>
      <c r="B1" s="15" t="s">
        <v>2</v>
      </c>
      <c r="C1" s="4" t="s">
        <v>3</v>
      </c>
      <c r="D1" s="4" t="s">
        <v>4</v>
      </c>
      <c r="E1" s="1" t="s">
        <v>5</v>
      </c>
      <c r="F1" s="3" t="s">
        <v>6</v>
      </c>
      <c r="G1" s="3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1" t="s">
        <v>12</v>
      </c>
      <c r="M1" s="4" t="s">
        <v>13</v>
      </c>
      <c r="N1" s="3" t="s">
        <v>14</v>
      </c>
      <c r="O1" s="5"/>
    </row>
    <row r="2" spans="1:15" ht="45.75" thickTop="1" x14ac:dyDescent="0.25">
      <c r="A2" s="63" t="s">
        <v>124</v>
      </c>
      <c r="B2" s="2" t="s">
        <v>15</v>
      </c>
      <c r="C2" s="32" t="s">
        <v>16</v>
      </c>
      <c r="D2" s="33" t="s">
        <v>17</v>
      </c>
      <c r="E2" s="34" t="s">
        <v>18</v>
      </c>
      <c r="F2" s="33" t="s">
        <v>19</v>
      </c>
      <c r="G2" s="33">
        <v>1</v>
      </c>
      <c r="H2" s="33" t="s">
        <v>20</v>
      </c>
      <c r="I2" s="33" t="s">
        <v>21</v>
      </c>
      <c r="J2" s="33" t="s">
        <v>22</v>
      </c>
      <c r="K2" s="33" t="s">
        <v>0</v>
      </c>
      <c r="L2" s="33" t="s">
        <v>1</v>
      </c>
      <c r="M2" s="33" t="s">
        <v>0</v>
      </c>
      <c r="N2" s="35" t="s">
        <v>0</v>
      </c>
    </row>
    <row r="3" spans="1:15" ht="45" x14ac:dyDescent="0.25">
      <c r="A3" s="64"/>
      <c r="B3" s="8" t="s">
        <v>23</v>
      </c>
      <c r="C3" s="36" t="s">
        <v>16</v>
      </c>
      <c r="D3" s="37" t="s">
        <v>17</v>
      </c>
      <c r="E3" s="38" t="s">
        <v>92</v>
      </c>
      <c r="F3" s="37" t="s">
        <v>24</v>
      </c>
      <c r="G3" s="37">
        <v>1</v>
      </c>
      <c r="H3" s="37" t="s">
        <v>20</v>
      </c>
      <c r="I3" s="37" t="s">
        <v>25</v>
      </c>
      <c r="J3" s="37" t="s">
        <v>26</v>
      </c>
      <c r="K3" s="37" t="s">
        <v>0</v>
      </c>
      <c r="L3" s="37" t="s">
        <v>1</v>
      </c>
      <c r="M3" s="37" t="s">
        <v>0</v>
      </c>
      <c r="N3" s="39" t="s">
        <v>0</v>
      </c>
    </row>
    <row r="4" spans="1:15" ht="60" x14ac:dyDescent="0.25">
      <c r="A4" s="64"/>
      <c r="B4" s="2" t="s">
        <v>27</v>
      </c>
      <c r="C4" s="36" t="s">
        <v>16</v>
      </c>
      <c r="D4" s="37" t="s">
        <v>17</v>
      </c>
      <c r="E4" s="38" t="s">
        <v>28</v>
      </c>
      <c r="F4" s="37" t="s">
        <v>19</v>
      </c>
      <c r="G4" s="37">
        <v>1</v>
      </c>
      <c r="H4" s="37" t="s">
        <v>29</v>
      </c>
      <c r="I4" s="37" t="s">
        <v>21</v>
      </c>
      <c r="J4" s="37" t="s">
        <v>30</v>
      </c>
      <c r="K4" s="37" t="s">
        <v>0</v>
      </c>
      <c r="L4" s="37" t="s">
        <v>31</v>
      </c>
      <c r="M4" s="37" t="s">
        <v>1</v>
      </c>
      <c r="N4" s="39" t="s">
        <v>1</v>
      </c>
    </row>
    <row r="5" spans="1:15" ht="45" x14ac:dyDescent="0.25">
      <c r="A5" s="64"/>
      <c r="B5" s="8" t="s">
        <v>32</v>
      </c>
      <c r="C5" s="36" t="s">
        <v>16</v>
      </c>
      <c r="D5" s="37" t="s">
        <v>17</v>
      </c>
      <c r="E5" s="38" t="s">
        <v>33</v>
      </c>
      <c r="F5" s="37" t="s">
        <v>19</v>
      </c>
      <c r="G5" s="37">
        <v>2</v>
      </c>
      <c r="H5" s="37" t="s">
        <v>34</v>
      </c>
      <c r="I5" s="37" t="s">
        <v>35</v>
      </c>
      <c r="J5" s="37" t="s">
        <v>36</v>
      </c>
      <c r="K5" s="37" t="s">
        <v>1</v>
      </c>
      <c r="L5" s="37" t="s">
        <v>0</v>
      </c>
      <c r="M5" s="37" t="s">
        <v>1</v>
      </c>
      <c r="N5" s="39" t="s">
        <v>0</v>
      </c>
    </row>
    <row r="6" spans="1:15" ht="30" x14ac:dyDescent="0.25">
      <c r="A6" s="64"/>
      <c r="B6" s="2" t="s">
        <v>37</v>
      </c>
      <c r="C6" s="36" t="s">
        <v>16</v>
      </c>
      <c r="D6" s="37" t="s">
        <v>17</v>
      </c>
      <c r="E6" s="38" t="s">
        <v>92</v>
      </c>
      <c r="F6" s="37" t="s">
        <v>24</v>
      </c>
      <c r="G6" s="37" t="s">
        <v>38</v>
      </c>
      <c r="H6" s="37" t="s">
        <v>34</v>
      </c>
      <c r="I6" s="37" t="s">
        <v>35</v>
      </c>
      <c r="J6" s="37" t="s">
        <v>39</v>
      </c>
      <c r="K6" s="37" t="s">
        <v>1</v>
      </c>
      <c r="L6" s="37" t="s">
        <v>0</v>
      </c>
      <c r="M6" s="37" t="s">
        <v>1</v>
      </c>
      <c r="N6" s="39" t="s">
        <v>0</v>
      </c>
    </row>
    <row r="7" spans="1:15" ht="30" x14ac:dyDescent="0.25">
      <c r="A7" s="64"/>
      <c r="B7" s="7" t="s">
        <v>40</v>
      </c>
      <c r="C7" s="36" t="s">
        <v>41</v>
      </c>
      <c r="D7" s="37" t="s">
        <v>42</v>
      </c>
      <c r="E7" s="38" t="s">
        <v>28</v>
      </c>
      <c r="F7" s="37" t="s">
        <v>43</v>
      </c>
      <c r="G7" s="37">
        <v>1</v>
      </c>
      <c r="H7" s="37"/>
      <c r="I7" s="37" t="s">
        <v>44</v>
      </c>
      <c r="J7" s="37" t="s">
        <v>30</v>
      </c>
      <c r="K7" s="37" t="s">
        <v>0</v>
      </c>
      <c r="L7" s="37" t="s">
        <v>31</v>
      </c>
      <c r="M7" s="37" t="s">
        <v>0</v>
      </c>
      <c r="N7" s="39" t="s">
        <v>1</v>
      </c>
    </row>
    <row r="8" spans="1:15" ht="45" x14ac:dyDescent="0.25">
      <c r="A8" s="64"/>
      <c r="B8" s="8" t="s">
        <v>45</v>
      </c>
      <c r="C8" s="36" t="s">
        <v>16</v>
      </c>
      <c r="D8" s="37" t="s">
        <v>17</v>
      </c>
      <c r="E8" s="38" t="s">
        <v>46</v>
      </c>
      <c r="F8" s="37" t="s">
        <v>19</v>
      </c>
      <c r="G8" s="37">
        <v>1</v>
      </c>
      <c r="H8" s="37" t="s">
        <v>20</v>
      </c>
      <c r="I8" s="37" t="s">
        <v>21</v>
      </c>
      <c r="J8" s="37" t="s">
        <v>30</v>
      </c>
      <c r="K8" s="37" t="s">
        <v>0</v>
      </c>
      <c r="L8" s="37" t="s">
        <v>1</v>
      </c>
      <c r="M8" s="37" t="s">
        <v>0</v>
      </c>
      <c r="N8" s="39" t="s">
        <v>1</v>
      </c>
    </row>
    <row r="9" spans="1:15" ht="45" x14ac:dyDescent="0.25">
      <c r="A9" s="64"/>
      <c r="B9" s="2" t="s">
        <v>47</v>
      </c>
      <c r="C9" s="36" t="s">
        <v>16</v>
      </c>
      <c r="D9" s="37" t="s">
        <v>17</v>
      </c>
      <c r="E9" s="38" t="s">
        <v>18</v>
      </c>
      <c r="F9" s="37" t="s">
        <v>19</v>
      </c>
      <c r="G9" s="37">
        <v>2</v>
      </c>
      <c r="H9" s="37" t="s">
        <v>48</v>
      </c>
      <c r="I9" s="37" t="s">
        <v>44</v>
      </c>
      <c r="J9" s="37" t="s">
        <v>30</v>
      </c>
      <c r="K9" s="37" t="s">
        <v>0</v>
      </c>
      <c r="L9" s="37" t="s">
        <v>1</v>
      </c>
      <c r="M9" s="37" t="s">
        <v>0</v>
      </c>
      <c r="N9" s="39" t="s">
        <v>0</v>
      </c>
    </row>
    <row r="10" spans="1:15" ht="30" x14ac:dyDescent="0.25">
      <c r="A10" s="64"/>
      <c r="B10" s="7" t="s">
        <v>49</v>
      </c>
      <c r="C10" s="36" t="s">
        <v>50</v>
      </c>
      <c r="D10" s="37" t="s">
        <v>17</v>
      </c>
      <c r="E10" s="38" t="s">
        <v>28</v>
      </c>
      <c r="F10" s="37" t="s">
        <v>43</v>
      </c>
      <c r="G10" s="37">
        <v>2</v>
      </c>
      <c r="H10" s="37" t="s">
        <v>48</v>
      </c>
      <c r="I10" s="37" t="s">
        <v>51</v>
      </c>
      <c r="J10" s="37" t="s">
        <v>30</v>
      </c>
      <c r="K10" s="37" t="s">
        <v>0</v>
      </c>
      <c r="L10" s="37" t="s">
        <v>31</v>
      </c>
      <c r="M10" s="37" t="s">
        <v>0</v>
      </c>
      <c r="N10" s="39" t="s">
        <v>0</v>
      </c>
    </row>
    <row r="11" spans="1:15" ht="135" x14ac:dyDescent="0.25">
      <c r="A11" s="64"/>
      <c r="B11" s="8" t="s">
        <v>52</v>
      </c>
      <c r="C11" s="36" t="s">
        <v>53</v>
      </c>
      <c r="D11" s="37" t="s">
        <v>54</v>
      </c>
      <c r="E11" s="38" t="s">
        <v>46</v>
      </c>
      <c r="F11" s="37" t="s">
        <v>55</v>
      </c>
      <c r="G11" s="37">
        <v>2</v>
      </c>
      <c r="H11" s="37" t="s">
        <v>56</v>
      </c>
      <c r="I11" s="37" t="s">
        <v>21</v>
      </c>
      <c r="J11" s="37" t="s">
        <v>57</v>
      </c>
      <c r="K11" s="37" t="s">
        <v>0</v>
      </c>
      <c r="L11" s="37" t="s">
        <v>0</v>
      </c>
      <c r="M11" s="37" t="s">
        <v>0</v>
      </c>
      <c r="N11" s="39" t="s">
        <v>1</v>
      </c>
    </row>
    <row r="12" spans="1:15" ht="45" x14ac:dyDescent="0.25">
      <c r="A12" s="64"/>
      <c r="B12" s="8" t="s">
        <v>58</v>
      </c>
      <c r="C12" s="58" t="s">
        <v>16</v>
      </c>
      <c r="D12" s="59" t="s">
        <v>59</v>
      </c>
      <c r="E12" s="60" t="s">
        <v>60</v>
      </c>
      <c r="F12" s="59" t="s">
        <v>24</v>
      </c>
      <c r="G12" s="59">
        <v>2</v>
      </c>
      <c r="H12" s="59" t="s">
        <v>20</v>
      </c>
      <c r="I12" s="59" t="s">
        <v>25</v>
      </c>
      <c r="J12" s="59" t="s">
        <v>26</v>
      </c>
      <c r="K12" s="59" t="s">
        <v>0</v>
      </c>
      <c r="L12" s="59" t="s">
        <v>1</v>
      </c>
      <c r="M12" s="59" t="s">
        <v>0</v>
      </c>
      <c r="N12" s="61" t="s">
        <v>0</v>
      </c>
    </row>
    <row r="13" spans="1:15" ht="30" x14ac:dyDescent="0.25">
      <c r="A13" s="64"/>
      <c r="B13" s="9" t="s">
        <v>61</v>
      </c>
      <c r="C13" s="36" t="s">
        <v>62</v>
      </c>
      <c r="D13" s="37" t="s">
        <v>63</v>
      </c>
      <c r="E13" s="38" t="s">
        <v>60</v>
      </c>
      <c r="F13" s="37" t="s">
        <v>24</v>
      </c>
      <c r="G13" s="37">
        <v>1</v>
      </c>
      <c r="H13" s="37" t="s">
        <v>34</v>
      </c>
      <c r="I13" s="37" t="s">
        <v>44</v>
      </c>
      <c r="J13" s="37" t="s">
        <v>22</v>
      </c>
      <c r="K13" s="37" t="s">
        <v>0</v>
      </c>
      <c r="L13" s="37" t="s">
        <v>31</v>
      </c>
      <c r="M13" s="37" t="s">
        <v>0</v>
      </c>
      <c r="N13" s="39" t="s">
        <v>1</v>
      </c>
    </row>
    <row r="14" spans="1:15" ht="30" x14ac:dyDescent="0.25">
      <c r="A14" s="64"/>
      <c r="B14" s="2" t="s">
        <v>64</v>
      </c>
      <c r="C14" s="36" t="s">
        <v>16</v>
      </c>
      <c r="D14" s="37" t="s">
        <v>17</v>
      </c>
      <c r="E14" s="38" t="s">
        <v>28</v>
      </c>
      <c r="F14" s="37" t="s">
        <v>24</v>
      </c>
      <c r="G14" s="37">
        <v>3</v>
      </c>
      <c r="H14" s="37" t="s">
        <v>20</v>
      </c>
      <c r="I14" s="37" t="s">
        <v>21</v>
      </c>
      <c r="J14" s="37" t="s">
        <v>30</v>
      </c>
      <c r="K14" s="37" t="s">
        <v>1</v>
      </c>
      <c r="L14" s="37" t="s">
        <v>0</v>
      </c>
      <c r="M14" s="37" t="s">
        <v>1</v>
      </c>
      <c r="N14" s="39" t="s">
        <v>1</v>
      </c>
    </row>
    <row r="15" spans="1:15" ht="30" x14ac:dyDescent="0.25">
      <c r="A15" s="64"/>
      <c r="B15" s="2" t="s">
        <v>65</v>
      </c>
      <c r="C15" s="36" t="s">
        <v>41</v>
      </c>
      <c r="D15" s="37" t="s">
        <v>66</v>
      </c>
      <c r="E15" s="38" t="s">
        <v>60</v>
      </c>
      <c r="F15" s="37" t="s">
        <v>43</v>
      </c>
      <c r="G15" s="37">
        <v>3</v>
      </c>
      <c r="H15" s="37" t="s">
        <v>48</v>
      </c>
      <c r="I15" s="37" t="s">
        <v>44</v>
      </c>
      <c r="J15" s="37" t="s">
        <v>22</v>
      </c>
      <c r="K15" s="37" t="s">
        <v>0</v>
      </c>
      <c r="L15" s="37" t="s">
        <v>31</v>
      </c>
      <c r="M15" s="37" t="s">
        <v>0</v>
      </c>
      <c r="N15" s="39" t="s">
        <v>1</v>
      </c>
    </row>
    <row r="16" spans="1:15" ht="60" x14ac:dyDescent="0.25">
      <c r="A16" s="64"/>
      <c r="B16" s="7" t="s">
        <v>67</v>
      </c>
      <c r="C16" s="36" t="s">
        <v>41</v>
      </c>
      <c r="D16" s="37" t="s">
        <v>68</v>
      </c>
      <c r="E16" s="38" t="s">
        <v>60</v>
      </c>
      <c r="F16" s="37" t="s">
        <v>55</v>
      </c>
      <c r="G16" s="37">
        <v>1</v>
      </c>
      <c r="H16" s="37" t="s">
        <v>34</v>
      </c>
      <c r="I16" s="37" t="s">
        <v>44</v>
      </c>
      <c r="J16" s="37" t="s">
        <v>57</v>
      </c>
      <c r="K16" s="37" t="s">
        <v>1</v>
      </c>
      <c r="L16" s="37" t="s">
        <v>0</v>
      </c>
      <c r="M16" s="37" t="s">
        <v>1</v>
      </c>
      <c r="N16" s="39" t="s">
        <v>1</v>
      </c>
    </row>
    <row r="17" spans="1:14" ht="45" x14ac:dyDescent="0.25">
      <c r="A17" s="64"/>
      <c r="B17" s="8" t="s">
        <v>69</v>
      </c>
      <c r="C17" s="36" t="s">
        <v>16</v>
      </c>
      <c r="D17" s="37" t="s">
        <v>17</v>
      </c>
      <c r="E17" s="38" t="s">
        <v>46</v>
      </c>
      <c r="F17" s="37" t="s">
        <v>24</v>
      </c>
      <c r="G17" s="37">
        <v>1</v>
      </c>
      <c r="H17" s="37" t="s">
        <v>34</v>
      </c>
      <c r="I17" s="37" t="s">
        <v>44</v>
      </c>
      <c r="J17" s="37" t="s">
        <v>26</v>
      </c>
      <c r="K17" s="37" t="s">
        <v>0</v>
      </c>
      <c r="L17" s="37" t="s">
        <v>31</v>
      </c>
      <c r="M17" s="37" t="s">
        <v>0</v>
      </c>
      <c r="N17" s="39" t="s">
        <v>1</v>
      </c>
    </row>
    <row r="18" spans="1:14" ht="30" x14ac:dyDescent="0.25">
      <c r="A18" s="64"/>
      <c r="B18" s="2" t="s">
        <v>70</v>
      </c>
      <c r="C18" s="36" t="s">
        <v>16</v>
      </c>
      <c r="D18" s="37" t="s">
        <v>71</v>
      </c>
      <c r="E18" s="38" t="s">
        <v>60</v>
      </c>
      <c r="F18" s="37" t="s">
        <v>24</v>
      </c>
      <c r="G18" s="37">
        <v>1</v>
      </c>
      <c r="H18" s="37" t="s">
        <v>72</v>
      </c>
      <c r="I18" s="37" t="s">
        <v>25</v>
      </c>
      <c r="J18" s="37" t="s">
        <v>22</v>
      </c>
      <c r="K18" s="37" t="s">
        <v>0</v>
      </c>
      <c r="L18" s="37" t="s">
        <v>31</v>
      </c>
      <c r="M18" s="37" t="s">
        <v>0</v>
      </c>
      <c r="N18" s="39" t="s">
        <v>0</v>
      </c>
    </row>
    <row r="19" spans="1:14" ht="30" x14ac:dyDescent="0.25">
      <c r="A19" s="64"/>
      <c r="B19" s="8" t="s">
        <v>73</v>
      </c>
      <c r="C19" s="36" t="s">
        <v>16</v>
      </c>
      <c r="D19" s="37" t="s">
        <v>74</v>
      </c>
      <c r="E19" s="38" t="s">
        <v>33</v>
      </c>
      <c r="F19" s="37" t="s">
        <v>24</v>
      </c>
      <c r="G19" s="37">
        <v>1</v>
      </c>
      <c r="H19" s="37" t="s">
        <v>34</v>
      </c>
      <c r="I19" s="37" t="s">
        <v>21</v>
      </c>
      <c r="J19" s="37" t="s">
        <v>22</v>
      </c>
      <c r="K19" s="37" t="s">
        <v>0</v>
      </c>
      <c r="L19" s="37" t="s">
        <v>1</v>
      </c>
      <c r="M19" s="37" t="s">
        <v>0</v>
      </c>
      <c r="N19" s="39" t="s">
        <v>0</v>
      </c>
    </row>
    <row r="20" spans="1:14" ht="60" x14ac:dyDescent="0.25">
      <c r="A20" s="64"/>
      <c r="B20" s="8" t="s">
        <v>75</v>
      </c>
      <c r="C20" s="36" t="s">
        <v>76</v>
      </c>
      <c r="D20" s="37" t="s">
        <v>77</v>
      </c>
      <c r="E20" s="38" t="s">
        <v>28</v>
      </c>
      <c r="F20" s="37" t="s">
        <v>78</v>
      </c>
      <c r="G20" s="37">
        <v>1</v>
      </c>
      <c r="H20" s="37" t="s">
        <v>20</v>
      </c>
      <c r="I20" s="37" t="s">
        <v>21</v>
      </c>
      <c r="J20" s="37" t="s">
        <v>30</v>
      </c>
      <c r="K20" s="37" t="s">
        <v>0</v>
      </c>
      <c r="L20" s="37" t="s">
        <v>31</v>
      </c>
      <c r="M20" s="37" t="s">
        <v>0</v>
      </c>
      <c r="N20" s="39" t="s">
        <v>1</v>
      </c>
    </row>
    <row r="21" spans="1:14" ht="60" x14ac:dyDescent="0.25">
      <c r="A21" s="64"/>
      <c r="B21" s="8" t="s">
        <v>79</v>
      </c>
      <c r="C21" s="36" t="s">
        <v>16</v>
      </c>
      <c r="D21" s="37" t="s">
        <v>74</v>
      </c>
      <c r="E21" s="38" t="s">
        <v>60</v>
      </c>
      <c r="F21" s="37" t="s">
        <v>24</v>
      </c>
      <c r="G21" s="37">
        <v>1</v>
      </c>
      <c r="H21" s="37" t="s">
        <v>80</v>
      </c>
      <c r="I21" s="37" t="s">
        <v>44</v>
      </c>
      <c r="J21" s="37" t="s">
        <v>22</v>
      </c>
      <c r="K21" s="37" t="s">
        <v>1</v>
      </c>
      <c r="L21" s="37" t="s">
        <v>31</v>
      </c>
      <c r="M21" s="37" t="s">
        <v>1</v>
      </c>
      <c r="N21" s="39" t="s">
        <v>1</v>
      </c>
    </row>
    <row r="22" spans="1:14" ht="60" x14ac:dyDescent="0.25">
      <c r="A22" s="64"/>
      <c r="B22" s="2" t="s">
        <v>81</v>
      </c>
      <c r="C22" s="36" t="s">
        <v>53</v>
      </c>
      <c r="D22" s="37" t="s">
        <v>82</v>
      </c>
      <c r="E22" s="38" t="s">
        <v>93</v>
      </c>
      <c r="F22" s="37" t="s">
        <v>55</v>
      </c>
      <c r="G22" s="37">
        <v>3</v>
      </c>
      <c r="H22" s="37" t="s">
        <v>20</v>
      </c>
      <c r="I22" s="37" t="s">
        <v>25</v>
      </c>
      <c r="J22" s="37" t="s">
        <v>22</v>
      </c>
      <c r="K22" s="37" t="s">
        <v>0</v>
      </c>
      <c r="L22" s="37" t="s">
        <v>1</v>
      </c>
      <c r="M22" s="37" t="s">
        <v>0</v>
      </c>
      <c r="N22" s="39" t="s">
        <v>0</v>
      </c>
    </row>
    <row r="23" spans="1:14" ht="195" x14ac:dyDescent="0.25">
      <c r="A23" s="64"/>
      <c r="B23" s="7" t="s">
        <v>83</v>
      </c>
      <c r="C23" s="36" t="s">
        <v>53</v>
      </c>
      <c r="D23" s="37" t="s">
        <v>84</v>
      </c>
      <c r="E23" s="38" t="s">
        <v>94</v>
      </c>
      <c r="F23" s="37" t="s">
        <v>55</v>
      </c>
      <c r="G23" s="37">
        <v>5</v>
      </c>
      <c r="H23" s="37" t="s">
        <v>20</v>
      </c>
      <c r="I23" s="37" t="s">
        <v>21</v>
      </c>
      <c r="J23" s="37" t="s">
        <v>85</v>
      </c>
      <c r="K23" s="37" t="s">
        <v>0</v>
      </c>
      <c r="L23" s="37" t="s">
        <v>0</v>
      </c>
      <c r="M23" s="37" t="s">
        <v>0</v>
      </c>
      <c r="N23" s="39" t="s">
        <v>1</v>
      </c>
    </row>
    <row r="24" spans="1:14" ht="52.5" thickBot="1" x14ac:dyDescent="0.3">
      <c r="A24" s="64"/>
      <c r="B24" s="10" t="s">
        <v>101</v>
      </c>
      <c r="C24" s="56" t="s">
        <v>53</v>
      </c>
      <c r="D24" s="46" t="s">
        <v>102</v>
      </c>
      <c r="E24" s="57" t="s">
        <v>93</v>
      </c>
      <c r="F24" s="46" t="s">
        <v>55</v>
      </c>
      <c r="G24" s="46">
        <v>2</v>
      </c>
      <c r="H24" s="46" t="s">
        <v>48</v>
      </c>
      <c r="I24" s="46" t="s">
        <v>21</v>
      </c>
      <c r="J24" s="46" t="s">
        <v>22</v>
      </c>
      <c r="K24" s="46" t="s">
        <v>0</v>
      </c>
      <c r="L24" s="46" t="s">
        <v>1</v>
      </c>
      <c r="M24" s="46" t="s">
        <v>0</v>
      </c>
      <c r="N24" s="49" t="s">
        <v>1</v>
      </c>
    </row>
    <row r="25" spans="1:14" ht="15.75" thickTop="1" x14ac:dyDescent="0.25">
      <c r="A25" s="65" t="s">
        <v>125</v>
      </c>
      <c r="B25" s="55">
        <v>42087.851886574077</v>
      </c>
      <c r="C25" s="50"/>
      <c r="D25" s="51"/>
      <c r="E25" s="52"/>
      <c r="F25" s="53"/>
      <c r="G25" s="53"/>
      <c r="H25" s="53"/>
      <c r="I25" s="53"/>
      <c r="J25" s="53"/>
      <c r="K25" s="53"/>
      <c r="L25" s="53"/>
      <c r="M25" s="53"/>
      <c r="N25" s="54"/>
    </row>
    <row r="26" spans="1:14" ht="39" x14ac:dyDescent="0.25">
      <c r="A26" s="66"/>
      <c r="B26" s="11">
        <v>42113.890752314815</v>
      </c>
      <c r="C26" s="42"/>
      <c r="D26" s="40" t="s">
        <v>103</v>
      </c>
      <c r="E26" s="43" t="s">
        <v>92</v>
      </c>
      <c r="F26" s="44"/>
      <c r="G26" s="44"/>
      <c r="H26" s="44"/>
      <c r="I26" s="44"/>
      <c r="J26" s="44"/>
      <c r="K26" s="44"/>
      <c r="L26" s="44"/>
      <c r="M26" s="44"/>
      <c r="N26" s="41" t="s">
        <v>1</v>
      </c>
    </row>
    <row r="27" spans="1:14" ht="39" x14ac:dyDescent="0.25">
      <c r="A27" s="66"/>
      <c r="B27" s="12">
        <v>42115.80431712963</v>
      </c>
      <c r="C27" s="42"/>
      <c r="D27" s="40" t="s">
        <v>104</v>
      </c>
      <c r="E27" s="43" t="s">
        <v>46</v>
      </c>
      <c r="F27" s="44"/>
      <c r="G27" s="44"/>
      <c r="H27" s="44"/>
      <c r="I27" s="44"/>
      <c r="J27" s="44"/>
      <c r="K27" s="44"/>
      <c r="L27" s="44"/>
      <c r="M27" s="44"/>
      <c r="N27" s="41" t="s">
        <v>1</v>
      </c>
    </row>
    <row r="28" spans="1:14" ht="51.75" x14ac:dyDescent="0.25">
      <c r="A28" s="66"/>
      <c r="B28" s="11">
        <v>42115.897939814815</v>
      </c>
      <c r="C28" s="42"/>
      <c r="D28" s="40" t="s">
        <v>105</v>
      </c>
      <c r="E28" s="43" t="s">
        <v>93</v>
      </c>
      <c r="F28" s="44"/>
      <c r="G28" s="44"/>
      <c r="H28" s="44"/>
      <c r="I28" s="44"/>
      <c r="J28" s="44"/>
      <c r="K28" s="44"/>
      <c r="L28" s="44"/>
      <c r="M28" s="44"/>
      <c r="N28" s="41" t="s">
        <v>1</v>
      </c>
    </row>
    <row r="29" spans="1:14" ht="64.5" x14ac:dyDescent="0.25">
      <c r="A29" s="66"/>
      <c r="B29" s="13">
        <v>42115.912175925929</v>
      </c>
      <c r="C29" s="42"/>
      <c r="D29" s="40" t="s">
        <v>106</v>
      </c>
      <c r="E29" s="43" t="s">
        <v>93</v>
      </c>
      <c r="F29" s="44"/>
      <c r="G29" s="44"/>
      <c r="H29" s="44"/>
      <c r="I29" s="44"/>
      <c r="J29" s="44"/>
      <c r="K29" s="44"/>
      <c r="L29" s="44"/>
      <c r="M29" s="44"/>
      <c r="N29" s="41" t="s">
        <v>0</v>
      </c>
    </row>
    <row r="30" spans="1:14" ht="64.5" x14ac:dyDescent="0.25">
      <c r="A30" s="66"/>
      <c r="B30" s="12">
        <v>42115.916388888887</v>
      </c>
      <c r="C30" s="42"/>
      <c r="D30" s="40" t="s">
        <v>107</v>
      </c>
      <c r="E30" s="43" t="s">
        <v>93</v>
      </c>
      <c r="F30" s="44"/>
      <c r="G30" s="44"/>
      <c r="H30" s="44"/>
      <c r="I30" s="44"/>
      <c r="J30" s="44"/>
      <c r="K30" s="44"/>
      <c r="L30" s="44"/>
      <c r="M30" s="44"/>
      <c r="N30" s="41" t="s">
        <v>0</v>
      </c>
    </row>
    <row r="31" spans="1:14" ht="64.5" x14ac:dyDescent="0.25">
      <c r="A31" s="66"/>
      <c r="B31" s="11">
        <v>42116.415567129632</v>
      </c>
      <c r="C31" s="42"/>
      <c r="D31" s="40" t="s">
        <v>108</v>
      </c>
      <c r="E31" s="43" t="s">
        <v>93</v>
      </c>
      <c r="F31" s="44"/>
      <c r="G31" s="44"/>
      <c r="H31" s="44"/>
      <c r="I31" s="44"/>
      <c r="J31" s="44"/>
      <c r="K31" s="44"/>
      <c r="L31" s="44"/>
      <c r="M31" s="44"/>
      <c r="N31" s="41" t="s">
        <v>0</v>
      </c>
    </row>
    <row r="32" spans="1:14" ht="64.5" x14ac:dyDescent="0.25">
      <c r="A32" s="66"/>
      <c r="B32" s="12">
        <v>42116.73810185185</v>
      </c>
      <c r="C32" s="42"/>
      <c r="D32" s="40" t="s">
        <v>109</v>
      </c>
      <c r="E32" s="43" t="s">
        <v>46</v>
      </c>
      <c r="F32" s="44"/>
      <c r="G32" s="44"/>
      <c r="H32" s="44"/>
      <c r="I32" s="44"/>
      <c r="J32" s="44"/>
      <c r="K32" s="44"/>
      <c r="L32" s="44"/>
      <c r="M32" s="44"/>
      <c r="N32" s="41"/>
    </row>
    <row r="33" spans="1:14" x14ac:dyDescent="0.25">
      <c r="A33" s="66"/>
      <c r="B33" s="11">
        <v>42129.529756944445</v>
      </c>
      <c r="C33" s="42"/>
      <c r="D33" s="40" t="s">
        <v>17</v>
      </c>
      <c r="E33" s="43" t="s">
        <v>92</v>
      </c>
      <c r="F33" s="44"/>
      <c r="G33" s="44"/>
      <c r="H33" s="44"/>
      <c r="I33" s="44"/>
      <c r="J33" s="44"/>
      <c r="K33" s="44"/>
      <c r="L33" s="44"/>
      <c r="M33" s="44"/>
      <c r="N33" s="41" t="s">
        <v>0</v>
      </c>
    </row>
    <row r="34" spans="1:14" x14ac:dyDescent="0.25">
      <c r="A34" s="66"/>
      <c r="B34" s="13">
        <v>42144.5466087963</v>
      </c>
      <c r="C34" s="42"/>
      <c r="D34" s="40" t="s">
        <v>17</v>
      </c>
      <c r="E34" s="43" t="s">
        <v>18</v>
      </c>
      <c r="F34" s="44"/>
      <c r="G34" s="44"/>
      <c r="H34" s="44"/>
      <c r="I34" s="44"/>
      <c r="J34" s="44"/>
      <c r="K34" s="44"/>
      <c r="L34" s="44"/>
      <c r="M34" s="44"/>
      <c r="N34" s="41"/>
    </row>
    <row r="35" spans="1:14" x14ac:dyDescent="0.25">
      <c r="A35" s="66"/>
      <c r="B35" s="12">
        <v>42144.581377314818</v>
      </c>
      <c r="C35" s="42"/>
      <c r="D35" s="40" t="s">
        <v>17</v>
      </c>
      <c r="E35" s="43" t="s">
        <v>18</v>
      </c>
      <c r="F35" s="44"/>
      <c r="G35" s="44"/>
      <c r="H35" s="44"/>
      <c r="I35" s="44"/>
      <c r="J35" s="44"/>
      <c r="K35" s="44"/>
      <c r="L35" s="44"/>
      <c r="M35" s="44"/>
      <c r="N35" s="41" t="s">
        <v>1</v>
      </c>
    </row>
    <row r="36" spans="1:14" x14ac:dyDescent="0.25">
      <c r="A36" s="66"/>
      <c r="B36" s="13">
        <v>42144.675046296295</v>
      </c>
      <c r="C36" s="42"/>
      <c r="D36" s="40" t="s">
        <v>17</v>
      </c>
      <c r="E36" s="43" t="s">
        <v>93</v>
      </c>
      <c r="F36" s="44"/>
      <c r="G36" s="44"/>
      <c r="H36" s="44"/>
      <c r="I36" s="44"/>
      <c r="J36" s="44"/>
      <c r="K36" s="44"/>
      <c r="L36" s="44"/>
      <c r="M36" s="44"/>
      <c r="N36" s="41" t="s">
        <v>1</v>
      </c>
    </row>
    <row r="37" spans="1:14" x14ac:dyDescent="0.25">
      <c r="A37" s="66"/>
      <c r="B37" s="13">
        <v>42144.75984953704</v>
      </c>
      <c r="C37" s="42"/>
      <c r="D37" s="40" t="s">
        <v>110</v>
      </c>
      <c r="E37" s="43" t="s">
        <v>93</v>
      </c>
      <c r="F37" s="44"/>
      <c r="G37" s="44"/>
      <c r="H37" s="44"/>
      <c r="I37" s="44"/>
      <c r="J37" s="44"/>
      <c r="K37" s="44"/>
      <c r="L37" s="44"/>
      <c r="M37" s="44"/>
      <c r="N37" s="41" t="s">
        <v>0</v>
      </c>
    </row>
    <row r="38" spans="1:14" x14ac:dyDescent="0.25">
      <c r="A38" s="66"/>
      <c r="B38" s="13">
        <v>42144.76</v>
      </c>
      <c r="C38" s="42"/>
      <c r="D38" s="40" t="s">
        <v>110</v>
      </c>
      <c r="E38" s="43" t="s">
        <v>93</v>
      </c>
      <c r="F38" s="44"/>
      <c r="G38" s="44"/>
      <c r="H38" s="44"/>
      <c r="I38" s="44"/>
      <c r="J38" s="44"/>
      <c r="K38" s="44"/>
      <c r="L38" s="44"/>
      <c r="M38" s="44"/>
      <c r="N38" s="41"/>
    </row>
    <row r="39" spans="1:14" x14ac:dyDescent="0.25">
      <c r="A39" s="66"/>
      <c r="B39" s="13">
        <v>42144.896539351852</v>
      </c>
      <c r="C39" s="42"/>
      <c r="D39" s="40" t="s">
        <v>111</v>
      </c>
      <c r="E39" s="43" t="s">
        <v>33</v>
      </c>
      <c r="F39" s="44"/>
      <c r="G39" s="44"/>
      <c r="H39" s="44"/>
      <c r="I39" s="44"/>
      <c r="J39" s="44"/>
      <c r="K39" s="44"/>
      <c r="L39" s="44"/>
      <c r="M39" s="44"/>
      <c r="N39" s="41" t="s">
        <v>1</v>
      </c>
    </row>
    <row r="40" spans="1:14" ht="64.5" x14ac:dyDescent="0.25">
      <c r="A40" s="66"/>
      <c r="B40" s="13">
        <v>42145.659039351849</v>
      </c>
      <c r="C40" s="42"/>
      <c r="D40" s="40" t="s">
        <v>107</v>
      </c>
      <c r="E40" s="43" t="s">
        <v>93</v>
      </c>
      <c r="F40" s="44"/>
      <c r="G40" s="44"/>
      <c r="H40" s="44"/>
      <c r="I40" s="44"/>
      <c r="J40" s="44"/>
      <c r="K40" s="44"/>
      <c r="L40" s="44"/>
      <c r="M40" s="44"/>
      <c r="N40" s="41" t="s">
        <v>1</v>
      </c>
    </row>
    <row r="41" spans="1:14" x14ac:dyDescent="0.25">
      <c r="A41" s="66"/>
      <c r="B41" s="13">
        <v>42147.431944444441</v>
      </c>
      <c r="C41" s="42"/>
      <c r="D41" s="40" t="s">
        <v>112</v>
      </c>
      <c r="E41" s="43" t="s">
        <v>33</v>
      </c>
      <c r="F41" s="44"/>
      <c r="G41" s="44"/>
      <c r="H41" s="44"/>
      <c r="I41" s="44"/>
      <c r="J41" s="44"/>
      <c r="K41" s="44"/>
      <c r="L41" s="44"/>
      <c r="M41" s="44"/>
      <c r="N41" s="41"/>
    </row>
    <row r="42" spans="1:14" x14ac:dyDescent="0.25">
      <c r="A42" s="66"/>
      <c r="B42" s="13">
        <v>42147.436759259261</v>
      </c>
      <c r="C42" s="42"/>
      <c r="D42" s="40" t="s">
        <v>113</v>
      </c>
      <c r="E42" s="43" t="s">
        <v>33</v>
      </c>
      <c r="F42" s="44"/>
      <c r="G42" s="44"/>
      <c r="H42" s="44"/>
      <c r="I42" s="44"/>
      <c r="J42" s="44"/>
      <c r="K42" s="44"/>
      <c r="L42" s="44"/>
      <c r="M42" s="44"/>
      <c r="N42" s="41" t="s">
        <v>1</v>
      </c>
    </row>
    <row r="43" spans="1:14" x14ac:dyDescent="0.25">
      <c r="A43" s="66"/>
      <c r="B43" s="13">
        <v>42147.440127314818</v>
      </c>
      <c r="C43" s="42"/>
      <c r="D43" s="40" t="s">
        <v>114</v>
      </c>
      <c r="E43" s="43" t="s">
        <v>33</v>
      </c>
      <c r="F43" s="44"/>
      <c r="G43" s="44"/>
      <c r="H43" s="44"/>
      <c r="I43" s="44"/>
      <c r="J43" s="44"/>
      <c r="K43" s="44"/>
      <c r="L43" s="44"/>
      <c r="M43" s="44"/>
      <c r="N43" s="41"/>
    </row>
    <row r="44" spans="1:14" x14ac:dyDescent="0.25">
      <c r="A44" s="66"/>
      <c r="B44" s="13">
        <v>42147.441759259258</v>
      </c>
      <c r="C44" s="42"/>
      <c r="D44" s="40" t="s">
        <v>115</v>
      </c>
      <c r="E44" s="43" t="s">
        <v>33</v>
      </c>
      <c r="F44" s="44"/>
      <c r="G44" s="44"/>
      <c r="H44" s="44"/>
      <c r="I44" s="44"/>
      <c r="J44" s="44"/>
      <c r="K44" s="44"/>
      <c r="L44" s="44"/>
      <c r="M44" s="44"/>
      <c r="N44" s="41" t="s">
        <v>1</v>
      </c>
    </row>
    <row r="45" spans="1:14" x14ac:dyDescent="0.25">
      <c r="A45" s="66"/>
      <c r="B45" s="13">
        <v>42147.443182870367</v>
      </c>
      <c r="C45" s="42"/>
      <c r="D45" s="40" t="s">
        <v>112</v>
      </c>
      <c r="E45" s="43" t="s">
        <v>33</v>
      </c>
      <c r="F45" s="44"/>
      <c r="G45" s="44"/>
      <c r="H45" s="44"/>
      <c r="I45" s="44"/>
      <c r="J45" s="44"/>
      <c r="K45" s="44"/>
      <c r="L45" s="44"/>
      <c r="M45" s="44"/>
      <c r="N45" s="41" t="s">
        <v>1</v>
      </c>
    </row>
    <row r="46" spans="1:14" x14ac:dyDescent="0.25">
      <c r="A46" s="66"/>
      <c r="B46" s="13">
        <v>42149.006030092591</v>
      </c>
      <c r="C46" s="42"/>
      <c r="D46" s="40" t="s">
        <v>71</v>
      </c>
      <c r="E46" s="43" t="s">
        <v>33</v>
      </c>
      <c r="F46" s="44"/>
      <c r="G46" s="44"/>
      <c r="H46" s="44"/>
      <c r="I46" s="44"/>
      <c r="J46" s="44"/>
      <c r="K46" s="44"/>
      <c r="L46" s="44"/>
      <c r="M46" s="44"/>
      <c r="N46" s="41"/>
    </row>
    <row r="47" spans="1:14" ht="26.25" x14ac:dyDescent="0.25">
      <c r="A47" s="66"/>
      <c r="B47" s="13">
        <v>42150.578090277777</v>
      </c>
      <c r="C47" s="42"/>
      <c r="D47" s="40" t="s">
        <v>116</v>
      </c>
      <c r="E47" s="43" t="s">
        <v>120</v>
      </c>
      <c r="F47" s="44"/>
      <c r="G47" s="44"/>
      <c r="H47" s="44"/>
      <c r="I47" s="44"/>
      <c r="J47" s="44"/>
      <c r="K47" s="44"/>
      <c r="L47" s="44"/>
      <c r="M47" s="44"/>
      <c r="N47" s="41" t="s">
        <v>1</v>
      </c>
    </row>
    <row r="48" spans="1:14" x14ac:dyDescent="0.25">
      <c r="A48" s="66"/>
      <c r="B48" s="13">
        <v>42150.583749999998</v>
      </c>
      <c r="C48" s="42"/>
      <c r="D48" s="40" t="s">
        <v>117</v>
      </c>
      <c r="E48" s="43" t="s">
        <v>120</v>
      </c>
      <c r="F48" s="44"/>
      <c r="G48" s="44"/>
      <c r="H48" s="44"/>
      <c r="I48" s="44"/>
      <c r="J48" s="44"/>
      <c r="K48" s="44"/>
      <c r="L48" s="44"/>
      <c r="M48" s="44"/>
      <c r="N48" s="41" t="s">
        <v>1</v>
      </c>
    </row>
    <row r="49" spans="1:14" x14ac:dyDescent="0.25">
      <c r="A49" s="66"/>
      <c r="B49" s="13">
        <v>42150.591805555552</v>
      </c>
      <c r="C49" s="42"/>
      <c r="D49" s="40" t="s">
        <v>118</v>
      </c>
      <c r="E49" s="43" t="s">
        <v>121</v>
      </c>
      <c r="F49" s="44"/>
      <c r="G49" s="44"/>
      <c r="H49" s="44"/>
      <c r="I49" s="44"/>
      <c r="J49" s="44"/>
      <c r="K49" s="44"/>
      <c r="L49" s="44"/>
      <c r="M49" s="44"/>
      <c r="N49" s="41"/>
    </row>
    <row r="50" spans="1:14" x14ac:dyDescent="0.25">
      <c r="A50" s="66"/>
      <c r="B50" s="13">
        <v>42150.664710648147</v>
      </c>
      <c r="C50" s="42"/>
      <c r="D50" s="40" t="s">
        <v>119</v>
      </c>
      <c r="E50" s="43" t="s">
        <v>122</v>
      </c>
      <c r="F50" s="44"/>
      <c r="G50" s="44"/>
      <c r="H50" s="44"/>
      <c r="I50" s="44"/>
      <c r="J50" s="44"/>
      <c r="K50" s="44"/>
      <c r="L50" s="44"/>
      <c r="M50" s="44"/>
      <c r="N50" s="41"/>
    </row>
    <row r="51" spans="1:14" x14ac:dyDescent="0.25">
      <c r="A51" s="66"/>
      <c r="B51" s="12">
        <v>42150.948368055557</v>
      </c>
      <c r="C51" s="42"/>
      <c r="D51" s="40" t="s">
        <v>17</v>
      </c>
      <c r="E51" s="43" t="s">
        <v>123</v>
      </c>
      <c r="F51" s="44"/>
      <c r="G51" s="44"/>
      <c r="H51" s="44"/>
      <c r="I51" s="44"/>
      <c r="J51" s="44"/>
      <c r="K51" s="44"/>
      <c r="L51" s="44"/>
      <c r="M51" s="44"/>
      <c r="N51" s="41" t="s">
        <v>1</v>
      </c>
    </row>
    <row r="52" spans="1:14" ht="65.25" thickBot="1" x14ac:dyDescent="0.3">
      <c r="A52" s="66"/>
      <c r="B52" s="11">
        <v>42153.824224537035</v>
      </c>
      <c r="C52" s="45"/>
      <c r="D52" s="46" t="s">
        <v>107</v>
      </c>
      <c r="E52" s="47" t="s">
        <v>93</v>
      </c>
      <c r="F52" s="48"/>
      <c r="G52" s="48"/>
      <c r="H52" s="48"/>
      <c r="I52" s="48"/>
      <c r="J52" s="48"/>
      <c r="K52" s="48"/>
      <c r="L52" s="48"/>
      <c r="M52" s="48"/>
      <c r="N52" s="49" t="s">
        <v>1</v>
      </c>
    </row>
    <row r="53" spans="1:14" ht="15.75" thickTop="1" x14ac:dyDescent="0.25">
      <c r="A53" s="6"/>
      <c r="B53" s="6"/>
    </row>
  </sheetData>
  <mergeCells count="2">
    <mergeCell ref="A2:A24"/>
    <mergeCell ref="A25:A5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tabSelected="1" zoomScale="70" zoomScaleNormal="70" workbookViewId="0">
      <selection activeCell="C35" sqref="C35"/>
    </sheetView>
  </sheetViews>
  <sheetFormatPr defaultRowHeight="15" x14ac:dyDescent="0.25"/>
  <cols>
    <col min="1" max="1" width="27.42578125" customWidth="1"/>
    <col min="2" max="2" width="11.7109375" customWidth="1"/>
    <col min="3" max="3" width="32.85546875" customWidth="1"/>
  </cols>
  <sheetData>
    <row r="2" spans="1:3" ht="45" x14ac:dyDescent="0.25">
      <c r="A2" s="26" t="s">
        <v>86</v>
      </c>
      <c r="B2" s="62" t="s">
        <v>91</v>
      </c>
      <c r="C2" s="26" t="s">
        <v>13</v>
      </c>
    </row>
    <row r="3" spans="1:3" x14ac:dyDescent="0.25">
      <c r="A3" s="22" t="s">
        <v>87</v>
      </c>
      <c r="B3" s="17">
        <f>COUNTIF('Survey results'!C2:C100, "*Primary school teacher*")</f>
        <v>4</v>
      </c>
      <c r="C3" s="24">
        <f>COUNTIFS('Survey results'!C2:C100, "*Primary school teacher*", 'Survey results'!M2:M100, "*yes*")/COUNTIF('Survey results'!C2:C100, "*Primary school teacher*")</f>
        <v>1</v>
      </c>
    </row>
    <row r="4" spans="1:3" x14ac:dyDescent="0.25">
      <c r="A4" s="22" t="s">
        <v>88</v>
      </c>
      <c r="B4" s="17">
        <f>COUNTIF('Survey results'!C2:C100, "*Secondary school teacher*")</f>
        <v>3</v>
      </c>
      <c r="C4" s="24">
        <f>COUNTIFS('Survey results'!C2:C100, "*Secondary school teacher*", 'Survey results'!M2:M100, "*yes*")/COUNTIF('Survey results'!C2:C100, "*Secondary school teacher*")</f>
        <v>0.66666666666666663</v>
      </c>
    </row>
    <row r="5" spans="1:3" x14ac:dyDescent="0.25">
      <c r="A5" s="22" t="s">
        <v>89</v>
      </c>
      <c r="B5" s="17">
        <f>COUNTIF('Survey results'!C2:C100, "*Private Tutor*")</f>
        <v>13</v>
      </c>
      <c r="C5" s="24">
        <f>COUNTIFS('Survey results'!C2:C100, "*Private tutor*", 'Survey results'!M2:M100, "*yes*")/COUNTIF('Survey results'!C2:C100, "*Private tutor*")</f>
        <v>0.61538461538461542</v>
      </c>
    </row>
    <row r="6" spans="1:3" x14ac:dyDescent="0.25">
      <c r="A6" s="22" t="s">
        <v>90</v>
      </c>
      <c r="B6" s="17">
        <f>COUNTIF('Survey results'!C2:C100, "*University lecturer*")</f>
        <v>0</v>
      </c>
      <c r="C6" s="24" t="e">
        <f>COUNTIFS('Survey results'!C2:C100, "*University lecturer*", 'Survey results'!M2:M100, "*yes*")/COUNTIF('Survey results'!C2:C100, "*University lecturer*")</f>
        <v>#DIV/0!</v>
      </c>
    </row>
    <row r="7" spans="1:3" x14ac:dyDescent="0.25">
      <c r="A7" s="23" t="s">
        <v>100</v>
      </c>
      <c r="B7" s="20">
        <f>COUNTA('Survey results'!C2:C100)</f>
        <v>23</v>
      </c>
      <c r="C7" s="25">
        <f>COUNTIF('Survey results'!M2:M100, "yes")/B7</f>
        <v>0.73913043478260865</v>
      </c>
    </row>
    <row r="13" spans="1:3" ht="45" x14ac:dyDescent="0.25">
      <c r="A13" s="31" t="s">
        <v>95</v>
      </c>
      <c r="B13" s="26" t="s">
        <v>99</v>
      </c>
      <c r="C13" s="26" t="s">
        <v>13</v>
      </c>
    </row>
    <row r="14" spans="1:3" x14ac:dyDescent="0.25">
      <c r="A14" s="27" t="s">
        <v>93</v>
      </c>
      <c r="B14" s="22">
        <f>COUNTIF('Survey results'!E2:E100, "*5 - 9*")</f>
        <v>20</v>
      </c>
      <c r="C14" s="24">
        <f>COUNTIFS('Survey results'!$E$2:$E$100, "*5 - 9*", 'Survey results'!$M$2:$M$100, "*yes*")/COUNTIFS('Survey results'!$E$2:$E$100, "*5 - 9*", 'Survey results'!$M$2:$M$100, "*")</f>
        <v>1</v>
      </c>
    </row>
    <row r="15" spans="1:3" x14ac:dyDescent="0.25">
      <c r="A15" s="27" t="s">
        <v>92</v>
      </c>
      <c r="B15" s="22">
        <f>COUNTIF('Survey results'!$E$2:$E$100, "*10 - 14*")</f>
        <v>22</v>
      </c>
      <c r="C15" s="24">
        <f>COUNTIFS('Survey results'!$E$2:$E$100, "*10 - 14*", 'Survey results'!$M$2:$M$100, "*yes*")/COUNTIFS('Survey results'!$E$2:$E$100, "*10 - 14*", 'Survey results'!$M$2:$M$100, "*")</f>
        <v>0.77777777777777779</v>
      </c>
    </row>
    <row r="16" spans="1:3" x14ac:dyDescent="0.25">
      <c r="A16" s="27" t="s">
        <v>60</v>
      </c>
      <c r="B16" s="22">
        <f>COUNTIF('Survey results'!$E$2:$E$100, "*15 - 19*")</f>
        <v>22</v>
      </c>
      <c r="C16" s="24">
        <f>COUNTIFS('Survey results'!$E$2:$E$100, "*15 - 19*", 'Survey results'!$M$2:$M$100, "*yes*")/COUNTIFS('Survey results'!$E$2:$E$100, "*15 - 19*", 'Survey results'!$M$2:$M$100, "*")</f>
        <v>0.7</v>
      </c>
    </row>
    <row r="17" spans="1:3" x14ac:dyDescent="0.25">
      <c r="A17" s="27" t="s">
        <v>96</v>
      </c>
      <c r="B17" s="22">
        <f>COUNTIF('Survey results'!$E$2:$E$100, "*20 - 29*")</f>
        <v>3</v>
      </c>
      <c r="C17" s="29" t="e">
        <f>COUNTIFS('Survey results'!$E$2:$E$100, "*20 - 29*", 'Survey results'!$M$2:$M$100, "*yes*")/COUNTIFS('Survey results'!$E$2:$E$100, "*20 - 29*", 'Survey results'!$M$2:$M$100, "*")</f>
        <v>#DIV/0!</v>
      </c>
    </row>
    <row r="18" spans="1:3" x14ac:dyDescent="0.25">
      <c r="A18" s="27" t="s">
        <v>97</v>
      </c>
      <c r="B18" s="22">
        <f>COUNTIF('Survey results'!$E$2:$E$100, "*30 - 39*")</f>
        <v>1</v>
      </c>
      <c r="C18" s="29" t="e">
        <f>COUNTIFS('Survey results'!$E$2:$E$100, "*30 - 39*", 'Survey results'!$M$2:$M$100, "*yes*")/COUNTIFS('Survey results'!$E$2:$E$100, "*30 - 39*", 'Survey results'!$M$2:$M$100, "*")</f>
        <v>#DIV/0!</v>
      </c>
    </row>
    <row r="19" spans="1:3" x14ac:dyDescent="0.25">
      <c r="A19" s="27" t="s">
        <v>98</v>
      </c>
      <c r="B19" s="22">
        <f>COUNTIF('Survey results'!$E$2:$E$100, "*A13*")</f>
        <v>0</v>
      </c>
      <c r="C19" s="29" t="e">
        <f>COUNTIFS('Survey results'!$E$2:$E$100, "*40 +*", 'Survey results'!$M$2:$M$100, "*yes*")/COUNTIFS('Survey results'!$E$2:$E$100, "*40 +*", 'Survey results'!$M$2:$M$100, "*")</f>
        <v>#DIV/0!</v>
      </c>
    </row>
    <row r="20" spans="1:3" x14ac:dyDescent="0.25">
      <c r="A20" s="28" t="s">
        <v>28</v>
      </c>
      <c r="B20" s="23">
        <f>COUNTIF('Survey results'!$E$2:$E$100, "*All ages*")</f>
        <v>5</v>
      </c>
      <c r="C20" s="25">
        <f>COUNTIFS('Survey results'!$E$2:$E$100, "*All ages*", 'Survey results'!$M$2:$M$100, "*yes*")/COUNTIFS('Survey results'!$E$2:$E$100, "*All ages*", 'Survey results'!$M$2:$M$100, "*")</f>
        <v>0.6</v>
      </c>
    </row>
    <row r="25" spans="1:3" ht="30" x14ac:dyDescent="0.25">
      <c r="A25" s="31" t="s">
        <v>86</v>
      </c>
      <c r="B25" s="26" t="s">
        <v>91</v>
      </c>
      <c r="C25" s="30" t="s">
        <v>127</v>
      </c>
    </row>
    <row r="26" spans="1:3" x14ac:dyDescent="0.25">
      <c r="A26" s="16" t="s">
        <v>87</v>
      </c>
      <c r="B26" s="22">
        <f>COUNTIF('Survey results'!C2:C100, "*Primary school teacher*")</f>
        <v>4</v>
      </c>
      <c r="C26" s="18">
        <f>COUNTIFS('Survey results'!C2:C100, "*Primary school teacher*", 'Survey results'!N2:N100, "*yes*")/COUNTIF('Survey results'!C2:C100, "*Primary school teacher*")</f>
        <v>0.25</v>
      </c>
    </row>
    <row r="27" spans="1:3" x14ac:dyDescent="0.25">
      <c r="A27" s="16" t="s">
        <v>88</v>
      </c>
      <c r="B27" s="22">
        <f>COUNTIF('Survey results'!C2:C100, "*Secondary school teacher*")</f>
        <v>3</v>
      </c>
      <c r="C27" s="18">
        <f>COUNTIFS('Survey results'!C2:C100, "*Secondary school teacher*", 'Survey results'!N2:N100, "*yes*")/COUNTIF('Survey results'!C2:C100, "*Secondary school teacher*")</f>
        <v>0</v>
      </c>
    </row>
    <row r="28" spans="1:3" x14ac:dyDescent="0.25">
      <c r="A28" s="16" t="s">
        <v>89</v>
      </c>
      <c r="B28" s="22">
        <f>COUNTIF('Survey results'!C2:C100, "*Private Tutor*")</f>
        <v>13</v>
      </c>
      <c r="C28" s="18">
        <f>COUNTIFS('Survey results'!C2:C100, "*Private tutor*", 'Survey results'!N2:N100, "*yes*")/COUNTIF('Survey results'!C2:C100, "*Private tutor*")</f>
        <v>0.61538461538461542</v>
      </c>
    </row>
    <row r="29" spans="1:3" x14ac:dyDescent="0.25">
      <c r="A29" s="16" t="s">
        <v>90</v>
      </c>
      <c r="B29" s="22">
        <f>COUNTIF('Survey results'!C2:C100, "*University lecturer*")</f>
        <v>0</v>
      </c>
      <c r="C29" s="18" t="e">
        <f>COUNTIFS('Survey results'!C2:C100, "*University lecturer*", 'Survey results'!N2:N100, "*yes*")/COUNTIF('Survey results'!C2:C100, "*University lecturer*")</f>
        <v>#DIV/0!</v>
      </c>
    </row>
    <row r="30" spans="1:3" x14ac:dyDescent="0.25">
      <c r="A30" s="19" t="s">
        <v>100</v>
      </c>
      <c r="B30" s="23">
        <f>COUNTA('Survey results'!C2:C100)</f>
        <v>23</v>
      </c>
      <c r="C30" s="21">
        <f>COUNTIF('Survey results'!N2:N100, "yes")/B30</f>
        <v>0.65217391304347827</v>
      </c>
    </row>
    <row r="37" spans="1:3" ht="30" x14ac:dyDescent="0.25">
      <c r="A37" s="31" t="s">
        <v>95</v>
      </c>
      <c r="B37" s="26" t="s">
        <v>99</v>
      </c>
      <c r="C37" s="30" t="s">
        <v>126</v>
      </c>
    </row>
    <row r="38" spans="1:3" x14ac:dyDescent="0.25">
      <c r="A38" s="27" t="s">
        <v>93</v>
      </c>
      <c r="B38" s="22">
        <f>COUNTIF('Survey results'!E2:E100, "*5 - 9*")</f>
        <v>20</v>
      </c>
      <c r="C38" s="18">
        <f>COUNTIFS('Survey results'!$E$2:$E$100, "*5 - 9*", 'Survey results'!$N$2:$N$100, "*yes*")/COUNTIFS('Survey results'!$E$2:$E$100, "*5 - 9*", 'Survey results'!$N$2:$N$100, "*")</f>
        <v>0.41176470588235292</v>
      </c>
    </row>
    <row r="39" spans="1:3" x14ac:dyDescent="0.25">
      <c r="A39" s="27" t="s">
        <v>92</v>
      </c>
      <c r="B39" s="22">
        <f>COUNTIF('Survey results'!$E$2:$E$100, "*10 - 14*")</f>
        <v>22</v>
      </c>
      <c r="C39" s="18">
        <f>COUNTIFS('Survey results'!$E$2:$E$100, "*10 - 14*", 'Survey results'!$N$2:$N$100, "*yes*")/COUNTIFS('Survey results'!$E$2:$E$100, "*10 - 14*", 'Survey results'!$N$2:$N$100, "*")</f>
        <v>0.41176470588235292</v>
      </c>
    </row>
    <row r="40" spans="1:3" x14ac:dyDescent="0.25">
      <c r="A40" s="27" t="s">
        <v>60</v>
      </c>
      <c r="B40" s="22">
        <f>COUNTIF('Survey results'!$E$2:$E$100, "*15 - 19*")</f>
        <v>22</v>
      </c>
      <c r="C40" s="18">
        <f>COUNTIFS('Survey results'!$E$2:$E$100, "*15 - 19*", 'Survey results'!$N$2:$N$100, "*yes*")/COUNTIFS('Survey results'!$E$2:$E$100, "*15 - 19*", 'Survey results'!$N$2:$N$100, "*")</f>
        <v>0.35294117647058826</v>
      </c>
    </row>
    <row r="41" spans="1:3" x14ac:dyDescent="0.25">
      <c r="A41" s="27" t="s">
        <v>28</v>
      </c>
      <c r="B41" s="22">
        <f>COUNTIF('Survey results'!$E$2:$E$100, "*All ages*")</f>
        <v>5</v>
      </c>
      <c r="C41" s="18">
        <f>COUNTIFS('Survey results'!$E$2:$E$100, "*All ages*", 'Survey results'!$N$2:$N$100, "*yes*")/COUNTIFS('Survey results'!$E$2:$E$100, "*All ages*", 'Survey results'!$N$2:$N$100, "*")</f>
        <v>0.2</v>
      </c>
    </row>
    <row r="42" spans="1:3" x14ac:dyDescent="0.25">
      <c r="A42" s="28" t="s">
        <v>100</v>
      </c>
      <c r="B42" s="23">
        <f>COUNTIFS('Survey results'!E2:E100, "*", 'Survey results'!$N$2:$N$100, "*")</f>
        <v>42</v>
      </c>
      <c r="C42" s="21">
        <f>COUNTIF('Survey results'!N2:N100, "yes")/B42</f>
        <v>0.35714285714285715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results</vt:lpstr>
      <vt:lpstr>Survey Analytics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dcterms:created xsi:type="dcterms:W3CDTF">2015-05-22T18:29:27Z</dcterms:created>
  <dcterms:modified xsi:type="dcterms:W3CDTF">2015-06-03T16:51:39Z</dcterms:modified>
</cp:coreProperties>
</file>