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8055"/>
  </bookViews>
  <sheets>
    <sheet name="Financial Statement" sheetId="1" r:id="rId1"/>
    <sheet name="Labour Breakdow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D13" i="2"/>
  <c r="AD14"/>
  <c r="AD15"/>
  <c r="AD16"/>
  <c r="AD17"/>
  <c r="AD12"/>
  <c r="Y15"/>
  <c r="Y14"/>
  <c r="Y13"/>
  <c r="Y16"/>
  <c r="Y17"/>
  <c r="Y12"/>
  <c r="V13"/>
  <c r="V14"/>
  <c r="V15"/>
  <c r="V16"/>
  <c r="V17"/>
  <c r="V12"/>
  <c r="S13"/>
  <c r="S14"/>
  <c r="S15"/>
  <c r="S16"/>
  <c r="S17"/>
  <c r="S12"/>
  <c r="P13"/>
  <c r="P14"/>
  <c r="P15"/>
  <c r="P16"/>
  <c r="P17"/>
  <c r="P12"/>
  <c r="M13"/>
  <c r="M14"/>
  <c r="M15"/>
  <c r="M16"/>
  <c r="M17"/>
  <c r="M12"/>
  <c r="J13"/>
  <c r="J14"/>
  <c r="J15"/>
  <c r="J16"/>
  <c r="J17"/>
  <c r="J12"/>
  <c r="G13"/>
  <c r="G14"/>
  <c r="G15"/>
  <c r="G16"/>
  <c r="G17"/>
  <c r="G12"/>
  <c r="D16"/>
  <c r="D17"/>
  <c r="D15"/>
  <c r="AC14" l="1"/>
  <c r="AC13"/>
  <c r="AC16"/>
  <c r="AC17"/>
  <c r="AC12"/>
  <c r="Z17"/>
  <c r="Z16"/>
  <c r="Z15"/>
  <c r="Z14"/>
  <c r="W16"/>
  <c r="W15"/>
  <c r="W14"/>
  <c r="W17"/>
  <c r="T17"/>
  <c r="T16"/>
  <c r="T15"/>
  <c r="T14"/>
  <c r="Q17"/>
  <c r="Q16"/>
  <c r="Q15"/>
  <c r="Q14"/>
  <c r="N17"/>
  <c r="N16"/>
  <c r="N15"/>
  <c r="N14"/>
  <c r="K17"/>
  <c r="K16"/>
  <c r="K15"/>
  <c r="K14"/>
  <c r="H17"/>
  <c r="H16"/>
  <c r="H15"/>
  <c r="H14"/>
  <c r="E17"/>
  <c r="E16"/>
  <c r="E15"/>
  <c r="E14"/>
  <c r="C15"/>
  <c r="AC15" s="1"/>
  <c r="B16"/>
  <c r="B17"/>
  <c r="B15"/>
  <c r="B14"/>
  <c r="Q21" i="1" l="1"/>
  <c r="N21"/>
  <c r="K21"/>
  <c r="H21"/>
  <c r="F21"/>
  <c r="E21"/>
  <c r="R18"/>
  <c r="L17"/>
  <c r="O13"/>
  <c r="O21" s="1"/>
  <c r="L13"/>
  <c r="I13"/>
  <c r="I21" s="1"/>
  <c r="R12"/>
  <c r="R7"/>
  <c r="Q7"/>
  <c r="O7"/>
  <c r="N7"/>
  <c r="L7"/>
  <c r="K7"/>
  <c r="I7"/>
  <c r="H7"/>
  <c r="F7"/>
  <c r="E7"/>
  <c r="E23" s="1"/>
  <c r="H23" s="1"/>
  <c r="K23" s="1"/>
  <c r="N23" s="1"/>
  <c r="Q23" s="1"/>
  <c r="R21" l="1"/>
  <c r="F23"/>
  <c r="I23" s="1"/>
  <c r="L21"/>
  <c r="L23" l="1"/>
  <c r="O23" s="1"/>
  <c r="R23"/>
</calcChain>
</file>

<file path=xl/sharedStrings.xml><?xml version="1.0" encoding="utf-8"?>
<sst xmlns="http://schemas.openxmlformats.org/spreadsheetml/2006/main" count="78" uniqueCount="45">
  <si>
    <t xml:space="preserve">Financial Statement </t>
  </si>
  <si>
    <t>Week 3</t>
  </si>
  <si>
    <t>Week 4</t>
  </si>
  <si>
    <t>Week 5</t>
  </si>
  <si>
    <t>Week 6</t>
  </si>
  <si>
    <t xml:space="preserve">Income </t>
  </si>
  <si>
    <t xml:space="preserve">Price of 2  Media Handlers </t>
  </si>
  <si>
    <t>Total income</t>
  </si>
  <si>
    <t xml:space="preserve">Expenditure </t>
  </si>
  <si>
    <t xml:space="preserve">Direct costs </t>
  </si>
  <si>
    <t>Infrastructure Cost</t>
  </si>
  <si>
    <t xml:space="preserve">Labour cost </t>
  </si>
  <si>
    <t xml:space="preserve">Cost of two Media handlers </t>
  </si>
  <si>
    <t xml:space="preserve">Overheads </t>
  </si>
  <si>
    <t xml:space="preserve">Rent </t>
  </si>
  <si>
    <t xml:space="preserve">Utilities </t>
  </si>
  <si>
    <t xml:space="preserve">Interest </t>
  </si>
  <si>
    <t xml:space="preserve">Total Cost per week </t>
  </si>
  <si>
    <t xml:space="preserve">Financials </t>
  </si>
  <si>
    <t xml:space="preserve">Meetings </t>
  </si>
  <si>
    <t xml:space="preserve">User xperience Design </t>
  </si>
  <si>
    <t xml:space="preserve">Marketing </t>
  </si>
  <si>
    <t xml:space="preserve">Software Team </t>
  </si>
  <si>
    <t xml:space="preserve">Software Implementation </t>
  </si>
  <si>
    <t xml:space="preserve"> Testing </t>
  </si>
  <si>
    <t>Management</t>
  </si>
  <si>
    <t xml:space="preserve">Administration </t>
  </si>
  <si>
    <t xml:space="preserve">Number of employees involved </t>
  </si>
  <si>
    <t>Labour Hours (Spring term - Easter break )</t>
  </si>
  <si>
    <t>Week 2</t>
  </si>
  <si>
    <t xml:space="preserve">Predicted </t>
  </si>
  <si>
    <t xml:space="preserve">Actual </t>
  </si>
  <si>
    <t xml:space="preserve">Total predicted  working hours </t>
  </si>
  <si>
    <t xml:space="preserve">Total Actual working hours </t>
  </si>
  <si>
    <t xml:space="preserve">BANK ACCOUNT </t>
  </si>
  <si>
    <t>Week 3: 19th January 2015</t>
  </si>
  <si>
    <t>Week 2: 12th January 2015</t>
  </si>
  <si>
    <t>Week 1: 5th January 2015</t>
  </si>
  <si>
    <t>Week 4: 26th January 2015</t>
  </si>
  <si>
    <t>Week 5: 2nd February 2015</t>
  </si>
  <si>
    <t>Week 6: 9th February 2015</t>
  </si>
  <si>
    <t>Total hours for all employees</t>
  </si>
  <si>
    <t xml:space="preserve">Capital </t>
  </si>
  <si>
    <t>Variance</t>
  </si>
  <si>
    <t xml:space="preserve">Variance </t>
  </si>
</sst>
</file>

<file path=xl/styles.xml><?xml version="1.0" encoding="utf-8"?>
<styleSheet xmlns="http://schemas.openxmlformats.org/spreadsheetml/2006/main">
  <numFmts count="3">
    <numFmt numFmtId="44" formatCode="_(&quot;£&quot;* #,##0.00_);_(&quot;£&quot;* \(#,##0.00\);_(&quot;£&quot;* &quot;-&quot;??_);_(@_)"/>
    <numFmt numFmtId="164" formatCode="_(* #,##0.00_);_(* \(#,##0.00\);_(* &quot;-&quot;??_);_(@_)"/>
    <numFmt numFmtId="165" formatCode="_(&quot;£&quot;* #,##0.00_);_(&quot;£&quot;* \(#,##0.00\);_(&quot;£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0"/>
      <name val="Times New Roman"/>
      <family val="1"/>
    </font>
    <font>
      <b/>
      <sz val="11"/>
      <color theme="1"/>
      <name val="Arial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color theme="0"/>
      <name val="Aharoni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mbria"/>
      <family val="1"/>
      <scheme val="maj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Fill="1" applyBorder="1"/>
    <xf numFmtId="0" fontId="0" fillId="0" borderId="0" xfId="2" applyFont="1" applyFill="1" applyBorder="1"/>
    <xf numFmtId="0" fontId="0" fillId="0" borderId="2" xfId="0" applyBorder="1"/>
    <xf numFmtId="0" fontId="7" fillId="0" borderId="2" xfId="0" applyFont="1" applyBorder="1"/>
    <xf numFmtId="0" fontId="5" fillId="0" borderId="2" xfId="0" applyFont="1" applyBorder="1"/>
    <xf numFmtId="0" fontId="0" fillId="0" borderId="2" xfId="0" applyFill="1" applyBorder="1"/>
    <xf numFmtId="0" fontId="8" fillId="2" borderId="2" xfId="0" applyFont="1" applyFill="1" applyBorder="1"/>
    <xf numFmtId="0" fontId="2" fillId="2" borderId="2" xfId="0" applyFont="1" applyFill="1" applyBorder="1"/>
    <xf numFmtId="0" fontId="0" fillId="0" borderId="3" xfId="0" applyFill="1" applyBorder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/>
    <xf numFmtId="0" fontId="6" fillId="0" borderId="0" xfId="0" applyFont="1"/>
    <xf numFmtId="0" fontId="0" fillId="0" borderId="0" xfId="0" applyFont="1" applyFill="1" applyBorder="1"/>
    <xf numFmtId="0" fontId="0" fillId="0" borderId="0" xfId="1" applyNumberFormat="1" applyFont="1"/>
    <xf numFmtId="0" fontId="1" fillId="0" borderId="0" xfId="1" applyNumberFormat="1" applyFont="1" applyFill="1" applyBorder="1"/>
    <xf numFmtId="0" fontId="0" fillId="0" borderId="0" xfId="1" applyNumberFormat="1" applyFont="1" applyFill="1" applyBorder="1"/>
    <xf numFmtId="0" fontId="1" fillId="0" borderId="0" xfId="2" applyNumberFormat="1" applyFont="1" applyFill="1" applyBorder="1"/>
    <xf numFmtId="0" fontId="0" fillId="0" borderId="0" xfId="0"/>
    <xf numFmtId="0" fontId="0" fillId="0" borderId="0" xfId="0" applyBorder="1"/>
    <xf numFmtId="0" fontId="6" fillId="0" borderId="0" xfId="0" applyFont="1"/>
    <xf numFmtId="0" fontId="0" fillId="0" borderId="0" xfId="0" applyFont="1" applyFill="1" applyBorder="1"/>
    <xf numFmtId="0" fontId="0" fillId="0" borderId="0" xfId="1" applyNumberFormat="1" applyFont="1"/>
    <xf numFmtId="0" fontId="1" fillId="0" borderId="0" xfId="1" applyNumberFormat="1" applyFont="1" applyFill="1" applyBorder="1"/>
    <xf numFmtId="0" fontId="0" fillId="0" borderId="0" xfId="1" applyNumberFormat="1" applyFont="1" applyFill="1" applyBorder="1"/>
    <xf numFmtId="0" fontId="1" fillId="0" borderId="0" xfId="2" applyNumberFormat="1" applyFont="1" applyFill="1" applyBorder="1"/>
    <xf numFmtId="44" fontId="0" fillId="0" borderId="0" xfId="3" applyFont="1"/>
    <xf numFmtId="0" fontId="0" fillId="0" borderId="0" xfId="0" applyAlignment="1">
      <alignment horizontal="center"/>
    </xf>
    <xf numFmtId="0" fontId="9" fillId="0" borderId="0" xfId="0" applyFont="1"/>
    <xf numFmtId="0" fontId="6" fillId="0" borderId="0" xfId="0" applyFont="1" applyBorder="1" applyAlignment="1"/>
    <xf numFmtId="44" fontId="0" fillId="0" borderId="0" xfId="3" applyFont="1" applyFill="1" applyBorder="1"/>
    <xf numFmtId="44" fontId="0" fillId="0" borderId="0" xfId="3" applyFont="1" applyFill="1" applyBorder="1"/>
    <xf numFmtId="44" fontId="0" fillId="0" borderId="1" xfId="3" applyFont="1" applyFill="1" applyBorder="1"/>
    <xf numFmtId="0" fontId="2" fillId="0" borderId="0" xfId="0" applyFont="1" applyFill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0" fontId="3" fillId="0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4" fillId="6" borderId="6" xfId="0" applyFont="1" applyFill="1" applyBorder="1" applyAlignment="1">
      <alignment vertical="center"/>
    </xf>
    <xf numFmtId="0" fontId="11" fillId="0" borderId="2" xfId="0" applyFont="1" applyFill="1" applyBorder="1"/>
    <xf numFmtId="0" fontId="11" fillId="0" borderId="0" xfId="2" applyFont="1" applyFill="1" applyBorder="1"/>
    <xf numFmtId="44" fontId="6" fillId="0" borderId="0" xfId="0" applyNumberFormat="1" applyFont="1" applyFill="1" applyBorder="1"/>
    <xf numFmtId="165" fontId="3" fillId="0" borderId="0" xfId="0" applyNumberFormat="1" applyFont="1" applyFill="1" applyBorder="1"/>
    <xf numFmtId="165" fontId="0" fillId="0" borderId="0" xfId="3" applyNumberFormat="1" applyFont="1" applyBorder="1"/>
    <xf numFmtId="165" fontId="0" fillId="0" borderId="0" xfId="3" applyNumberFormat="1" applyFont="1" applyFill="1" applyBorder="1"/>
    <xf numFmtId="165" fontId="0" fillId="0" borderId="0" xfId="3" applyNumberFormat="1" applyFont="1"/>
    <xf numFmtId="165" fontId="0" fillId="0" borderId="0" xfId="0" applyNumberFormat="1" applyFill="1" applyBorder="1"/>
    <xf numFmtId="165" fontId="0" fillId="5" borderId="0" xfId="3" applyNumberFormat="1" applyFont="1" applyFill="1"/>
    <xf numFmtId="165" fontId="11" fillId="0" borderId="0" xfId="2" applyNumberFormat="1" applyFont="1" applyFill="1" applyBorder="1"/>
    <xf numFmtId="165" fontId="11" fillId="0" borderId="0" xfId="3" applyNumberFormat="1" applyFont="1" applyFill="1" applyBorder="1"/>
    <xf numFmtId="165" fontId="11" fillId="0" borderId="0" xfId="3" applyNumberFormat="1" applyFont="1" applyFill="1"/>
    <xf numFmtId="165" fontId="0" fillId="5" borderId="0" xfId="3" applyNumberFormat="1" applyFont="1" applyFill="1" applyBorder="1"/>
    <xf numFmtId="165" fontId="0" fillId="0" borderId="0" xfId="3" applyNumberFormat="1" applyFont="1" applyFill="1"/>
    <xf numFmtId="165" fontId="0" fillId="0" borderId="0" xfId="2" applyNumberFormat="1" applyFont="1" applyFill="1" applyBorder="1"/>
    <xf numFmtId="165" fontId="0" fillId="4" borderId="0" xfId="3" applyNumberFormat="1" applyFont="1" applyFill="1"/>
    <xf numFmtId="165" fontId="6" fillId="0" borderId="0" xfId="0" applyNumberFormat="1" applyFont="1" applyFill="1" applyBorder="1"/>
    <xf numFmtId="165" fontId="6" fillId="0" borderId="0" xfId="3" applyNumberFormat="1" applyFont="1" applyBorder="1"/>
    <xf numFmtId="165" fontId="9" fillId="0" borderId="0" xfId="3" applyNumberFormat="1" applyFont="1" applyBorder="1"/>
    <xf numFmtId="165" fontId="0" fillId="0" borderId="0" xfId="0" applyNumberFormat="1"/>
    <xf numFmtId="165" fontId="0" fillId="3" borderId="0" xfId="3" applyNumberFormat="1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/>
    </xf>
    <xf numFmtId="0" fontId="0" fillId="7" borderId="0" xfId="0" applyFill="1"/>
    <xf numFmtId="0" fontId="1" fillId="7" borderId="0" xfId="2" applyNumberFormat="1" applyFont="1" applyFill="1" applyBorder="1"/>
    <xf numFmtId="0" fontId="0" fillId="7" borderId="0" xfId="0" applyFont="1" applyFill="1" applyBorder="1"/>
    <xf numFmtId="0" fontId="12" fillId="0" borderId="0" xfId="0" applyFont="1"/>
    <xf numFmtId="0" fontId="0" fillId="0" borderId="0" xfId="2" applyNumberFormat="1" applyFont="1" applyFill="1" applyBorder="1"/>
    <xf numFmtId="0" fontId="0" fillId="5" borderId="0" xfId="0" applyFill="1"/>
    <xf numFmtId="0" fontId="0" fillId="0" borderId="0" xfId="0" applyFill="1"/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4">
    <cellStyle name="Comma 2" xfId="1"/>
    <cellStyle name="Currency" xfId="3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27"/>
  <sheetViews>
    <sheetView tabSelected="1" topLeftCell="E1" zoomScaleNormal="100" workbookViewId="0">
      <selection activeCell="G3" sqref="G3"/>
    </sheetView>
  </sheetViews>
  <sheetFormatPr defaultRowHeight="15"/>
  <cols>
    <col min="2" max="2" width="26.42578125" bestFit="1" customWidth="1"/>
    <col min="4" max="4" width="13.5703125" bestFit="1" customWidth="1"/>
    <col min="5" max="5" width="13.85546875" bestFit="1" customWidth="1"/>
    <col min="6" max="6" width="11.5703125" bestFit="1" customWidth="1"/>
    <col min="7" max="7" width="13.5703125" bestFit="1" customWidth="1"/>
    <col min="8" max="8" width="13.85546875" bestFit="1" customWidth="1"/>
    <col min="9" max="9" width="11.85546875" bestFit="1" customWidth="1"/>
    <col min="10" max="10" width="13.5703125" bestFit="1" customWidth="1"/>
    <col min="11" max="11" width="13.85546875" bestFit="1" customWidth="1"/>
    <col min="12" max="12" width="12.85546875" bestFit="1" customWidth="1"/>
    <col min="13" max="13" width="13.5703125" bestFit="1" customWidth="1"/>
    <col min="14" max="14" width="14.28515625" bestFit="1" customWidth="1"/>
    <col min="15" max="15" width="12.85546875" bestFit="1" customWidth="1"/>
    <col min="16" max="16" width="13.5703125" bestFit="1" customWidth="1"/>
    <col min="17" max="17" width="13.85546875" bestFit="1" customWidth="1"/>
    <col min="18" max="18" width="12" bestFit="1" customWidth="1"/>
    <col min="19" max="19" width="13.5703125" bestFit="1" customWidth="1"/>
    <col min="20" max="20" width="11.28515625" bestFit="1" customWidth="1"/>
  </cols>
  <sheetData>
    <row r="1" spans="2:18" ht="15.75" thickBot="1"/>
    <row r="2" spans="2:18" ht="15.75" thickBot="1">
      <c r="C2" s="39"/>
      <c r="D2" s="40"/>
      <c r="E2" s="73" t="s">
        <v>29</v>
      </c>
      <c r="F2" s="73"/>
      <c r="G2" s="41"/>
      <c r="H2" s="73" t="s">
        <v>1</v>
      </c>
      <c r="I2" s="73"/>
      <c r="J2" s="41"/>
      <c r="K2" s="73" t="s">
        <v>2</v>
      </c>
      <c r="L2" s="73"/>
      <c r="M2" s="40"/>
      <c r="N2" s="73" t="s">
        <v>3</v>
      </c>
      <c r="O2" s="73"/>
      <c r="P2" s="40"/>
      <c r="Q2" s="73" t="s">
        <v>4</v>
      </c>
      <c r="R2" s="74"/>
    </row>
    <row r="3" spans="2:18" ht="19.5" thickBot="1">
      <c r="B3" s="36" t="s">
        <v>0</v>
      </c>
      <c r="C3" s="37"/>
      <c r="D3" s="37"/>
      <c r="E3" s="38" t="s">
        <v>30</v>
      </c>
      <c r="F3" s="38" t="s">
        <v>31</v>
      </c>
      <c r="G3" s="38"/>
      <c r="H3" s="38" t="s">
        <v>30</v>
      </c>
      <c r="I3" s="38" t="s">
        <v>31</v>
      </c>
      <c r="J3" s="38"/>
      <c r="K3" s="38" t="s">
        <v>30</v>
      </c>
      <c r="L3" s="38" t="s">
        <v>31</v>
      </c>
      <c r="M3" s="37"/>
      <c r="N3" s="38" t="s">
        <v>30</v>
      </c>
      <c r="O3" s="38" t="s">
        <v>31</v>
      </c>
      <c r="P3" s="37"/>
      <c r="Q3" s="38" t="s">
        <v>30</v>
      </c>
      <c r="R3" s="38" t="s">
        <v>31</v>
      </c>
    </row>
    <row r="4" spans="2:18" ht="21" thickTop="1">
      <c r="B4" s="4" t="s">
        <v>5</v>
      </c>
      <c r="C4" s="10"/>
      <c r="D4" s="10"/>
      <c r="E4" s="21"/>
      <c r="F4" s="1"/>
      <c r="G4" s="1"/>
      <c r="H4" s="21"/>
      <c r="I4" s="1"/>
      <c r="J4" s="1"/>
      <c r="K4" s="21"/>
      <c r="L4" s="20"/>
      <c r="M4" s="20"/>
      <c r="N4" s="21"/>
      <c r="O4" s="20"/>
      <c r="P4" s="20"/>
      <c r="Q4" s="21"/>
      <c r="R4" s="20"/>
    </row>
    <row r="5" spans="2:18" ht="18.75">
      <c r="B5" s="3" t="s">
        <v>6</v>
      </c>
      <c r="C5" s="11"/>
      <c r="D5" s="45"/>
      <c r="E5" s="46">
        <v>0</v>
      </c>
      <c r="F5" s="47">
        <v>0</v>
      </c>
      <c r="G5" s="47"/>
      <c r="H5" s="46">
        <v>0</v>
      </c>
      <c r="I5" s="47">
        <v>0</v>
      </c>
      <c r="J5" s="47"/>
      <c r="K5" s="46">
        <v>0</v>
      </c>
      <c r="L5" s="48">
        <v>0</v>
      </c>
      <c r="M5" s="48"/>
      <c r="N5" s="46">
        <v>0</v>
      </c>
      <c r="O5" s="48">
        <v>0</v>
      </c>
      <c r="P5" s="48"/>
      <c r="Q5" s="46">
        <v>0</v>
      </c>
      <c r="R5" s="48">
        <v>0</v>
      </c>
    </row>
    <row r="6" spans="2:18">
      <c r="B6" s="3" t="s">
        <v>42</v>
      </c>
      <c r="C6" s="1"/>
      <c r="D6" s="49"/>
      <c r="E6" s="46">
        <v>0</v>
      </c>
      <c r="F6" s="47">
        <v>0</v>
      </c>
      <c r="G6" s="47"/>
      <c r="H6" s="46">
        <v>0</v>
      </c>
      <c r="I6" s="47">
        <v>0</v>
      </c>
      <c r="J6" s="47"/>
      <c r="K6" s="46">
        <v>0</v>
      </c>
      <c r="L6" s="48">
        <v>0</v>
      </c>
      <c r="M6" s="48"/>
      <c r="N6" s="46">
        <v>24500</v>
      </c>
      <c r="O6" s="50">
        <v>0</v>
      </c>
      <c r="P6" s="48"/>
      <c r="Q6" s="46">
        <v>0</v>
      </c>
      <c r="R6" s="48">
        <v>0</v>
      </c>
    </row>
    <row r="7" spans="2:18">
      <c r="B7" s="42" t="s">
        <v>7</v>
      </c>
      <c r="C7" s="43"/>
      <c r="D7" s="51"/>
      <c r="E7" s="52">
        <f>SUM(E5:E6)</f>
        <v>0</v>
      </c>
      <c r="F7" s="52">
        <f>SUM(F5:F6)</f>
        <v>0</v>
      </c>
      <c r="G7" s="52"/>
      <c r="H7" s="52">
        <f>SUM(H5:H6)</f>
        <v>0</v>
      </c>
      <c r="I7" s="52">
        <f>SUM(I5:I6)</f>
        <v>0</v>
      </c>
      <c r="J7" s="52"/>
      <c r="K7" s="52">
        <f>SUM(K5:K6)</f>
        <v>0</v>
      </c>
      <c r="L7" s="52">
        <f>SUM(L5:L6)</f>
        <v>0</v>
      </c>
      <c r="M7" s="53"/>
      <c r="N7" s="52">
        <f>SUM(N5:N6)</f>
        <v>24500</v>
      </c>
      <c r="O7" s="52">
        <f>SUM(O5:O6)</f>
        <v>0</v>
      </c>
      <c r="P7" s="53"/>
      <c r="Q7" s="52">
        <f>SUM(Q5:Q6)</f>
        <v>0</v>
      </c>
      <c r="R7" s="52">
        <f>SUM(R5:R6)</f>
        <v>0</v>
      </c>
    </row>
    <row r="8" spans="2:18">
      <c r="B8" s="3"/>
      <c r="C8" s="12"/>
      <c r="D8" s="49"/>
      <c r="E8" s="46"/>
      <c r="F8" s="47"/>
      <c r="G8" s="47"/>
      <c r="H8" s="46"/>
      <c r="I8" s="47"/>
      <c r="J8" s="47"/>
      <c r="K8" s="46"/>
      <c r="L8" s="48"/>
      <c r="M8" s="48"/>
      <c r="N8" s="46"/>
      <c r="O8" s="48"/>
      <c r="P8" s="48"/>
      <c r="Q8" s="46"/>
      <c r="R8" s="48"/>
    </row>
    <row r="9" spans="2:18" ht="20.25">
      <c r="B9" s="4" t="s">
        <v>8</v>
      </c>
      <c r="C9" s="12"/>
      <c r="D9" s="49"/>
      <c r="E9" s="46"/>
      <c r="F9" s="47"/>
      <c r="G9" s="47"/>
      <c r="H9" s="46"/>
      <c r="I9" s="47"/>
      <c r="J9" s="47"/>
      <c r="K9" s="46"/>
      <c r="L9" s="48"/>
      <c r="M9" s="48"/>
      <c r="N9" s="46"/>
      <c r="O9" s="48"/>
      <c r="P9" s="48"/>
      <c r="Q9" s="46"/>
      <c r="R9" s="48"/>
    </row>
    <row r="10" spans="2:18" ht="20.25">
      <c r="B10" s="4"/>
      <c r="C10" s="1"/>
      <c r="D10" s="49"/>
      <c r="E10" s="46"/>
      <c r="F10" s="47"/>
      <c r="G10" s="47"/>
      <c r="H10" s="46"/>
      <c r="I10" s="47"/>
      <c r="J10" s="47"/>
      <c r="K10" s="46"/>
      <c r="L10" s="48"/>
      <c r="M10" s="48"/>
      <c r="N10" s="46"/>
      <c r="O10" s="48"/>
      <c r="P10" s="48"/>
      <c r="Q10" s="46"/>
      <c r="R10" s="48"/>
    </row>
    <row r="11" spans="2:18">
      <c r="B11" s="5" t="s">
        <v>9</v>
      </c>
      <c r="C11" s="1"/>
      <c r="D11" s="49"/>
      <c r="E11" s="46"/>
      <c r="F11" s="47"/>
      <c r="G11" s="47"/>
      <c r="H11" s="46"/>
      <c r="I11" s="47"/>
      <c r="J11" s="47"/>
      <c r="K11" s="46"/>
      <c r="L11" s="48"/>
      <c r="M11" s="48"/>
      <c r="N11" s="46"/>
      <c r="O11" s="48"/>
      <c r="P11" s="48"/>
      <c r="Q11" s="46"/>
      <c r="R11" s="48"/>
    </row>
    <row r="12" spans="2:18">
      <c r="B12" s="3" t="s">
        <v>10</v>
      </c>
      <c r="C12" s="1"/>
      <c r="D12" s="49"/>
      <c r="E12" s="46">
        <v>0</v>
      </c>
      <c r="F12" s="47">
        <v>0</v>
      </c>
      <c r="G12" s="47"/>
      <c r="H12" s="46">
        <v>0</v>
      </c>
      <c r="I12" s="47">
        <v>0</v>
      </c>
      <c r="J12" s="47"/>
      <c r="K12" s="46">
        <v>0</v>
      </c>
      <c r="L12" s="48">
        <v>0</v>
      </c>
      <c r="M12" s="48"/>
      <c r="N12" s="46">
        <v>0</v>
      </c>
      <c r="O12" s="48">
        <v>0</v>
      </c>
      <c r="P12" s="48"/>
      <c r="Q12" s="46">
        <v>500</v>
      </c>
      <c r="R12" s="48">
        <f>100*5</f>
        <v>500</v>
      </c>
    </row>
    <row r="13" spans="2:18">
      <c r="B13" s="6" t="s">
        <v>11</v>
      </c>
      <c r="C13" s="1"/>
      <c r="D13" s="49"/>
      <c r="E13" s="46">
        <v>0</v>
      </c>
      <c r="F13" s="47">
        <v>0</v>
      </c>
      <c r="G13" s="47"/>
      <c r="H13" s="46">
        <v>812.5</v>
      </c>
      <c r="I13" s="54">
        <f>68.75*12.5</f>
        <v>859.375</v>
      </c>
      <c r="J13" s="47"/>
      <c r="K13" s="46">
        <v>800</v>
      </c>
      <c r="L13" s="50">
        <f>116.5*12.5</f>
        <v>1456.25</v>
      </c>
      <c r="M13" s="48"/>
      <c r="N13" s="46">
        <v>1150</v>
      </c>
      <c r="O13" s="50">
        <f>123*12.5</f>
        <v>1537.5</v>
      </c>
      <c r="P13" s="48"/>
      <c r="Q13" s="46">
        <v>1475</v>
      </c>
      <c r="R13" s="55">
        <v>2421.88</v>
      </c>
    </row>
    <row r="14" spans="2:18">
      <c r="B14" s="6" t="s">
        <v>12</v>
      </c>
      <c r="C14" s="2"/>
      <c r="D14" s="56"/>
      <c r="E14" s="46">
        <v>0</v>
      </c>
      <c r="F14" s="47">
        <v>0</v>
      </c>
      <c r="G14" s="47"/>
      <c r="H14" s="46">
        <v>0</v>
      </c>
      <c r="I14" s="47">
        <v>0</v>
      </c>
      <c r="J14" s="47"/>
      <c r="K14" s="46">
        <v>0</v>
      </c>
      <c r="L14" s="47">
        <v>0</v>
      </c>
      <c r="M14" s="48"/>
      <c r="N14" s="46">
        <v>0</v>
      </c>
      <c r="O14" s="47">
        <v>0</v>
      </c>
      <c r="P14" s="48"/>
      <c r="Q14" s="46">
        <v>0</v>
      </c>
      <c r="R14" s="48">
        <v>0</v>
      </c>
    </row>
    <row r="15" spans="2:18">
      <c r="B15" s="3"/>
      <c r="C15" s="2"/>
      <c r="D15" s="56"/>
      <c r="E15" s="46"/>
      <c r="F15" s="47"/>
      <c r="G15" s="47"/>
      <c r="H15" s="46"/>
      <c r="I15" s="47"/>
      <c r="J15" s="47"/>
      <c r="K15" s="46"/>
      <c r="L15" s="48"/>
      <c r="M15" s="48"/>
      <c r="N15" s="46"/>
      <c r="O15" s="48"/>
      <c r="P15" s="48"/>
      <c r="Q15" s="46"/>
      <c r="R15" s="48"/>
    </row>
    <row r="16" spans="2:18">
      <c r="B16" s="5" t="s">
        <v>13</v>
      </c>
      <c r="C16" s="2"/>
      <c r="D16" s="56"/>
      <c r="E16" s="46"/>
      <c r="F16" s="47"/>
      <c r="G16" s="47"/>
      <c r="H16" s="46"/>
      <c r="I16" s="47"/>
      <c r="J16" s="47"/>
      <c r="K16" s="46"/>
      <c r="L16" s="48"/>
      <c r="M16" s="48"/>
      <c r="N16" s="46"/>
      <c r="O16" s="48"/>
      <c r="P16" s="48"/>
      <c r="Q16" s="46"/>
      <c r="R16" s="48"/>
    </row>
    <row r="17" spans="2:18">
      <c r="B17" s="6" t="s">
        <v>14</v>
      </c>
      <c r="C17" s="1"/>
      <c r="D17" s="49"/>
      <c r="E17" s="46">
        <v>0</v>
      </c>
      <c r="F17" s="47">
        <v>0</v>
      </c>
      <c r="G17" s="47"/>
      <c r="H17" s="46">
        <v>0</v>
      </c>
      <c r="I17" s="47">
        <v>0</v>
      </c>
      <c r="J17" s="47"/>
      <c r="K17" s="46">
        <v>1898.0700000000002</v>
      </c>
      <c r="L17" s="57">
        <f>(1400*23.5/52)*3</f>
        <v>1898.0769230769233</v>
      </c>
      <c r="M17" s="48"/>
      <c r="N17" s="46">
        <v>0</v>
      </c>
      <c r="O17" s="48">
        <v>0</v>
      </c>
      <c r="P17" s="48"/>
      <c r="Q17" s="46">
        <v>0</v>
      </c>
      <c r="R17" s="48">
        <v>0</v>
      </c>
    </row>
    <row r="18" spans="2:18">
      <c r="B18" s="3" t="s">
        <v>15</v>
      </c>
      <c r="C18" s="1"/>
      <c r="D18" s="49"/>
      <c r="E18" s="46">
        <v>0</v>
      </c>
      <c r="F18" s="47">
        <v>0</v>
      </c>
      <c r="G18" s="47"/>
      <c r="H18" s="46">
        <v>0</v>
      </c>
      <c r="I18" s="47">
        <v>0</v>
      </c>
      <c r="J18" s="47"/>
      <c r="K18" s="46">
        <v>0</v>
      </c>
      <c r="L18" s="48">
        <v>0</v>
      </c>
      <c r="M18" s="48"/>
      <c r="N18" s="46">
        <v>0</v>
      </c>
      <c r="O18" s="48">
        <v>0</v>
      </c>
      <c r="P18" s="48"/>
      <c r="Q18" s="46">
        <v>250</v>
      </c>
      <c r="R18" s="48">
        <f>50*5</f>
        <v>250</v>
      </c>
    </row>
    <row r="19" spans="2:18">
      <c r="B19" s="6" t="s">
        <v>16</v>
      </c>
      <c r="C19" s="2"/>
      <c r="D19" s="56"/>
      <c r="E19" s="46">
        <v>0</v>
      </c>
      <c r="F19" s="47">
        <v>0</v>
      </c>
      <c r="G19" s="47"/>
      <c r="H19" s="46">
        <v>0</v>
      </c>
      <c r="I19" s="47">
        <v>0</v>
      </c>
      <c r="J19" s="47"/>
      <c r="K19" s="46">
        <v>0</v>
      </c>
      <c r="L19" s="48">
        <v>0</v>
      </c>
      <c r="M19" s="48"/>
      <c r="N19" s="46">
        <v>73.5</v>
      </c>
      <c r="O19" s="48">
        <v>0</v>
      </c>
      <c r="P19" s="48"/>
      <c r="Q19" s="46">
        <v>73.5</v>
      </c>
      <c r="R19" s="48">
        <v>0</v>
      </c>
    </row>
    <row r="20" spans="2:18">
      <c r="B20" s="3"/>
      <c r="C20" s="2"/>
      <c r="D20" s="56"/>
      <c r="E20" s="46"/>
      <c r="F20" s="47"/>
      <c r="G20" s="47"/>
      <c r="H20" s="46"/>
      <c r="I20" s="47"/>
      <c r="J20" s="47"/>
      <c r="K20" s="46"/>
      <c r="L20" s="46"/>
      <c r="M20" s="48"/>
      <c r="N20" s="46"/>
      <c r="O20" s="48"/>
      <c r="P20" s="48"/>
      <c r="Q20" s="46"/>
      <c r="R20" s="48"/>
    </row>
    <row r="21" spans="2:18">
      <c r="B21" s="7" t="s">
        <v>17</v>
      </c>
      <c r="C21" s="44"/>
      <c r="D21" s="58"/>
      <c r="E21" s="59">
        <f t="shared" ref="E21:F21" si="0">SUM(E12:E19)</f>
        <v>0</v>
      </c>
      <c r="F21" s="59">
        <f t="shared" si="0"/>
        <v>0</v>
      </c>
      <c r="G21" s="59"/>
      <c r="H21" s="59">
        <f t="shared" ref="H21:I21" si="1">SUM(H12:H19)</f>
        <v>812.5</v>
      </c>
      <c r="I21" s="59">
        <f t="shared" si="1"/>
        <v>859.375</v>
      </c>
      <c r="J21" s="59"/>
      <c r="K21" s="59">
        <f t="shared" ref="K21:L21" si="2">SUM(K12:K19)</f>
        <v>2698.07</v>
      </c>
      <c r="L21" s="59">
        <f t="shared" si="2"/>
        <v>3354.3269230769233</v>
      </c>
      <c r="M21" s="59"/>
      <c r="N21" s="59">
        <f t="shared" ref="N21:O21" si="3">SUM(N12:N19)</f>
        <v>1223.5</v>
      </c>
      <c r="O21" s="59">
        <f t="shared" si="3"/>
        <v>1537.5</v>
      </c>
      <c r="P21" s="60"/>
      <c r="Q21" s="60">
        <f t="shared" ref="Q21:R21" si="4">SUM(Q12:Q19)</f>
        <v>2298.5</v>
      </c>
      <c r="R21" s="60">
        <f t="shared" si="4"/>
        <v>3171.88</v>
      </c>
    </row>
    <row r="22" spans="2:18">
      <c r="B22" s="6"/>
      <c r="C22" s="2"/>
      <c r="D22" s="56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2:18">
      <c r="B23" s="8" t="s">
        <v>34</v>
      </c>
      <c r="C23" s="2"/>
      <c r="D23" s="56"/>
      <c r="E23" s="62">
        <f>B25+E7-E21</f>
        <v>0</v>
      </c>
      <c r="F23" s="47">
        <f>C25+F7-F21</f>
        <v>0</v>
      </c>
      <c r="G23" s="47"/>
      <c r="H23" s="62">
        <f>E23+H7-H21</f>
        <v>-812.5</v>
      </c>
      <c r="I23" s="47">
        <f>F23+I7-I21</f>
        <v>-859.375</v>
      </c>
      <c r="J23" s="47"/>
      <c r="K23" s="62">
        <f>H23+K7-K21</f>
        <v>-3510.57</v>
      </c>
      <c r="L23" s="48">
        <f>I23+L7-L21</f>
        <v>-4213.7019230769238</v>
      </c>
      <c r="M23" s="48"/>
      <c r="N23" s="62">
        <f>K23+N7-N21</f>
        <v>19765.93</v>
      </c>
      <c r="O23" s="48">
        <f>L23+O7-O21</f>
        <v>-5751.2019230769238</v>
      </c>
      <c r="P23" s="48"/>
      <c r="Q23" s="62">
        <f>N23+Q7-Q21</f>
        <v>17467.43</v>
      </c>
      <c r="R23" s="48">
        <f>O23+R7-R21</f>
        <v>-8923.081923076923</v>
      </c>
    </row>
    <row r="24" spans="2:18">
      <c r="B24" s="9"/>
      <c r="C24" s="2"/>
      <c r="D24" s="2"/>
      <c r="E24" s="34"/>
      <c r="F24" s="33"/>
      <c r="G24" s="33"/>
      <c r="H24" s="34"/>
      <c r="I24" s="33"/>
      <c r="J24" s="33"/>
      <c r="K24" s="34"/>
      <c r="L24" s="28"/>
      <c r="M24" s="28"/>
      <c r="N24" s="34"/>
      <c r="O24" s="28"/>
      <c r="P24" s="28"/>
      <c r="Q24" s="32"/>
      <c r="R24" s="28"/>
    </row>
    <row r="25" spans="2:18">
      <c r="B25" s="35"/>
      <c r="C25" s="2"/>
      <c r="D25" s="2"/>
      <c r="P25" s="28"/>
      <c r="Q25" s="34"/>
      <c r="R25" s="28"/>
    </row>
    <row r="26" spans="2:18">
      <c r="B26" s="1"/>
      <c r="C26" s="2"/>
      <c r="D26" s="2"/>
    </row>
    <row r="27" spans="2:18">
      <c r="B27" s="21"/>
      <c r="C27" s="21"/>
      <c r="D27" s="21"/>
      <c r="E27" s="21"/>
      <c r="F27" s="21"/>
      <c r="G27" s="21"/>
      <c r="H27" s="21"/>
      <c r="I27" s="21"/>
    </row>
  </sheetData>
  <mergeCells count="5">
    <mergeCell ref="E2:F2"/>
    <mergeCell ref="H2:I2"/>
    <mergeCell ref="K2:L2"/>
    <mergeCell ref="N2:O2"/>
    <mergeCell ref="Q2: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7:AD24"/>
  <sheetViews>
    <sheetView topLeftCell="S3" workbookViewId="0">
      <selection activeCell="AD21" sqref="AD21"/>
    </sheetView>
  </sheetViews>
  <sheetFormatPr defaultRowHeight="15"/>
  <cols>
    <col min="1" max="1" width="42.5703125" customWidth="1"/>
    <col min="2" max="2" width="11.140625" style="20" customWidth="1"/>
    <col min="3" max="3" width="10.140625" customWidth="1"/>
    <col min="4" max="4" width="10.140625" style="20" customWidth="1"/>
    <col min="5" max="5" width="12" style="20" customWidth="1"/>
    <col min="6" max="6" width="10.7109375" bestFit="1" customWidth="1"/>
    <col min="7" max="8" width="10.7109375" style="20" customWidth="1"/>
    <col min="9" max="9" width="12.85546875" customWidth="1"/>
    <col min="10" max="10" width="12.85546875" style="20" customWidth="1"/>
    <col min="11" max="11" width="11" style="20" customWidth="1"/>
    <col min="12" max="12" width="9.7109375" customWidth="1"/>
    <col min="13" max="13" width="9.7109375" style="20" customWidth="1"/>
    <col min="14" max="14" width="12" style="20" customWidth="1"/>
    <col min="15" max="15" width="9.28515625" customWidth="1"/>
    <col min="16" max="16" width="9.28515625" style="20" customWidth="1"/>
    <col min="17" max="17" width="16.7109375" style="20" customWidth="1"/>
    <col min="18" max="18" width="11.7109375" customWidth="1"/>
    <col min="19" max="19" width="11.7109375" style="20" customWidth="1"/>
    <col min="20" max="20" width="9.5703125" bestFit="1" customWidth="1"/>
    <col min="21" max="22" width="9.5703125" style="20" customWidth="1"/>
    <col min="23" max="23" width="14.140625" bestFit="1" customWidth="1"/>
    <col min="24" max="25" width="14.140625" style="20" customWidth="1"/>
    <col min="26" max="26" width="11.42578125" customWidth="1"/>
    <col min="27" max="27" width="13" style="20" customWidth="1"/>
    <col min="28" max="28" width="32.140625" customWidth="1"/>
    <col min="29" max="29" width="33.28515625" bestFit="1" customWidth="1"/>
  </cols>
  <sheetData>
    <row r="7" spans="1:30" s="20" customFormat="1">
      <c r="A7" s="21"/>
      <c r="B7" s="78" t="s">
        <v>18</v>
      </c>
      <c r="C7" s="78"/>
      <c r="D7" s="65"/>
      <c r="E7" s="78" t="s">
        <v>19</v>
      </c>
      <c r="F7" s="78"/>
      <c r="G7" s="65"/>
      <c r="H7" s="78" t="s">
        <v>20</v>
      </c>
      <c r="I7" s="78"/>
      <c r="J7" s="65"/>
      <c r="K7" s="75" t="s">
        <v>21</v>
      </c>
      <c r="L7" s="75"/>
      <c r="M7" s="63"/>
      <c r="N7" s="75" t="s">
        <v>22</v>
      </c>
      <c r="O7" s="75"/>
      <c r="P7" s="63"/>
      <c r="Q7" s="75" t="s">
        <v>23</v>
      </c>
      <c r="R7" s="75"/>
      <c r="S7" s="63"/>
      <c r="T7" s="75" t="s">
        <v>24</v>
      </c>
      <c r="U7" s="75"/>
      <c r="V7" s="63"/>
      <c r="W7" s="75" t="s">
        <v>25</v>
      </c>
      <c r="X7" s="75"/>
      <c r="Y7" s="63"/>
      <c r="Z7" s="77" t="s">
        <v>26</v>
      </c>
      <c r="AA7" s="77"/>
      <c r="AB7" s="21"/>
    </row>
    <row r="8" spans="1:30">
      <c r="A8" s="14" t="s">
        <v>27</v>
      </c>
      <c r="B8" s="76">
        <v>2</v>
      </c>
      <c r="C8" s="76"/>
      <c r="D8" s="64"/>
      <c r="E8" s="76">
        <v>10</v>
      </c>
      <c r="F8" s="76"/>
      <c r="G8" s="64"/>
      <c r="H8" s="76">
        <v>2</v>
      </c>
      <c r="I8" s="76"/>
      <c r="J8" s="64"/>
      <c r="K8" s="76">
        <v>1</v>
      </c>
      <c r="L8" s="76"/>
      <c r="M8" s="64"/>
      <c r="N8" s="76">
        <v>2</v>
      </c>
      <c r="O8" s="76"/>
      <c r="P8" s="64"/>
      <c r="Q8" s="76">
        <v>10</v>
      </c>
      <c r="R8" s="76"/>
      <c r="S8" s="64"/>
      <c r="T8" s="76">
        <v>1</v>
      </c>
      <c r="U8" s="76"/>
      <c r="V8" s="64"/>
      <c r="W8" s="76">
        <v>1</v>
      </c>
      <c r="X8" s="76"/>
      <c r="Y8" s="64"/>
      <c r="Z8" s="76">
        <v>1</v>
      </c>
      <c r="AA8" s="76"/>
      <c r="AB8" s="13"/>
    </row>
    <row r="10" spans="1:30">
      <c r="A10" s="69" t="s">
        <v>41</v>
      </c>
      <c r="B10" s="30" t="s">
        <v>30</v>
      </c>
      <c r="C10" s="30" t="s">
        <v>31</v>
      </c>
      <c r="D10" s="30" t="s">
        <v>43</v>
      </c>
      <c r="E10" s="30" t="s">
        <v>30</v>
      </c>
      <c r="F10" s="30" t="s">
        <v>31</v>
      </c>
      <c r="G10" s="30" t="s">
        <v>44</v>
      </c>
      <c r="H10" s="30" t="s">
        <v>30</v>
      </c>
      <c r="I10" s="30" t="s">
        <v>31</v>
      </c>
      <c r="J10" s="30" t="s">
        <v>44</v>
      </c>
      <c r="K10" s="30" t="s">
        <v>30</v>
      </c>
      <c r="L10" s="30" t="s">
        <v>31</v>
      </c>
      <c r="M10" s="30" t="s">
        <v>44</v>
      </c>
      <c r="N10" s="30" t="s">
        <v>30</v>
      </c>
      <c r="O10" s="30" t="s">
        <v>31</v>
      </c>
      <c r="P10" s="30" t="s">
        <v>44</v>
      </c>
      <c r="Q10" s="30" t="s">
        <v>30</v>
      </c>
      <c r="R10" s="30" t="s">
        <v>31</v>
      </c>
      <c r="S10" s="30" t="s">
        <v>44</v>
      </c>
      <c r="T10" s="30" t="s">
        <v>30</v>
      </c>
      <c r="U10" s="30" t="s">
        <v>31</v>
      </c>
      <c r="V10" s="30" t="s">
        <v>44</v>
      </c>
      <c r="W10" s="30" t="s">
        <v>30</v>
      </c>
      <c r="X10" s="30" t="s">
        <v>31</v>
      </c>
      <c r="Y10" s="30" t="s">
        <v>44</v>
      </c>
      <c r="Z10" s="30" t="s">
        <v>30</v>
      </c>
      <c r="AA10" s="30" t="s">
        <v>31</v>
      </c>
      <c r="AB10" s="13"/>
    </row>
    <row r="11" spans="1:30">
      <c r="A11" s="14" t="s">
        <v>28</v>
      </c>
      <c r="B11" s="22"/>
      <c r="C11" s="13"/>
      <c r="F11" s="13"/>
      <c r="I11" s="13"/>
      <c r="L11" s="13"/>
      <c r="O11" s="13"/>
      <c r="R11" s="13"/>
      <c r="T11" s="13"/>
      <c r="W11" s="13"/>
      <c r="Z11" s="13"/>
      <c r="AB11" s="14" t="s">
        <v>32</v>
      </c>
      <c r="AC11" s="22" t="s">
        <v>33</v>
      </c>
      <c r="AD11" s="20" t="s">
        <v>44</v>
      </c>
    </row>
    <row r="12" spans="1:30">
      <c r="A12" s="13" t="s">
        <v>37</v>
      </c>
      <c r="B12" s="13">
        <v>0</v>
      </c>
      <c r="C12">
        <v>0</v>
      </c>
      <c r="D12" s="20">
        <v>0</v>
      </c>
      <c r="E12" s="13">
        <v>0</v>
      </c>
      <c r="F12">
        <v>0</v>
      </c>
      <c r="G12" s="20">
        <f>F12-E12</f>
        <v>0</v>
      </c>
      <c r="H12" s="13">
        <v>0</v>
      </c>
      <c r="I12">
        <v>0</v>
      </c>
      <c r="J12" s="20">
        <f>I12-H12</f>
        <v>0</v>
      </c>
      <c r="K12" s="13">
        <v>0</v>
      </c>
      <c r="L12">
        <v>0</v>
      </c>
      <c r="M12" s="20">
        <f>L12-K12</f>
        <v>0</v>
      </c>
      <c r="N12" s="13">
        <v>0</v>
      </c>
      <c r="O12">
        <v>0</v>
      </c>
      <c r="P12" s="20">
        <f>O12-N12</f>
        <v>0</v>
      </c>
      <c r="Q12" s="13">
        <v>0</v>
      </c>
      <c r="R12">
        <v>0</v>
      </c>
      <c r="S12" s="20">
        <f>Q12-R12</f>
        <v>0</v>
      </c>
      <c r="T12" s="13">
        <v>0</v>
      </c>
      <c r="U12" s="20">
        <v>0</v>
      </c>
      <c r="V12" s="20">
        <f>U12-T12</f>
        <v>0</v>
      </c>
      <c r="W12" s="13">
        <v>0</v>
      </c>
      <c r="X12" s="20">
        <v>0</v>
      </c>
      <c r="Y12" s="20">
        <f>X12-W12</f>
        <v>0</v>
      </c>
      <c r="Z12" s="13">
        <v>0</v>
      </c>
      <c r="AA12" s="20">
        <v>0</v>
      </c>
      <c r="AB12" s="17">
        <v>0</v>
      </c>
      <c r="AC12">
        <f>C12+F12+I12+L12+O12+R12+U12+X12+AA12</f>
        <v>0</v>
      </c>
      <c r="AD12">
        <f>AC12-AB12</f>
        <v>0</v>
      </c>
    </row>
    <row r="13" spans="1:30">
      <c r="A13" s="16" t="s">
        <v>36</v>
      </c>
      <c r="B13" s="17">
        <v>0</v>
      </c>
      <c r="C13">
        <v>0</v>
      </c>
      <c r="D13" s="20">
        <v>0</v>
      </c>
      <c r="E13" s="18">
        <v>0</v>
      </c>
      <c r="F13" s="26">
        <v>0</v>
      </c>
      <c r="G13" s="20">
        <f t="shared" ref="G13:G17" si="0">F13-E13</f>
        <v>0</v>
      </c>
      <c r="H13" s="17">
        <v>0</v>
      </c>
      <c r="I13" s="25">
        <v>0</v>
      </c>
      <c r="J13" s="20">
        <f t="shared" ref="J13:J18" si="1">I13-H13</f>
        <v>0</v>
      </c>
      <c r="K13" s="17">
        <v>0</v>
      </c>
      <c r="L13" s="25">
        <v>0</v>
      </c>
      <c r="M13" s="20">
        <f t="shared" ref="M13:M17" si="2">L13-K13</f>
        <v>0</v>
      </c>
      <c r="N13" s="17">
        <v>0</v>
      </c>
      <c r="O13" s="25">
        <v>0</v>
      </c>
      <c r="P13" s="20">
        <f t="shared" ref="P13:P17" si="3">O13-N13</f>
        <v>0</v>
      </c>
      <c r="Q13" s="17">
        <v>0</v>
      </c>
      <c r="R13" s="25">
        <v>0</v>
      </c>
      <c r="S13" s="20">
        <f t="shared" ref="S13:S17" si="4">Q13-R13</f>
        <v>0</v>
      </c>
      <c r="T13" s="13">
        <v>0</v>
      </c>
      <c r="U13" s="20">
        <v>0</v>
      </c>
      <c r="V13" s="20">
        <f t="shared" ref="V13:V17" si="5">U13-T13</f>
        <v>0</v>
      </c>
      <c r="W13" s="17">
        <v>0</v>
      </c>
      <c r="X13" s="25">
        <v>0</v>
      </c>
      <c r="Y13" s="20">
        <f t="shared" ref="Y13:Y17" si="6">X13-W13</f>
        <v>0</v>
      </c>
      <c r="Z13" s="17">
        <v>0</v>
      </c>
      <c r="AA13" s="25">
        <v>0</v>
      </c>
      <c r="AB13" s="17">
        <v>0</v>
      </c>
      <c r="AC13" s="20">
        <f>C13+F13+I13+L13+O13+R13+U13+X13+AA13</f>
        <v>0</v>
      </c>
      <c r="AD13" s="20">
        <f t="shared" ref="AD13:AD17" si="7">AC13-AB13</f>
        <v>0</v>
      </c>
    </row>
    <row r="14" spans="1:30">
      <c r="A14" s="13" t="s">
        <v>35</v>
      </c>
      <c r="B14" s="15">
        <f>2*2</f>
        <v>4</v>
      </c>
      <c r="C14" s="66">
        <v>0</v>
      </c>
      <c r="D14" s="66">
        <v>0</v>
      </c>
      <c r="E14" s="15">
        <f>10*4</f>
        <v>40</v>
      </c>
      <c r="F14" s="72">
        <v>59</v>
      </c>
      <c r="G14" s="20">
        <f t="shared" si="0"/>
        <v>19</v>
      </c>
      <c r="H14" s="15">
        <f>2*2.5</f>
        <v>5</v>
      </c>
      <c r="I14" s="66">
        <v>0</v>
      </c>
      <c r="J14" s="20">
        <f t="shared" si="1"/>
        <v>-5</v>
      </c>
      <c r="K14" s="15">
        <f>1*2</f>
        <v>2</v>
      </c>
      <c r="L14" s="66">
        <v>1.75</v>
      </c>
      <c r="M14" s="20">
        <f t="shared" si="2"/>
        <v>-0.25</v>
      </c>
      <c r="N14" s="17">
        <f>2*2</f>
        <v>4</v>
      </c>
      <c r="O14" s="66">
        <v>4</v>
      </c>
      <c r="P14" s="20">
        <f t="shared" si="3"/>
        <v>0</v>
      </c>
      <c r="Q14" s="15">
        <f>10*0</f>
        <v>0</v>
      </c>
      <c r="R14" s="71">
        <v>0</v>
      </c>
      <c r="S14" s="20">
        <f t="shared" si="4"/>
        <v>0</v>
      </c>
      <c r="T14" s="13">
        <f>1*0</f>
        <v>0</v>
      </c>
      <c r="U14" s="66">
        <v>0</v>
      </c>
      <c r="V14" s="20">
        <f t="shared" si="5"/>
        <v>0</v>
      </c>
      <c r="W14" s="15">
        <f>1*8</f>
        <v>8</v>
      </c>
      <c r="X14" s="68">
        <v>3</v>
      </c>
      <c r="Y14" s="20">
        <f>W14-X14</f>
        <v>5</v>
      </c>
      <c r="Z14" s="15">
        <f>1*2</f>
        <v>2</v>
      </c>
      <c r="AA14" s="68">
        <v>1</v>
      </c>
      <c r="AB14" s="17">
        <v>65</v>
      </c>
      <c r="AC14" s="20">
        <f>C14+F14+I14+L14+O14+R14+U14+X14+AA14</f>
        <v>68.75</v>
      </c>
      <c r="AD14" s="20">
        <f t="shared" si="7"/>
        <v>3.75</v>
      </c>
    </row>
    <row r="15" spans="1:30">
      <c r="A15" s="13" t="s">
        <v>38</v>
      </c>
      <c r="B15" s="15">
        <f>2*2</f>
        <v>4</v>
      </c>
      <c r="C15" s="66">
        <f>7.75</f>
        <v>7.75</v>
      </c>
      <c r="D15" s="66">
        <f>C15-B15</f>
        <v>3.75</v>
      </c>
      <c r="E15" s="15">
        <f>10*4</f>
        <v>40</v>
      </c>
      <c r="F15" s="72">
        <v>56.75</v>
      </c>
      <c r="G15" s="20">
        <f t="shared" si="0"/>
        <v>16.75</v>
      </c>
      <c r="H15" s="15">
        <f>2*2.5</f>
        <v>5</v>
      </c>
      <c r="I15" s="66">
        <v>11.5</v>
      </c>
      <c r="J15" s="20">
        <f t="shared" si="1"/>
        <v>6.5</v>
      </c>
      <c r="K15" s="15">
        <f>1*3</f>
        <v>3</v>
      </c>
      <c r="L15" s="66">
        <v>9</v>
      </c>
      <c r="M15" s="20">
        <f t="shared" si="2"/>
        <v>6</v>
      </c>
      <c r="N15" s="17">
        <f>2*2</f>
        <v>4</v>
      </c>
      <c r="O15" s="66">
        <v>15</v>
      </c>
      <c r="P15" s="20">
        <f t="shared" si="3"/>
        <v>11</v>
      </c>
      <c r="Q15" s="15">
        <f>10*0</f>
        <v>0</v>
      </c>
      <c r="R15" s="71">
        <v>0</v>
      </c>
      <c r="S15" s="20">
        <f t="shared" si="4"/>
        <v>0</v>
      </c>
      <c r="T15" s="13">
        <f>1*0</f>
        <v>0</v>
      </c>
      <c r="U15" s="66">
        <v>7</v>
      </c>
      <c r="V15" s="20">
        <f t="shared" si="5"/>
        <v>7</v>
      </c>
      <c r="W15" s="15">
        <f>1*8</f>
        <v>8</v>
      </c>
      <c r="X15" s="68">
        <v>4.5</v>
      </c>
      <c r="Y15" s="20">
        <f>W15-X15</f>
        <v>3.5</v>
      </c>
      <c r="Z15" s="15">
        <f>1*4</f>
        <v>4</v>
      </c>
      <c r="AA15" s="68">
        <v>5</v>
      </c>
      <c r="AB15" s="17">
        <v>64</v>
      </c>
      <c r="AC15" s="20">
        <f>C15+F15+I15+L15+O15+R15+U15+X15+AA15</f>
        <v>116.5</v>
      </c>
      <c r="AD15" s="20">
        <f t="shared" si="7"/>
        <v>52.5</v>
      </c>
    </row>
    <row r="16" spans="1:30">
      <c r="A16" s="13" t="s">
        <v>39</v>
      </c>
      <c r="B16" s="70">
        <f>2*4</f>
        <v>8</v>
      </c>
      <c r="C16" s="66">
        <v>21.5</v>
      </c>
      <c r="D16" s="66">
        <f t="shared" ref="D16:D17" si="8">C16-B16</f>
        <v>13.5</v>
      </c>
      <c r="E16" s="15">
        <f>10*4</f>
        <v>40</v>
      </c>
      <c r="F16" s="72">
        <v>38</v>
      </c>
      <c r="G16" s="20">
        <f t="shared" si="0"/>
        <v>-2</v>
      </c>
      <c r="H16" s="15">
        <f>2*2.5</f>
        <v>5</v>
      </c>
      <c r="I16" s="66">
        <v>8.5</v>
      </c>
      <c r="J16" s="20">
        <f t="shared" si="1"/>
        <v>3.5</v>
      </c>
      <c r="K16" s="19">
        <f>1*2</f>
        <v>2</v>
      </c>
      <c r="L16" s="66">
        <v>5</v>
      </c>
      <c r="M16" s="20">
        <f t="shared" si="2"/>
        <v>3</v>
      </c>
      <c r="N16" s="17">
        <f>2*2</f>
        <v>4</v>
      </c>
      <c r="O16" s="66">
        <v>22</v>
      </c>
      <c r="P16" s="20">
        <f t="shared" si="3"/>
        <v>18</v>
      </c>
      <c r="Q16" s="15">
        <f>10*2</f>
        <v>20</v>
      </c>
      <c r="R16" s="71">
        <v>0</v>
      </c>
      <c r="S16" s="20">
        <f t="shared" si="4"/>
        <v>20</v>
      </c>
      <c r="T16" s="19">
        <f>1*2</f>
        <v>2</v>
      </c>
      <c r="U16" s="67">
        <v>5</v>
      </c>
      <c r="V16" s="20">
        <f t="shared" si="5"/>
        <v>3</v>
      </c>
      <c r="W16" s="70">
        <f>1*8</f>
        <v>8</v>
      </c>
      <c r="X16" s="67">
        <v>11</v>
      </c>
      <c r="Y16" s="20">
        <f t="shared" si="6"/>
        <v>3</v>
      </c>
      <c r="Z16" s="15">
        <f>1*3</f>
        <v>3</v>
      </c>
      <c r="AA16" s="68">
        <v>12</v>
      </c>
      <c r="AB16" s="17">
        <v>92</v>
      </c>
      <c r="AC16" s="20">
        <f>C16+F16+I16+L16+O16+R16+U16+X16+AA16</f>
        <v>123</v>
      </c>
      <c r="AD16" s="20">
        <f t="shared" si="7"/>
        <v>31</v>
      </c>
    </row>
    <row r="17" spans="1:30">
      <c r="A17" s="13" t="s">
        <v>40</v>
      </c>
      <c r="B17" s="19">
        <f>2*2</f>
        <v>4</v>
      </c>
      <c r="C17" s="66">
        <v>12.5</v>
      </c>
      <c r="D17" s="66">
        <f t="shared" si="8"/>
        <v>8.5</v>
      </c>
      <c r="E17" s="15">
        <f>10*4</f>
        <v>40</v>
      </c>
      <c r="F17" s="72">
        <v>36.25</v>
      </c>
      <c r="G17" s="20">
        <f t="shared" si="0"/>
        <v>-3.75</v>
      </c>
      <c r="H17" s="15">
        <f>2*2.5</f>
        <v>5</v>
      </c>
      <c r="I17" s="66">
        <v>43</v>
      </c>
      <c r="J17" s="20">
        <f t="shared" si="1"/>
        <v>38</v>
      </c>
      <c r="K17" s="19">
        <f>1*4</f>
        <v>4</v>
      </c>
      <c r="L17" s="66">
        <v>23</v>
      </c>
      <c r="M17" s="20">
        <f t="shared" si="2"/>
        <v>19</v>
      </c>
      <c r="N17" s="17">
        <f>2*2</f>
        <v>4</v>
      </c>
      <c r="O17" s="66">
        <v>42</v>
      </c>
      <c r="P17" s="20">
        <f t="shared" si="3"/>
        <v>38</v>
      </c>
      <c r="Q17" s="15">
        <f>10*5</f>
        <v>50</v>
      </c>
      <c r="R17" s="71">
        <v>0</v>
      </c>
      <c r="S17" s="20">
        <f t="shared" si="4"/>
        <v>50</v>
      </c>
      <c r="T17" s="15">
        <f>1*2</f>
        <v>2</v>
      </c>
      <c r="U17" s="68">
        <v>17</v>
      </c>
      <c r="V17" s="20">
        <f t="shared" si="5"/>
        <v>15</v>
      </c>
      <c r="W17" s="15">
        <f>1*7</f>
        <v>7</v>
      </c>
      <c r="X17" s="68">
        <v>7</v>
      </c>
      <c r="Y17" s="20">
        <f t="shared" si="6"/>
        <v>0</v>
      </c>
      <c r="Z17" s="15">
        <f>1*2</f>
        <v>2</v>
      </c>
      <c r="AA17" s="68">
        <v>16</v>
      </c>
      <c r="AB17" s="17">
        <v>118</v>
      </c>
      <c r="AC17" s="20">
        <f>C17+F17+I17+L17+O17+R17+U17+X17+AA17</f>
        <v>196.75</v>
      </c>
      <c r="AD17" s="20">
        <f t="shared" si="7"/>
        <v>78.75</v>
      </c>
    </row>
    <row r="18" spans="1:30">
      <c r="A18" s="13"/>
      <c r="B18" s="19"/>
      <c r="E18" s="15"/>
      <c r="H18" s="15"/>
      <c r="K18" s="19"/>
      <c r="N18" s="17"/>
      <c r="Q18" s="15"/>
      <c r="T18" s="15"/>
      <c r="U18" s="23"/>
      <c r="V18" s="23"/>
      <c r="W18" s="15"/>
      <c r="X18" s="23"/>
      <c r="Y18" s="23"/>
      <c r="Z18" s="15"/>
      <c r="AA18" s="23"/>
      <c r="AB18" s="17"/>
    </row>
    <row r="20" spans="1:30">
      <c r="A20" s="20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5"/>
      <c r="P20" s="25"/>
      <c r="Q20" s="25"/>
      <c r="R20" s="23"/>
      <c r="S20" s="23"/>
      <c r="T20" s="20"/>
      <c r="W20" s="23"/>
      <c r="X20" s="23"/>
      <c r="Y20" s="23"/>
      <c r="Z20" s="23"/>
      <c r="AA20" s="23"/>
      <c r="AB20" s="25"/>
    </row>
    <row r="21" spans="1:30">
      <c r="A21" s="20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5"/>
      <c r="Q21" s="25"/>
      <c r="R21" s="23"/>
      <c r="S21" s="23"/>
      <c r="T21" s="20"/>
      <c r="W21" s="23"/>
      <c r="X21" s="23"/>
      <c r="Y21" s="23"/>
      <c r="Z21" s="23"/>
      <c r="AA21" s="23"/>
      <c r="AB21" s="25"/>
    </row>
    <row r="22" spans="1:30">
      <c r="A22" s="20"/>
      <c r="C22" s="27"/>
      <c r="D22" s="27"/>
      <c r="E22" s="27"/>
      <c r="F22" s="23"/>
      <c r="G22" s="23"/>
      <c r="H22" s="23"/>
      <c r="I22" s="23"/>
      <c r="J22" s="23"/>
      <c r="K22" s="23"/>
      <c r="L22" s="27"/>
      <c r="M22" s="27"/>
      <c r="N22" s="27"/>
      <c r="O22" s="25"/>
      <c r="P22" s="25"/>
      <c r="Q22" s="25"/>
      <c r="R22" s="23"/>
      <c r="S22" s="23"/>
      <c r="T22" s="27"/>
      <c r="U22" s="27"/>
      <c r="V22" s="27"/>
      <c r="W22" s="27"/>
      <c r="X22" s="27"/>
      <c r="Y22" s="27"/>
      <c r="Z22" s="23"/>
      <c r="AA22" s="23"/>
      <c r="AB22" s="25"/>
    </row>
    <row r="23" spans="1:30">
      <c r="A23" s="20"/>
      <c r="C23" s="27"/>
      <c r="D23" s="27"/>
      <c r="E23" s="27"/>
      <c r="F23" s="23"/>
      <c r="G23" s="23"/>
      <c r="H23" s="23"/>
      <c r="I23" s="23"/>
      <c r="J23" s="23"/>
      <c r="K23" s="23"/>
      <c r="L23" s="27"/>
      <c r="M23" s="27"/>
      <c r="N23" s="27"/>
      <c r="O23" s="25"/>
      <c r="P23" s="25"/>
      <c r="Q23" s="25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5"/>
    </row>
    <row r="24" spans="1:30">
      <c r="A24" s="20"/>
      <c r="C24" s="27"/>
      <c r="D24" s="27"/>
      <c r="E24" s="27"/>
      <c r="F24" s="23"/>
      <c r="G24" s="23"/>
      <c r="H24" s="23"/>
      <c r="I24" s="23"/>
      <c r="J24" s="23"/>
      <c r="K24" s="23"/>
      <c r="L24" s="27"/>
      <c r="M24" s="27"/>
      <c r="N24" s="27"/>
      <c r="O24" s="25"/>
      <c r="P24" s="25"/>
      <c r="Q24" s="25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5"/>
    </row>
  </sheetData>
  <mergeCells count="18">
    <mergeCell ref="K7:L7"/>
    <mergeCell ref="K8:L8"/>
    <mergeCell ref="N7:O7"/>
    <mergeCell ref="N8:O8"/>
    <mergeCell ref="B8:C8"/>
    <mergeCell ref="B7:C7"/>
    <mergeCell ref="E7:F7"/>
    <mergeCell ref="H7:I7"/>
    <mergeCell ref="E8:F8"/>
    <mergeCell ref="H8:I8"/>
    <mergeCell ref="Q7:R7"/>
    <mergeCell ref="Q8:R8"/>
    <mergeCell ref="T7:U7"/>
    <mergeCell ref="T8:U8"/>
    <mergeCell ref="Z7:AA7"/>
    <mergeCell ref="Z8:AA8"/>
    <mergeCell ref="W7:X7"/>
    <mergeCell ref="W8:X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X15"/>
  <sheetViews>
    <sheetView workbookViewId="0">
      <selection activeCell="B6" sqref="B6:E6"/>
    </sheetView>
  </sheetViews>
  <sheetFormatPr defaultRowHeight="15"/>
  <cols>
    <col min="1" max="1" width="44.5703125" bestFit="1" customWidth="1"/>
    <col min="2" max="2" width="20.28515625" bestFit="1" customWidth="1"/>
    <col min="3" max="3" width="18.42578125" style="20" customWidth="1"/>
    <col min="4" max="4" width="18.85546875" style="20" bestFit="1" customWidth="1"/>
    <col min="5" max="5" width="19.85546875" customWidth="1"/>
    <col min="6" max="6" width="19.85546875" style="20" customWidth="1"/>
  </cols>
  <sheetData>
    <row r="5" spans="1:24">
      <c r="A5" s="21"/>
      <c r="B5" s="31"/>
      <c r="C5" s="31"/>
      <c r="D5" s="31"/>
      <c r="E5" s="31"/>
      <c r="F5" s="31"/>
      <c r="G5" s="78"/>
      <c r="H5" s="78"/>
      <c r="I5" s="78"/>
      <c r="J5" s="78"/>
      <c r="K5" s="75"/>
      <c r="L5" s="75"/>
      <c r="M5" s="75"/>
      <c r="N5" s="75"/>
      <c r="O5" s="75"/>
      <c r="P5" s="75"/>
      <c r="Q5" s="75"/>
      <c r="R5" s="75"/>
      <c r="S5" s="75"/>
      <c r="T5" s="75"/>
      <c r="U5" s="77"/>
      <c r="V5" s="77"/>
      <c r="W5" s="21"/>
      <c r="X5" s="20"/>
    </row>
    <row r="6" spans="1:24">
      <c r="A6" s="22"/>
      <c r="B6" s="76"/>
      <c r="C6" s="76"/>
      <c r="D6" s="76"/>
      <c r="E6" s="76"/>
      <c r="F6" s="29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20"/>
      <c r="X6" s="20"/>
    </row>
    <row r="7" spans="1:24">
      <c r="A7" s="20"/>
      <c r="B7" s="20"/>
      <c r="E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>
      <c r="A8" s="20"/>
      <c r="B8" s="30"/>
      <c r="C8" s="30"/>
      <c r="D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20"/>
      <c r="X8" s="20"/>
    </row>
    <row r="9" spans="1:24">
      <c r="A9" s="22"/>
      <c r="B9" s="22"/>
      <c r="C9" s="22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2"/>
      <c r="X9" s="22"/>
    </row>
    <row r="10" spans="1:24">
      <c r="A10" s="20"/>
      <c r="B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5"/>
      <c r="X10" s="20"/>
    </row>
    <row r="11" spans="1:24">
      <c r="A11" s="24"/>
      <c r="B11" s="25"/>
      <c r="C11" s="25"/>
      <c r="G11" s="26"/>
      <c r="H11" s="26"/>
      <c r="I11" s="25"/>
      <c r="J11" s="25"/>
      <c r="K11" s="25"/>
      <c r="L11" s="25"/>
      <c r="M11" s="25"/>
      <c r="N11" s="25"/>
      <c r="O11" s="25"/>
      <c r="P11" s="25"/>
      <c r="Q11" s="20"/>
      <c r="R11" s="20"/>
      <c r="S11" s="25"/>
      <c r="T11" s="25"/>
      <c r="U11" s="25"/>
      <c r="V11" s="25"/>
      <c r="W11" s="25"/>
      <c r="X11" s="20"/>
    </row>
    <row r="12" spans="1:24">
      <c r="A12" s="20"/>
      <c r="B12" s="23"/>
      <c r="C12" s="23"/>
      <c r="G12" s="23"/>
      <c r="H12" s="20"/>
      <c r="I12" s="23"/>
      <c r="J12" s="20"/>
      <c r="K12" s="23"/>
      <c r="L12" s="20"/>
      <c r="M12" s="25"/>
      <c r="N12" s="20"/>
      <c r="O12" s="23"/>
      <c r="P12" s="20"/>
      <c r="Q12" s="20"/>
      <c r="R12" s="20"/>
      <c r="S12" s="23"/>
      <c r="T12" s="23"/>
      <c r="U12" s="23"/>
      <c r="V12" s="23"/>
      <c r="W12" s="25"/>
      <c r="X12" s="20"/>
    </row>
    <row r="13" spans="1:24">
      <c r="A13" s="20"/>
      <c r="B13" s="23"/>
      <c r="C13" s="23"/>
      <c r="G13" s="23"/>
      <c r="H13" s="20"/>
      <c r="I13" s="23"/>
      <c r="J13" s="20"/>
      <c r="K13" s="23"/>
      <c r="L13" s="20"/>
      <c r="M13" s="25"/>
      <c r="N13" s="20"/>
      <c r="O13" s="23"/>
      <c r="P13" s="20"/>
      <c r="Q13" s="20"/>
      <c r="R13" s="20"/>
      <c r="S13" s="23"/>
      <c r="T13" s="23"/>
      <c r="U13" s="23"/>
      <c r="V13" s="23"/>
      <c r="W13" s="25"/>
      <c r="X13" s="20"/>
    </row>
    <row r="14" spans="1:24">
      <c r="A14" s="20"/>
      <c r="B14" s="27"/>
      <c r="C14" s="27"/>
      <c r="G14" s="23"/>
      <c r="H14" s="20"/>
      <c r="I14" s="23"/>
      <c r="J14" s="20"/>
      <c r="K14" s="27"/>
      <c r="L14" s="20"/>
      <c r="M14" s="25"/>
      <c r="N14" s="20"/>
      <c r="O14" s="23"/>
      <c r="P14" s="20"/>
      <c r="Q14" s="27"/>
      <c r="R14" s="27"/>
      <c r="S14" s="27"/>
      <c r="T14" s="27"/>
      <c r="U14" s="23"/>
      <c r="V14" s="23"/>
      <c r="W14" s="25"/>
      <c r="X14" s="20"/>
    </row>
    <row r="15" spans="1:24">
      <c r="A15" s="20"/>
      <c r="B15" s="27"/>
      <c r="C15" s="27"/>
      <c r="G15" s="23"/>
      <c r="H15" s="20"/>
      <c r="I15" s="23"/>
      <c r="J15" s="20"/>
      <c r="K15" s="27"/>
      <c r="L15" s="20"/>
      <c r="M15" s="25"/>
      <c r="N15" s="20"/>
      <c r="O15" s="23"/>
      <c r="P15" s="20"/>
      <c r="Q15" s="23"/>
      <c r="R15" s="23"/>
      <c r="S15" s="23"/>
      <c r="T15" s="23"/>
      <c r="U15" s="23"/>
      <c r="V15" s="23"/>
      <c r="W15" s="25"/>
      <c r="X15" s="20"/>
    </row>
  </sheetData>
  <mergeCells count="17">
    <mergeCell ref="S6:T6"/>
    <mergeCell ref="U6:V6"/>
    <mergeCell ref="Q5:R5"/>
    <mergeCell ref="S5:T5"/>
    <mergeCell ref="U5:V5"/>
    <mergeCell ref="B6:E6"/>
    <mergeCell ref="G6:H6"/>
    <mergeCell ref="I6:J6"/>
    <mergeCell ref="K6:L6"/>
    <mergeCell ref="M6:N6"/>
    <mergeCell ref="O6:P6"/>
    <mergeCell ref="Q6:R6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Statement</vt:lpstr>
      <vt:lpstr>Labour Breakdown</vt:lpstr>
      <vt:lpstr>Sheet3</vt:lpstr>
    </vt:vector>
  </TitlesOfParts>
  <Company>The University of York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Olutayo</dc:creator>
  <cp:lastModifiedBy>EMMANUEL OLUTAYO</cp:lastModifiedBy>
  <dcterms:created xsi:type="dcterms:W3CDTF">2015-02-16T17:49:40Z</dcterms:created>
  <dcterms:modified xsi:type="dcterms:W3CDTF">2015-02-20T00:58:03Z</dcterms:modified>
</cp:coreProperties>
</file>