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DE25198D-438E-49D0-8EB0-1E723B15F3F4}" xr6:coauthVersionLast="40" xr6:coauthVersionMax="40" xr10:uidLastSave="{00000000-0000-0000-0000-000000000000}"/>
  <bookViews>
    <workbookView xWindow="0" yWindow="30" windowWidth="19200" windowHeight="11760" xr2:uid="{00000000-000D-0000-FFFF-FFFF00000000}"/>
  </bookViews>
  <sheets>
    <sheet name="Problems" sheetId="3" r:id="rId1"/>
  </sheets>
  <definedNames>
    <definedName name="_xlnm._FilterDatabase" localSheetId="0" hidden="1">Problems!$B$2:$AA$109</definedName>
  </definedNames>
  <calcPr calcId="181029"/>
</workbook>
</file>

<file path=xl/calcChain.xml><?xml version="1.0" encoding="utf-8"?>
<calcChain xmlns="http://schemas.openxmlformats.org/spreadsheetml/2006/main">
  <c r="F104" i="3" l="1"/>
  <c r="E104" i="3"/>
  <c r="D104" i="3"/>
  <c r="F97" i="3"/>
  <c r="B105" i="3"/>
  <c r="B106" i="3"/>
  <c r="B107" i="3"/>
  <c r="B108" i="3"/>
  <c r="B109" i="3"/>
  <c r="E109" i="3"/>
  <c r="D109" i="3"/>
  <c r="E108" i="3"/>
  <c r="D108" i="3"/>
  <c r="E107" i="3"/>
  <c r="D107" i="3"/>
  <c r="E106" i="3"/>
  <c r="D106" i="3"/>
  <c r="D105" i="3"/>
  <c r="C105" i="3" s="1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F62" i="3"/>
  <c r="E62" i="3"/>
  <c r="D62" i="3"/>
  <c r="F61" i="3"/>
  <c r="E61" i="3"/>
  <c r="D61" i="3"/>
  <c r="F56" i="3"/>
  <c r="E56" i="3"/>
  <c r="D56" i="3"/>
  <c r="F55" i="3"/>
  <c r="E55" i="3"/>
  <c r="D55" i="3"/>
  <c r="F47" i="3"/>
  <c r="F46" i="3"/>
  <c r="E95" i="3"/>
  <c r="D95" i="3"/>
  <c r="E94" i="3"/>
  <c r="D94" i="3"/>
  <c r="E93" i="3"/>
  <c r="D93" i="3"/>
  <c r="E92" i="3"/>
  <c r="D92" i="3"/>
  <c r="E91" i="3"/>
  <c r="D91" i="3"/>
  <c r="E90" i="3"/>
  <c r="D90" i="3"/>
  <c r="D89" i="3"/>
  <c r="C89" i="3" s="1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D70" i="3"/>
  <c r="P70" i="3" s="1"/>
  <c r="E69" i="3"/>
  <c r="D69" i="3"/>
  <c r="E68" i="3"/>
  <c r="D68" i="3"/>
  <c r="E67" i="3"/>
  <c r="D67" i="3"/>
  <c r="D66" i="3"/>
  <c r="C66" i="3" s="1"/>
  <c r="E65" i="3"/>
  <c r="D65" i="3"/>
  <c r="E64" i="3"/>
  <c r="D64" i="3"/>
  <c r="E63" i="3"/>
  <c r="D63" i="3"/>
  <c r="E60" i="3"/>
  <c r="D60" i="3"/>
  <c r="E59" i="3"/>
  <c r="D59" i="3"/>
  <c r="E58" i="3"/>
  <c r="D58" i="3"/>
  <c r="E57" i="3"/>
  <c r="D57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D37" i="3"/>
  <c r="C37" i="3" s="1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D22" i="3"/>
  <c r="C22" i="3" s="1"/>
  <c r="D19" i="3"/>
  <c r="P19" i="3" s="1"/>
  <c r="D5" i="3"/>
  <c r="E21" i="3"/>
  <c r="D21" i="3"/>
  <c r="E20" i="3"/>
  <c r="D20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E4" i="3"/>
  <c r="D4" i="3"/>
  <c r="C19" i="3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3" i="3"/>
  <c r="E3" i="3"/>
  <c r="D3" i="3"/>
  <c r="Q38" i="3" l="1"/>
  <c r="Q104" i="3"/>
  <c r="Q102" i="3"/>
  <c r="Q97" i="3"/>
  <c r="Q109" i="3"/>
  <c r="Q108" i="3"/>
  <c r="Q100" i="3"/>
  <c r="Q93" i="3"/>
  <c r="Q91" i="3"/>
  <c r="Q81" i="3"/>
  <c r="Q86" i="3"/>
  <c r="Q83" i="3"/>
  <c r="Q41" i="3"/>
  <c r="Q49" i="3"/>
  <c r="Q78" i="3"/>
  <c r="Q71" i="3"/>
  <c r="Q79" i="3"/>
  <c r="Q67" i="3"/>
  <c r="Q48" i="3"/>
  <c r="Q50" i="3"/>
  <c r="Q47" i="3"/>
  <c r="Q35" i="3"/>
  <c r="Q46" i="3"/>
  <c r="Q43" i="3"/>
  <c r="Q32" i="3"/>
  <c r="Q30" i="3"/>
  <c r="Q27" i="3"/>
  <c r="C106" i="3"/>
  <c r="C108" i="3"/>
  <c r="C109" i="3"/>
  <c r="P109" i="3"/>
  <c r="C107" i="3"/>
  <c r="P105" i="3"/>
  <c r="P104" i="3"/>
  <c r="C104" i="3"/>
  <c r="C103" i="3"/>
  <c r="C102" i="3"/>
  <c r="C101" i="3"/>
  <c r="C99" i="3"/>
  <c r="P100" i="3"/>
  <c r="C100" i="3"/>
  <c r="C98" i="3"/>
  <c r="P97" i="3"/>
  <c r="C96" i="3"/>
  <c r="C97" i="3"/>
  <c r="P108" i="3"/>
  <c r="P107" i="3"/>
  <c r="P106" i="3"/>
  <c r="P103" i="3"/>
  <c r="P102" i="3"/>
  <c r="P101" i="3"/>
  <c r="P98" i="3"/>
  <c r="P99" i="3"/>
  <c r="P96" i="3"/>
  <c r="C94" i="3"/>
  <c r="C95" i="3"/>
  <c r="C93" i="3"/>
  <c r="P93" i="3"/>
  <c r="C92" i="3"/>
  <c r="C91" i="3"/>
  <c r="P91" i="3"/>
  <c r="C90" i="3"/>
  <c r="P89" i="3"/>
  <c r="C88" i="3"/>
  <c r="C87" i="3"/>
  <c r="C84" i="3"/>
  <c r="C85" i="3"/>
  <c r="P86" i="3"/>
  <c r="C86" i="3"/>
  <c r="C83" i="3"/>
  <c r="P83" i="3"/>
  <c r="C82" i="3"/>
  <c r="C80" i="3"/>
  <c r="C81" i="3"/>
  <c r="P81" i="3"/>
  <c r="P79" i="3"/>
  <c r="C79" i="3"/>
  <c r="C77" i="3"/>
  <c r="C78" i="3"/>
  <c r="P78" i="3"/>
  <c r="C76" i="3"/>
  <c r="C74" i="3"/>
  <c r="C75" i="3"/>
  <c r="C73" i="3"/>
  <c r="C72" i="3"/>
  <c r="P71" i="3"/>
  <c r="C71" i="3"/>
  <c r="C70" i="3"/>
  <c r="C69" i="3"/>
  <c r="C68" i="3"/>
  <c r="C67" i="3"/>
  <c r="P67" i="3"/>
  <c r="P66" i="3"/>
  <c r="C65" i="3"/>
  <c r="C64" i="3"/>
  <c r="C63" i="3"/>
  <c r="C62" i="3"/>
  <c r="C61" i="3"/>
  <c r="C59" i="3"/>
  <c r="C60" i="3"/>
  <c r="C57" i="3"/>
  <c r="C58" i="3"/>
  <c r="C56" i="3"/>
  <c r="C55" i="3"/>
  <c r="C54" i="3"/>
  <c r="C53" i="3"/>
  <c r="C51" i="3"/>
  <c r="C52" i="3"/>
  <c r="P50" i="3"/>
  <c r="C50" i="3"/>
  <c r="C49" i="3"/>
  <c r="P49" i="3"/>
  <c r="C48" i="3"/>
  <c r="P48" i="3"/>
  <c r="C47" i="3"/>
  <c r="C46" i="3"/>
  <c r="P47" i="3"/>
  <c r="P46" i="3"/>
  <c r="C45" i="3"/>
  <c r="C44" i="3"/>
  <c r="P41" i="3"/>
  <c r="C42" i="3"/>
  <c r="P43" i="3"/>
  <c r="C43" i="3"/>
  <c r="C40" i="3"/>
  <c r="C41" i="3"/>
  <c r="C39" i="3"/>
  <c r="P38" i="3"/>
  <c r="C38" i="3"/>
  <c r="P37" i="3"/>
  <c r="C34" i="3"/>
  <c r="C36" i="3"/>
  <c r="C35" i="3"/>
  <c r="P35" i="3"/>
  <c r="C33" i="3"/>
  <c r="P32" i="3"/>
  <c r="C32" i="3"/>
  <c r="C31" i="3"/>
  <c r="C29" i="3"/>
  <c r="P30" i="3"/>
  <c r="C30" i="3"/>
  <c r="C28" i="3"/>
  <c r="C27" i="3"/>
  <c r="P27" i="3"/>
  <c r="C26" i="3"/>
  <c r="P23" i="3"/>
  <c r="P24" i="3"/>
  <c r="P25" i="3"/>
  <c r="P26" i="3"/>
  <c r="P28" i="3"/>
  <c r="P29" i="3"/>
  <c r="P31" i="3"/>
  <c r="P33" i="3"/>
  <c r="P34" i="3"/>
  <c r="P36" i="3"/>
  <c r="P39" i="3"/>
  <c r="P40" i="3"/>
  <c r="P42" i="3"/>
  <c r="P44" i="3"/>
  <c r="P45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8" i="3"/>
  <c r="P69" i="3"/>
  <c r="P72" i="3"/>
  <c r="C25" i="3"/>
  <c r="C24" i="3"/>
  <c r="P73" i="3"/>
  <c r="P74" i="3"/>
  <c r="P75" i="3"/>
  <c r="P76" i="3"/>
  <c r="P77" i="3"/>
  <c r="P80" i="3"/>
  <c r="P82" i="3"/>
  <c r="P84" i="3"/>
  <c r="P85" i="3"/>
  <c r="P87" i="3"/>
  <c r="P88" i="3"/>
  <c r="P90" i="3"/>
  <c r="P92" i="3"/>
  <c r="P94" i="3"/>
  <c r="P95" i="3"/>
  <c r="C23" i="3"/>
  <c r="P22" i="3"/>
  <c r="C21" i="3"/>
  <c r="C20" i="3"/>
  <c r="C18" i="3"/>
  <c r="C9" i="3"/>
  <c r="C10" i="3"/>
  <c r="C11" i="3"/>
  <c r="C14" i="3"/>
  <c r="C15" i="3"/>
  <c r="C16" i="3"/>
  <c r="C17" i="3"/>
  <c r="C12" i="3"/>
  <c r="C13" i="3"/>
  <c r="C6" i="3"/>
  <c r="C7" i="3"/>
  <c r="C8" i="3"/>
  <c r="P5" i="3"/>
  <c r="P17" i="3"/>
  <c r="P21" i="3"/>
  <c r="P6" i="3"/>
  <c r="P7" i="3"/>
  <c r="P8" i="3"/>
  <c r="P9" i="3"/>
  <c r="P10" i="3"/>
  <c r="P11" i="3"/>
  <c r="P12" i="3"/>
  <c r="P13" i="3"/>
  <c r="P14" i="3"/>
  <c r="P15" i="3"/>
  <c r="P16" i="3"/>
  <c r="P18" i="3"/>
  <c r="P20" i="3"/>
  <c r="C5" i="3"/>
  <c r="C4" i="3"/>
  <c r="P4" i="3"/>
  <c r="C3" i="3"/>
  <c r="P3" i="3"/>
</calcChain>
</file>

<file path=xl/sharedStrings.xml><?xml version="1.0" encoding="utf-8"?>
<sst xmlns="http://schemas.openxmlformats.org/spreadsheetml/2006/main" count="127" uniqueCount="51">
  <si>
    <t>ID</t>
    <phoneticPr fontId="1"/>
  </si>
  <si>
    <t>CONTENT</t>
    <phoneticPr fontId="1"/>
  </si>
  <si>
    <t>PARAMETER1</t>
    <phoneticPr fontId="1"/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</si>
  <si>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</si>
  <si>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</si>
  <si>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</si>
  <si>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</si>
  <si>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</si>
  <si>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</si>
  <si>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</si>
  <si>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</si>
  <si>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</si>
  <si>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ANSWER1</t>
    <phoneticPr fontId="1"/>
  </si>
  <si>
    <t>ANSWER2</t>
  </si>
  <si>
    <t>ANSWER3</t>
  </si>
  <si>
    <t>ANSWER4</t>
  </si>
  <si>
    <t>ANSWER5</t>
  </si>
  <si>
    <t>MIN1</t>
    <phoneticPr fontId="1"/>
  </si>
  <si>
    <t>MAX1</t>
    <phoneticPr fontId="1"/>
  </si>
  <si>
    <t>MIN2</t>
    <phoneticPr fontId="1"/>
  </si>
  <si>
    <t>MAX2</t>
    <phoneticPr fontId="1"/>
  </si>
  <si>
    <t>MIN3</t>
    <phoneticPr fontId="1"/>
  </si>
  <si>
    <t>MAX3</t>
    <phoneticPr fontId="1"/>
  </si>
  <si>
    <t>LEVEL</t>
    <phoneticPr fontId="1"/>
  </si>
  <si>
    <t>UNIT</t>
    <phoneticPr fontId="1"/>
  </si>
  <si>
    <t>棵</t>
    <phoneticPr fontId="1"/>
  </si>
  <si>
    <t>SIGN</t>
    <phoneticPr fontId="1"/>
  </si>
  <si>
    <t>只</t>
    <phoneticPr fontId="1"/>
  </si>
  <si>
    <t>个</t>
    <phoneticPr fontId="1"/>
  </si>
  <si>
    <t>筐</t>
    <phoneticPr fontId="1"/>
  </si>
  <si>
    <t>本</t>
    <phoneticPr fontId="1"/>
  </si>
  <si>
    <t>页</t>
    <phoneticPr fontId="1"/>
  </si>
  <si>
    <t>岁</t>
    <phoneticPr fontId="1"/>
  </si>
  <si>
    <t>下</t>
    <phoneticPr fontId="1"/>
  </si>
  <si>
    <t>把</t>
    <phoneticPr fontId="1"/>
  </si>
  <si>
    <t>人</t>
    <phoneticPr fontId="1"/>
  </si>
  <si>
    <t>件</t>
    <phoneticPr fontId="1"/>
  </si>
  <si>
    <t>米</t>
    <phoneticPr fontId="1"/>
  </si>
  <si>
    <t>元</t>
    <phoneticPr fontId="1"/>
  </si>
  <si>
    <t>张</t>
    <phoneticPr fontId="1"/>
  </si>
  <si>
    <t>厘米</t>
    <phoneticPr fontId="1"/>
  </si>
  <si>
    <t>名</t>
    <phoneticPr fontId="1"/>
  </si>
  <si>
    <t>根</t>
    <phoneticPr fontId="1"/>
  </si>
  <si>
    <t>辆</t>
    <phoneticPr fontId="1"/>
  </si>
  <si>
    <t>架</t>
    <phoneticPr fontId="1"/>
  </si>
  <si>
    <t>盆</t>
    <phoneticPr fontId="1"/>
  </si>
  <si>
    <t>瓶</t>
    <phoneticPr fontId="1"/>
  </si>
  <si>
    <t>匹</t>
    <phoneticPr fontId="1"/>
  </si>
  <si>
    <t>朵</t>
    <phoneticPr fontId="1"/>
  </si>
  <si>
    <t>支</t>
    <phoneticPr fontId="1"/>
  </si>
  <si>
    <t>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</si>
</sst>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b/>
      <sz val="9"/>
      <color theme="1"/>
      <name val="宋体"/>
      <family val="2"/>
      <charset val="128"/>
      <scheme val="minor"/>
    </font>
    <font>
      <b/>
      <sz val="9"/>
      <color theme="1"/>
      <name val="宋体"/>
      <family val="3"/>
      <charset val="128"/>
      <scheme val="minor"/>
    </font>
    <font>
      <b/>
      <sz val="9"/>
      <color theme="0"/>
      <name val="宋体"/>
      <family val="3"/>
      <charset val="128"/>
      <scheme val="minor"/>
    </font>
    <font>
      <sz val="11"/>
      <color theme="1"/>
      <name val="宋体"/>
      <family val="3"/>
      <charset val="128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5" fillId="5" borderId="1" xfId="0" applyFont="1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6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0" fillId="1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A122"/>
  <sheetViews>
    <sheetView tabSelected="1" zoomScale="85" zoomScaleNormal="85"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Q2" sqref="Q2"/>
    </sheetView>
  </sheetViews>
  <sheetFormatPr defaultRowHeight="14" outlineLevelCol="1" x14ac:dyDescent="0.25"/>
  <cols>
    <col min="1" max="1" width="3.26953125" style="15" customWidth="1"/>
    <col min="2" max="2" width="7.08984375" style="15" customWidth="1"/>
    <col min="3" max="3" width="51.08984375" style="15" customWidth="1"/>
    <col min="4" max="6" width="8.7265625" style="15"/>
    <col min="7" max="8" width="0" style="15" hidden="1" customWidth="1" outlineLevel="1"/>
    <col min="9" max="13" width="9" style="15" hidden="1" customWidth="1" outlineLevel="1"/>
    <col min="14" max="14" width="6.26953125" style="16" customWidth="1" collapsed="1"/>
    <col min="15" max="15" width="6.26953125" style="16" customWidth="1"/>
    <col min="16" max="16" width="9.08984375" style="15" bestFit="1" customWidth="1" collapsed="1"/>
    <col min="17" max="17" width="9.08984375" style="15" customWidth="1"/>
    <col min="18" max="20" width="9.08984375" style="15" hidden="1" customWidth="1" outlineLevel="1"/>
    <col min="21" max="21" width="6.26953125" style="15" customWidth="1" collapsed="1"/>
    <col min="22" max="26" width="6.26953125" style="15" customWidth="1"/>
    <col min="27" max="27" width="6.6328125" style="15" bestFit="1" customWidth="1"/>
    <col min="28" max="16384" width="8.7265625" style="15"/>
  </cols>
  <sheetData>
    <row r="2" spans="2:27" x14ac:dyDescent="0.25">
      <c r="B2" s="10" t="s">
        <v>0</v>
      </c>
      <c r="C2" s="11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26</v>
      </c>
      <c r="O2" s="12" t="s">
        <v>24</v>
      </c>
      <c r="P2" s="12" t="s">
        <v>12</v>
      </c>
      <c r="Q2" s="12" t="s">
        <v>13</v>
      </c>
      <c r="R2" s="12" t="s">
        <v>14</v>
      </c>
      <c r="S2" s="12" t="s">
        <v>15</v>
      </c>
      <c r="T2" s="12" t="s">
        <v>16</v>
      </c>
      <c r="U2" s="13" t="s">
        <v>17</v>
      </c>
      <c r="V2" s="13" t="s">
        <v>18</v>
      </c>
      <c r="W2" s="13" t="s">
        <v>19</v>
      </c>
      <c r="X2" s="13" t="s">
        <v>20</v>
      </c>
      <c r="Y2" s="13" t="s">
        <v>21</v>
      </c>
      <c r="Z2" s="13" t="s">
        <v>22</v>
      </c>
      <c r="AA2" s="14" t="s">
        <v>23</v>
      </c>
    </row>
    <row r="3" spans="2:27" x14ac:dyDescent="0.25">
      <c r="B3" s="7" t="str">
        <f>IF(N3 = "", "", N3 &amp; REPT(0,4-LEN(ROW()-2)) &amp; ROW()-2)</f>
        <v>10001</v>
      </c>
      <c r="C3" s="1" t="str">
        <f ca="1">"小华要给"&amp;D3&amp;"棵小树苗浇水，已经浇了"&amp;E3&amp;"棵。还有多少棵没浇？"</f>
        <v>小华要给16棵小树苗浇水，已经浇了2棵。还有多少棵没浇？</v>
      </c>
      <c r="D3" s="2">
        <f ca="1">RANDBETWEEN(U3,V3)</f>
        <v>16</v>
      </c>
      <c r="E3" s="2">
        <f ca="1">RANDBETWEEN(W3,X3)</f>
        <v>2</v>
      </c>
      <c r="F3" s="2"/>
      <c r="G3" s="2"/>
      <c r="H3" s="2"/>
      <c r="I3" s="2"/>
      <c r="J3" s="2"/>
      <c r="K3" s="2"/>
      <c r="L3" s="2"/>
      <c r="M3" s="2"/>
      <c r="N3" s="6">
        <v>1</v>
      </c>
      <c r="O3" s="6" t="s">
        <v>25</v>
      </c>
      <c r="P3" s="3">
        <f ca="1">D3-E3</f>
        <v>14</v>
      </c>
      <c r="Q3" s="3"/>
      <c r="R3" s="3"/>
      <c r="S3" s="3"/>
      <c r="T3" s="3"/>
      <c r="U3" s="4">
        <v>10</v>
      </c>
      <c r="V3" s="4">
        <v>20</v>
      </c>
      <c r="W3" s="4">
        <v>1</v>
      </c>
      <c r="X3" s="4">
        <v>9</v>
      </c>
      <c r="Y3" s="4"/>
      <c r="Z3" s="4"/>
      <c r="AA3" s="5">
        <v>1</v>
      </c>
    </row>
    <row r="4" spans="2:27" x14ac:dyDescent="0.25">
      <c r="B4" s="7" t="str">
        <f t="shared" ref="B4:B67" si="0">IF(N4 = "", "", N4 &amp; REPT(0,4-LEN(ROW()-2)) &amp; ROW()-2)</f>
        <v>10002</v>
      </c>
      <c r="C4" s="1" t="str">
        <f ca="1">"白兔和黑兔共有"&amp;D4&amp;"只，黑兔有"&amp;E4&amp;"只，白兔有几只？"</f>
        <v>白兔和黑兔共有18只，黑兔有4只，白兔有几只？</v>
      </c>
      <c r="D4" s="2">
        <f ca="1">RANDBETWEEN(U4,V4)</f>
        <v>18</v>
      </c>
      <c r="E4" s="2">
        <f ca="1">RANDBETWEEN(W4,X4)</f>
        <v>4</v>
      </c>
      <c r="F4" s="2"/>
      <c r="G4" s="2"/>
      <c r="H4" s="2"/>
      <c r="I4" s="2"/>
      <c r="J4" s="2"/>
      <c r="K4" s="2"/>
      <c r="L4" s="2"/>
      <c r="M4" s="2"/>
      <c r="N4" s="6">
        <v>1</v>
      </c>
      <c r="O4" s="6" t="s">
        <v>27</v>
      </c>
      <c r="P4" s="3">
        <f t="shared" ref="P4:P21" ca="1" si="1">D4-E4</f>
        <v>14</v>
      </c>
      <c r="Q4" s="3"/>
      <c r="R4" s="3"/>
      <c r="S4" s="3"/>
      <c r="T4" s="3"/>
      <c r="U4" s="4">
        <v>10</v>
      </c>
      <c r="V4" s="4">
        <v>20</v>
      </c>
      <c r="W4" s="4">
        <v>1</v>
      </c>
      <c r="X4" s="4">
        <v>9</v>
      </c>
      <c r="Y4" s="4"/>
      <c r="Z4" s="4"/>
      <c r="AA4" s="5">
        <v>1</v>
      </c>
    </row>
    <row r="5" spans="2:27" x14ac:dyDescent="0.25">
      <c r="B5" s="7" t="str">
        <f t="shared" si="0"/>
        <v>10003</v>
      </c>
      <c r="C5" s="1" t="str">
        <f ca="1">"白兔和黑兔共有"&amp;D5&amp;"只，白兔有"&amp;E5&amp;"只，黑兔有多少只？"</f>
        <v>白兔和黑兔共有15只，白兔有4只，黑兔有多少只？</v>
      </c>
      <c r="D5" s="2">
        <f ca="1">RANDBETWEEN(U5,V5)</f>
        <v>15</v>
      </c>
      <c r="E5" s="2">
        <f t="shared" ref="E5:E21" ca="1" si="2">RANDBETWEEN(W5,X5)</f>
        <v>4</v>
      </c>
      <c r="F5" s="2"/>
      <c r="G5" s="2"/>
      <c r="H5" s="2"/>
      <c r="I5" s="2"/>
      <c r="J5" s="2"/>
      <c r="K5" s="2"/>
      <c r="L5" s="2"/>
      <c r="M5" s="2"/>
      <c r="N5" s="6">
        <v>1</v>
      </c>
      <c r="O5" s="6" t="s">
        <v>27</v>
      </c>
      <c r="P5" s="3">
        <f ca="1">D5-E5</f>
        <v>11</v>
      </c>
      <c r="Q5" s="3"/>
      <c r="R5" s="3"/>
      <c r="S5" s="3"/>
      <c r="T5" s="3"/>
      <c r="U5" s="4">
        <v>10</v>
      </c>
      <c r="V5" s="4">
        <v>20</v>
      </c>
      <c r="W5" s="4">
        <v>1</v>
      </c>
      <c r="X5" s="4">
        <v>9</v>
      </c>
      <c r="Y5" s="4"/>
      <c r="Z5" s="4"/>
      <c r="AA5" s="5">
        <v>1</v>
      </c>
    </row>
    <row r="6" spans="2:27" x14ac:dyDescent="0.25">
      <c r="B6" s="7" t="str">
        <f t="shared" si="0"/>
        <v>10004</v>
      </c>
      <c r="C6" s="1" t="str">
        <f ca="1">"桃树和梨树一共有"&amp;D6&amp;"棵。桃树有"&amp;E6&amp;"棵，梨树的多少棵？"</f>
        <v>桃树和梨树一共有20棵。桃树有2棵，梨树的多少棵？</v>
      </c>
      <c r="D6" s="2">
        <f t="shared" ref="D6:D21" ca="1" si="3">RANDBETWEEN(U6,V6)</f>
        <v>20</v>
      </c>
      <c r="E6" s="2">
        <f t="shared" ca="1" si="2"/>
        <v>2</v>
      </c>
      <c r="F6" s="2"/>
      <c r="G6" s="2"/>
      <c r="H6" s="2"/>
      <c r="I6" s="2"/>
      <c r="J6" s="2"/>
      <c r="K6" s="2"/>
      <c r="L6" s="2"/>
      <c r="M6" s="2"/>
      <c r="N6" s="6">
        <v>1</v>
      </c>
      <c r="O6" s="6" t="s">
        <v>25</v>
      </c>
      <c r="P6" s="3">
        <f t="shared" ca="1" si="1"/>
        <v>18</v>
      </c>
      <c r="Q6" s="3"/>
      <c r="R6" s="3"/>
      <c r="S6" s="3"/>
      <c r="T6" s="3"/>
      <c r="U6" s="4">
        <v>10</v>
      </c>
      <c r="V6" s="4">
        <v>20</v>
      </c>
      <c r="W6" s="4">
        <v>1</v>
      </c>
      <c r="X6" s="4">
        <v>9</v>
      </c>
      <c r="Y6" s="4"/>
      <c r="Z6" s="4"/>
      <c r="AA6" s="5">
        <v>1</v>
      </c>
    </row>
    <row r="7" spans="2:27" x14ac:dyDescent="0.25">
      <c r="B7" s="7" t="str">
        <f t="shared" si="0"/>
        <v>10005</v>
      </c>
      <c r="C7" s="1" t="str">
        <f ca="1">"桃树和梨树一共有"&amp;D7&amp;"棵。梨树有"&amp;E7&amp;"棵，桃树有多少棵？"</f>
        <v>桃树和梨树一共有15棵。梨树有4棵，桃树有多少棵？</v>
      </c>
      <c r="D7" s="2">
        <f t="shared" ca="1" si="3"/>
        <v>15</v>
      </c>
      <c r="E7" s="2">
        <f t="shared" ca="1" si="2"/>
        <v>4</v>
      </c>
      <c r="F7" s="2"/>
      <c r="G7" s="2"/>
      <c r="H7" s="2"/>
      <c r="I7" s="2"/>
      <c r="J7" s="2"/>
      <c r="K7" s="2"/>
      <c r="L7" s="2"/>
      <c r="M7" s="2"/>
      <c r="N7" s="6">
        <v>1</v>
      </c>
      <c r="O7" s="6" t="s">
        <v>25</v>
      </c>
      <c r="P7" s="3">
        <f t="shared" ca="1" si="1"/>
        <v>11</v>
      </c>
      <c r="Q7" s="3"/>
      <c r="R7" s="3"/>
      <c r="S7" s="3"/>
      <c r="T7" s="3"/>
      <c r="U7" s="4">
        <v>10</v>
      </c>
      <c r="V7" s="4">
        <v>20</v>
      </c>
      <c r="W7" s="4">
        <v>1</v>
      </c>
      <c r="X7" s="4">
        <v>9</v>
      </c>
      <c r="Y7" s="4"/>
      <c r="Z7" s="4"/>
      <c r="AA7" s="5">
        <v>1</v>
      </c>
    </row>
    <row r="8" spans="2:27" x14ac:dyDescent="0.25">
      <c r="B8" s="7" t="str">
        <f t="shared" si="0"/>
        <v>10006</v>
      </c>
      <c r="C8" s="1" t="str">
        <f ca="1">"学校体育室里有"&amp;D8&amp;"个足球，借走"&amp;E8&amp;"个，还有多少个？"</f>
        <v>学校体育室里有10个足球，借走7个，还有多少个？</v>
      </c>
      <c r="D8" s="2">
        <f t="shared" ca="1" si="3"/>
        <v>10</v>
      </c>
      <c r="E8" s="2">
        <f t="shared" ca="1" si="2"/>
        <v>7</v>
      </c>
      <c r="F8" s="2"/>
      <c r="G8" s="2"/>
      <c r="H8" s="2"/>
      <c r="I8" s="2"/>
      <c r="J8" s="2"/>
      <c r="K8" s="2"/>
      <c r="L8" s="2"/>
      <c r="M8" s="2"/>
      <c r="N8" s="6">
        <v>1</v>
      </c>
      <c r="O8" s="6" t="s">
        <v>28</v>
      </c>
      <c r="P8" s="3">
        <f t="shared" ca="1" si="1"/>
        <v>3</v>
      </c>
      <c r="Q8" s="3"/>
      <c r="R8" s="3"/>
      <c r="S8" s="3"/>
      <c r="T8" s="3"/>
      <c r="U8" s="4">
        <v>10</v>
      </c>
      <c r="V8" s="4">
        <v>20</v>
      </c>
      <c r="W8" s="4">
        <v>1</v>
      </c>
      <c r="X8" s="4">
        <v>9</v>
      </c>
      <c r="Y8" s="4"/>
      <c r="Z8" s="4"/>
      <c r="AA8" s="5">
        <v>1</v>
      </c>
    </row>
    <row r="9" spans="2:27" x14ac:dyDescent="0.25">
      <c r="B9" s="7" t="str">
        <f t="shared" si="0"/>
        <v>10007</v>
      </c>
      <c r="C9" s="1" t="str">
        <f ca="1">"一共采了"&amp;D9&amp;"筐番茄，运走"&amp;E9&amp;"筐还有多少筐没运走？"</f>
        <v>一共采了13筐番茄，运走5筐还有多少筐没运走？</v>
      </c>
      <c r="D9" s="2">
        <f t="shared" ca="1" si="3"/>
        <v>13</v>
      </c>
      <c r="E9" s="2">
        <f t="shared" ca="1" si="2"/>
        <v>5</v>
      </c>
      <c r="F9" s="2"/>
      <c r="G9" s="2"/>
      <c r="H9" s="2"/>
      <c r="I9" s="2"/>
      <c r="J9" s="2"/>
      <c r="K9" s="2"/>
      <c r="L9" s="2"/>
      <c r="M9" s="2"/>
      <c r="N9" s="6">
        <v>1</v>
      </c>
      <c r="O9" s="6" t="s">
        <v>29</v>
      </c>
      <c r="P9" s="3">
        <f t="shared" ca="1" si="1"/>
        <v>8</v>
      </c>
      <c r="Q9" s="3"/>
      <c r="R9" s="3"/>
      <c r="S9" s="3"/>
      <c r="T9" s="3"/>
      <c r="U9" s="4">
        <v>10</v>
      </c>
      <c r="V9" s="4">
        <v>20</v>
      </c>
      <c r="W9" s="4">
        <v>1</v>
      </c>
      <c r="X9" s="4">
        <v>9</v>
      </c>
      <c r="Y9" s="4"/>
      <c r="Z9" s="4"/>
      <c r="AA9" s="5">
        <v>1</v>
      </c>
    </row>
    <row r="10" spans="2:27" x14ac:dyDescent="0.25">
      <c r="B10" s="7" t="str">
        <f t="shared" si="0"/>
        <v>10008</v>
      </c>
      <c r="C10" s="1" t="str">
        <f ca="1">"一共买了"&amp;D10&amp;"个苹果已经吃掉了"&amp;E10&amp;"个，还剩多少个没吃？"</f>
        <v>一共买了12个苹果已经吃掉了6个，还剩多少个没吃？</v>
      </c>
      <c r="D10" s="2">
        <f t="shared" ca="1" si="3"/>
        <v>12</v>
      </c>
      <c r="E10" s="2">
        <f t="shared" ca="1" si="2"/>
        <v>6</v>
      </c>
      <c r="F10" s="2"/>
      <c r="G10" s="2"/>
      <c r="H10" s="2"/>
      <c r="I10" s="2"/>
      <c r="J10" s="2"/>
      <c r="K10" s="2"/>
      <c r="L10" s="2"/>
      <c r="M10" s="2"/>
      <c r="N10" s="6">
        <v>1</v>
      </c>
      <c r="O10" s="6" t="s">
        <v>28</v>
      </c>
      <c r="P10" s="3">
        <f t="shared" ca="1" si="1"/>
        <v>6</v>
      </c>
      <c r="Q10" s="3"/>
      <c r="R10" s="3"/>
      <c r="S10" s="3"/>
      <c r="T10" s="3"/>
      <c r="U10" s="4">
        <v>10</v>
      </c>
      <c r="V10" s="4">
        <v>20</v>
      </c>
      <c r="W10" s="4">
        <v>1</v>
      </c>
      <c r="X10" s="4">
        <v>9</v>
      </c>
      <c r="Y10" s="4"/>
      <c r="Z10" s="4"/>
      <c r="AA10" s="5">
        <v>1</v>
      </c>
    </row>
    <row r="11" spans="2:27" x14ac:dyDescent="0.25">
      <c r="B11" s="7" t="str">
        <f t="shared" si="0"/>
        <v>10009</v>
      </c>
      <c r="C11" s="1" t="str">
        <f ca="1">"我要写"&amp;D11&amp;"个字，已经写了"&amp;E11&amp;"个，还要写多少个？"</f>
        <v>我要写15个字，已经写了4个，还要写多少个？</v>
      </c>
      <c r="D11" s="2">
        <f t="shared" ca="1" si="3"/>
        <v>15</v>
      </c>
      <c r="E11" s="2">
        <f t="shared" ca="1" si="2"/>
        <v>4</v>
      </c>
      <c r="F11" s="2"/>
      <c r="G11" s="2"/>
      <c r="H11" s="2"/>
      <c r="I11" s="2"/>
      <c r="J11" s="2"/>
      <c r="K11" s="2"/>
      <c r="L11" s="2"/>
      <c r="M11" s="2"/>
      <c r="N11" s="6">
        <v>1</v>
      </c>
      <c r="O11" s="6" t="s">
        <v>28</v>
      </c>
      <c r="P11" s="3">
        <f t="shared" ca="1" si="1"/>
        <v>11</v>
      </c>
      <c r="Q11" s="3"/>
      <c r="R11" s="3"/>
      <c r="S11" s="3"/>
      <c r="T11" s="3"/>
      <c r="U11" s="4">
        <v>10</v>
      </c>
      <c r="V11" s="4">
        <v>20</v>
      </c>
      <c r="W11" s="4">
        <v>1</v>
      </c>
      <c r="X11" s="4">
        <v>9</v>
      </c>
      <c r="Y11" s="4"/>
      <c r="Z11" s="4"/>
      <c r="AA11" s="5">
        <v>1</v>
      </c>
    </row>
    <row r="12" spans="2:27" x14ac:dyDescent="0.25">
      <c r="B12" s="7" t="str">
        <f t="shared" si="0"/>
        <v>10010</v>
      </c>
      <c r="C12" s="1" t="str">
        <f ca="1">"小花有"&amp;D12&amp;"本故事书，小兰有"&amp;E12&amp;"本故事书，小花比小兰多多少本？"</f>
        <v>小花有11本故事书，小兰有7本故事书，小花比小兰多多少本？</v>
      </c>
      <c r="D12" s="2">
        <f t="shared" ca="1" si="3"/>
        <v>11</v>
      </c>
      <c r="E12" s="2">
        <f t="shared" ca="1" si="2"/>
        <v>7</v>
      </c>
      <c r="F12" s="2"/>
      <c r="G12" s="2"/>
      <c r="H12" s="2"/>
      <c r="I12" s="2"/>
      <c r="J12" s="2"/>
      <c r="K12" s="2"/>
      <c r="L12" s="2"/>
      <c r="M12" s="2"/>
      <c r="N12" s="6">
        <v>1</v>
      </c>
      <c r="O12" s="6" t="s">
        <v>30</v>
      </c>
      <c r="P12" s="3">
        <f t="shared" ca="1" si="1"/>
        <v>4</v>
      </c>
      <c r="Q12" s="3"/>
      <c r="R12" s="3"/>
      <c r="S12" s="3"/>
      <c r="T12" s="3"/>
      <c r="U12" s="4">
        <v>10</v>
      </c>
      <c r="V12" s="4">
        <v>20</v>
      </c>
      <c r="W12" s="4">
        <v>1</v>
      </c>
      <c r="X12" s="4">
        <v>9</v>
      </c>
      <c r="Y12" s="4"/>
      <c r="Z12" s="4"/>
      <c r="AA12" s="5">
        <v>1</v>
      </c>
    </row>
    <row r="13" spans="2:27" x14ac:dyDescent="0.25">
      <c r="B13" s="7" t="str">
        <f t="shared" si="0"/>
        <v>10011</v>
      </c>
      <c r="C13" s="1" t="str">
        <f ca="1">"树上原来有"&amp;D13&amp;"个苹果，摘了一些后还剩"&amp;E13&amp;"个，摘了多少个苹果？"</f>
        <v>树上原来有18个苹果，摘了一些后还剩4个，摘了多少个苹果？</v>
      </c>
      <c r="D13" s="2">
        <f t="shared" ca="1" si="3"/>
        <v>18</v>
      </c>
      <c r="E13" s="2">
        <f t="shared" ca="1" si="2"/>
        <v>4</v>
      </c>
      <c r="F13" s="2"/>
      <c r="G13" s="2"/>
      <c r="H13" s="2"/>
      <c r="I13" s="2"/>
      <c r="J13" s="2"/>
      <c r="K13" s="2"/>
      <c r="L13" s="2"/>
      <c r="M13" s="2"/>
      <c r="N13" s="6">
        <v>1</v>
      </c>
      <c r="O13" s="6" t="s">
        <v>28</v>
      </c>
      <c r="P13" s="3">
        <f t="shared" ca="1" si="1"/>
        <v>14</v>
      </c>
      <c r="Q13" s="3"/>
      <c r="R13" s="3"/>
      <c r="S13" s="3"/>
      <c r="T13" s="3"/>
      <c r="U13" s="4">
        <v>10</v>
      </c>
      <c r="V13" s="4">
        <v>20</v>
      </c>
      <c r="W13" s="4">
        <v>1</v>
      </c>
      <c r="X13" s="4">
        <v>9</v>
      </c>
      <c r="Y13" s="4"/>
      <c r="Z13" s="4"/>
      <c r="AA13" s="5">
        <v>1</v>
      </c>
    </row>
    <row r="14" spans="2:27" x14ac:dyDescent="0.25">
      <c r="B14" s="7" t="str">
        <f t="shared" si="0"/>
        <v>10012</v>
      </c>
      <c r="C14" s="1" t="str">
        <f ca="1">"这本书一共有"&amp;D14&amp;"页，我已经看了"&amp;E14&amp;"页，还剩多少没有看？ "</f>
        <v xml:space="preserve">这本书一共有12页，我已经看了8页，还剩多少没有看？ </v>
      </c>
      <c r="D14" s="2">
        <f t="shared" ca="1" si="3"/>
        <v>12</v>
      </c>
      <c r="E14" s="2">
        <f t="shared" ca="1" si="2"/>
        <v>8</v>
      </c>
      <c r="F14" s="2"/>
      <c r="G14" s="2"/>
      <c r="H14" s="2"/>
      <c r="I14" s="2"/>
      <c r="J14" s="2"/>
      <c r="K14" s="2"/>
      <c r="L14" s="2"/>
      <c r="M14" s="2"/>
      <c r="N14" s="6">
        <v>1</v>
      </c>
      <c r="O14" s="8" t="s">
        <v>31</v>
      </c>
      <c r="P14" s="3">
        <f t="shared" ca="1" si="1"/>
        <v>4</v>
      </c>
      <c r="Q14" s="3"/>
      <c r="R14" s="3"/>
      <c r="S14" s="3"/>
      <c r="T14" s="3"/>
      <c r="U14" s="4">
        <v>10</v>
      </c>
      <c r="V14" s="4">
        <v>20</v>
      </c>
      <c r="W14" s="4">
        <v>1</v>
      </c>
      <c r="X14" s="4">
        <v>9</v>
      </c>
      <c r="Y14" s="4"/>
      <c r="Z14" s="4"/>
      <c r="AA14" s="5">
        <v>1</v>
      </c>
    </row>
    <row r="15" spans="2:27" x14ac:dyDescent="0.25">
      <c r="B15" s="7" t="str">
        <f t="shared" si="0"/>
        <v>10013</v>
      </c>
      <c r="C15" s="1" t="str">
        <f ca="1">"湖边原来有"&amp;D15&amp;"只小船，划走了一些，还剩"&amp;E15&amp;"只，划走了多少只？"</f>
        <v>湖边原来有14只小船，划走了一些，还剩3只，划走了多少只？</v>
      </c>
      <c r="D15" s="2">
        <f t="shared" ca="1" si="3"/>
        <v>14</v>
      </c>
      <c r="E15" s="2">
        <f t="shared" ca="1" si="2"/>
        <v>3</v>
      </c>
      <c r="F15" s="2"/>
      <c r="G15" s="2"/>
      <c r="H15" s="2"/>
      <c r="I15" s="2"/>
      <c r="J15" s="2"/>
      <c r="K15" s="2"/>
      <c r="L15" s="2"/>
      <c r="M15" s="2"/>
      <c r="N15" s="6">
        <v>1</v>
      </c>
      <c r="O15" s="6" t="s">
        <v>27</v>
      </c>
      <c r="P15" s="3">
        <f t="shared" ca="1" si="1"/>
        <v>11</v>
      </c>
      <c r="Q15" s="3"/>
      <c r="R15" s="3"/>
      <c r="S15" s="3"/>
      <c r="T15" s="3"/>
      <c r="U15" s="4">
        <v>10</v>
      </c>
      <c r="V15" s="4">
        <v>20</v>
      </c>
      <c r="W15" s="4">
        <v>1</v>
      </c>
      <c r="X15" s="4">
        <v>9</v>
      </c>
      <c r="Y15" s="4"/>
      <c r="Z15" s="4"/>
      <c r="AA15" s="5">
        <v>1</v>
      </c>
    </row>
    <row r="16" spans="2:27" x14ac:dyDescent="0.25">
      <c r="B16" s="7" t="str">
        <f t="shared" si="0"/>
        <v>10014</v>
      </c>
      <c r="C16" s="1" t="str">
        <f ca="1">"红气球有"&amp;D16&amp;"个，黄气球有"&amp;E16&amp;"个，蓝气球有7个。黄气球比红气球少几个？"</f>
        <v>红气球有20个，黄气球有6个，蓝气球有7个。黄气球比红气球少几个？</v>
      </c>
      <c r="D16" s="2">
        <f t="shared" ca="1" si="3"/>
        <v>20</v>
      </c>
      <c r="E16" s="2">
        <f t="shared" ca="1" si="2"/>
        <v>6</v>
      </c>
      <c r="F16" s="2"/>
      <c r="G16" s="2"/>
      <c r="H16" s="2"/>
      <c r="I16" s="2"/>
      <c r="J16" s="2"/>
      <c r="K16" s="2"/>
      <c r="L16" s="2"/>
      <c r="M16" s="2"/>
      <c r="N16" s="6">
        <v>1</v>
      </c>
      <c r="O16" s="6" t="s">
        <v>28</v>
      </c>
      <c r="P16" s="3">
        <f t="shared" ca="1" si="1"/>
        <v>14</v>
      </c>
      <c r="Q16" s="3"/>
      <c r="R16" s="3"/>
      <c r="S16" s="3"/>
      <c r="T16" s="3"/>
      <c r="U16" s="4">
        <v>10</v>
      </c>
      <c r="V16" s="4">
        <v>20</v>
      </c>
      <c r="W16" s="4">
        <v>1</v>
      </c>
      <c r="X16" s="4">
        <v>9</v>
      </c>
      <c r="Y16" s="4"/>
      <c r="Z16" s="4"/>
      <c r="AA16" s="5">
        <v>1</v>
      </c>
    </row>
    <row r="17" spans="2:27" x14ac:dyDescent="0.25">
      <c r="B17" s="7" t="str">
        <f t="shared" si="0"/>
        <v>10015</v>
      </c>
      <c r="C17" s="1" t="str">
        <f ca="1">"红气球有"&amp;D17&amp;"个，黄气球有8个，蓝气球有"&amp;E17&amp;"个。红气球比蓝气球多几个？"</f>
        <v>红气球有15个，黄气球有8个，蓝气球有8个。红气球比蓝气球多几个？</v>
      </c>
      <c r="D17" s="2">
        <f t="shared" ca="1" si="3"/>
        <v>15</v>
      </c>
      <c r="E17" s="2">
        <f t="shared" ca="1" si="2"/>
        <v>8</v>
      </c>
      <c r="F17" s="2"/>
      <c r="G17" s="2"/>
      <c r="H17" s="2"/>
      <c r="I17" s="2"/>
      <c r="J17" s="2"/>
      <c r="K17" s="2"/>
      <c r="L17" s="2"/>
      <c r="M17" s="2"/>
      <c r="N17" s="6">
        <v>1</v>
      </c>
      <c r="O17" s="6" t="s">
        <v>28</v>
      </c>
      <c r="P17" s="3">
        <f t="shared" ca="1" si="1"/>
        <v>7</v>
      </c>
      <c r="Q17" s="3"/>
      <c r="R17" s="3"/>
      <c r="S17" s="3"/>
      <c r="T17" s="3"/>
      <c r="U17" s="4">
        <v>10</v>
      </c>
      <c r="V17" s="4">
        <v>20</v>
      </c>
      <c r="W17" s="4">
        <v>1</v>
      </c>
      <c r="X17" s="4">
        <v>9</v>
      </c>
      <c r="Y17" s="4"/>
      <c r="Z17" s="4"/>
      <c r="AA17" s="5">
        <v>1</v>
      </c>
    </row>
    <row r="18" spans="2:27" x14ac:dyDescent="0.25">
      <c r="B18" s="7" t="str">
        <f t="shared" si="0"/>
        <v>10016</v>
      </c>
      <c r="C18" s="1" t="str">
        <f ca="1">"小红今年"&amp;E18&amp;"岁，小明今年"&amp;D18&amp;"岁，小红比小明小多少岁？"</f>
        <v>小红今年8岁，小明今年10岁，小红比小明小多少岁？</v>
      </c>
      <c r="D18" s="2">
        <f t="shared" ca="1" si="3"/>
        <v>10</v>
      </c>
      <c r="E18" s="2">
        <f t="shared" ca="1" si="2"/>
        <v>8</v>
      </c>
      <c r="F18" s="2"/>
      <c r="G18" s="2"/>
      <c r="H18" s="2"/>
      <c r="I18" s="2"/>
      <c r="J18" s="2"/>
      <c r="K18" s="2"/>
      <c r="L18" s="2"/>
      <c r="M18" s="2"/>
      <c r="N18" s="6">
        <v>1</v>
      </c>
      <c r="O18" s="8" t="s">
        <v>32</v>
      </c>
      <c r="P18" s="3">
        <f t="shared" ca="1" si="1"/>
        <v>2</v>
      </c>
      <c r="Q18" s="3"/>
      <c r="R18" s="3"/>
      <c r="S18" s="3"/>
      <c r="T18" s="3"/>
      <c r="U18" s="4">
        <v>10</v>
      </c>
      <c r="V18" s="4">
        <v>20</v>
      </c>
      <c r="W18" s="4">
        <v>1</v>
      </c>
      <c r="X18" s="4">
        <v>9</v>
      </c>
      <c r="Y18" s="4"/>
      <c r="Z18" s="4"/>
      <c r="AA18" s="5">
        <v>1</v>
      </c>
    </row>
    <row r="19" spans="2:27" x14ac:dyDescent="0.25">
      <c r="B19" s="7" t="str">
        <f t="shared" si="0"/>
        <v>00017</v>
      </c>
      <c r="C19" s="1" t="str">
        <f ca="1">"小军拍了"&amp;D4&amp;"下球，小丽拍的数和他同样多。他们一共拍了多少下？"</f>
        <v>小军拍了18下球，小丽拍的数和他同样多。他们一共拍了多少下？</v>
      </c>
      <c r="D19" s="2">
        <f ca="1">RANDBETWEEN(U19,V19)</f>
        <v>9</v>
      </c>
      <c r="E19" s="2"/>
      <c r="F19" s="2"/>
      <c r="G19" s="2"/>
      <c r="H19" s="2"/>
      <c r="I19" s="2"/>
      <c r="J19" s="2"/>
      <c r="K19" s="2"/>
      <c r="L19" s="2"/>
      <c r="M19" s="2"/>
      <c r="N19" s="6">
        <v>0</v>
      </c>
      <c r="O19" s="6" t="s">
        <v>33</v>
      </c>
      <c r="P19" s="3">
        <f ca="1">D19+D19</f>
        <v>18</v>
      </c>
      <c r="Q19" s="3"/>
      <c r="R19" s="3"/>
      <c r="S19" s="3"/>
      <c r="T19" s="3"/>
      <c r="U19" s="4">
        <v>5</v>
      </c>
      <c r="V19" s="4">
        <v>9</v>
      </c>
      <c r="W19" s="4"/>
      <c r="X19" s="4"/>
      <c r="Y19" s="4"/>
      <c r="Z19" s="4"/>
      <c r="AA19" s="5">
        <v>1</v>
      </c>
    </row>
    <row r="20" spans="2:27" x14ac:dyDescent="0.25">
      <c r="B20" s="7" t="str">
        <f t="shared" si="0"/>
        <v>10018</v>
      </c>
      <c r="C20" s="1" t="str">
        <f ca="1">"学校有"&amp;D20&amp;"扫帚，被一（2）班借走了"&amp;E20&amp;"把，还剩多少把？"</f>
        <v>学校有11扫帚，被一（2）班借走了7把，还剩多少把？</v>
      </c>
      <c r="D20" s="2">
        <f t="shared" ca="1" si="3"/>
        <v>11</v>
      </c>
      <c r="E20" s="2">
        <f t="shared" ca="1" si="2"/>
        <v>7</v>
      </c>
      <c r="F20" s="2"/>
      <c r="G20" s="2"/>
      <c r="H20" s="2"/>
      <c r="I20" s="2"/>
      <c r="J20" s="2"/>
      <c r="K20" s="2"/>
      <c r="L20" s="2"/>
      <c r="M20" s="2"/>
      <c r="N20" s="6">
        <v>1</v>
      </c>
      <c r="O20" s="6" t="s">
        <v>34</v>
      </c>
      <c r="P20" s="3">
        <f t="shared" ca="1" si="1"/>
        <v>4</v>
      </c>
      <c r="Q20" s="3"/>
      <c r="R20" s="3"/>
      <c r="S20" s="3"/>
      <c r="T20" s="3"/>
      <c r="U20" s="4">
        <v>10</v>
      </c>
      <c r="V20" s="4">
        <v>20</v>
      </c>
      <c r="W20" s="4">
        <v>1</v>
      </c>
      <c r="X20" s="4">
        <v>9</v>
      </c>
      <c r="Y20" s="4"/>
      <c r="Z20" s="4"/>
      <c r="AA20" s="5">
        <v>1</v>
      </c>
    </row>
    <row r="21" spans="2:27" x14ac:dyDescent="0.25">
      <c r="B21" s="7" t="str">
        <f t="shared" si="0"/>
        <v>10019</v>
      </c>
      <c r="C21" s="1" t="str">
        <f ca="1">"妈妈养了"&amp;D21&amp;"只鸡，卖掉"&amp;E21&amp;"只后，还剩多少只？"</f>
        <v>妈妈养了19只鸡，卖掉9只后，还剩多少只？</v>
      </c>
      <c r="D21" s="2">
        <f t="shared" ca="1" si="3"/>
        <v>19</v>
      </c>
      <c r="E21" s="2">
        <f t="shared" ca="1" si="2"/>
        <v>9</v>
      </c>
      <c r="F21" s="2"/>
      <c r="G21" s="2"/>
      <c r="H21" s="2"/>
      <c r="I21" s="2"/>
      <c r="J21" s="2"/>
      <c r="K21" s="2"/>
      <c r="L21" s="2"/>
      <c r="M21" s="2"/>
      <c r="N21" s="6">
        <v>1</v>
      </c>
      <c r="O21" s="6" t="s">
        <v>27</v>
      </c>
      <c r="P21" s="3">
        <f t="shared" ca="1" si="1"/>
        <v>10</v>
      </c>
      <c r="Q21" s="3"/>
      <c r="R21" s="3"/>
      <c r="S21" s="3"/>
      <c r="T21" s="3"/>
      <c r="U21" s="4">
        <v>10</v>
      </c>
      <c r="V21" s="4">
        <v>20</v>
      </c>
      <c r="W21" s="4">
        <v>1</v>
      </c>
      <c r="X21" s="4">
        <v>9</v>
      </c>
      <c r="Y21" s="4"/>
      <c r="Z21" s="4"/>
      <c r="AA21" s="5">
        <v>1</v>
      </c>
    </row>
    <row r="22" spans="2:27" x14ac:dyDescent="0.25">
      <c r="B22" s="7" t="str">
        <f t="shared" si="0"/>
        <v>00020</v>
      </c>
      <c r="C22" s="1" t="str">
        <f ca="1">"学校数学兴趣组有"&amp;D22&amp;"人，美术兴趣组人数与数学兴趣组同样多。这两个兴趣组一共有多少人？ "</f>
        <v xml:space="preserve">学校数学兴趣组有7人，美术兴趣组人数与数学兴趣组同样多。这两个兴趣组一共有多少人？ </v>
      </c>
      <c r="D22" s="2">
        <f ca="1">RANDBETWEEN(U22,V22)</f>
        <v>7</v>
      </c>
      <c r="E22" s="2"/>
      <c r="F22" s="2"/>
      <c r="G22" s="2"/>
      <c r="H22" s="2"/>
      <c r="I22" s="2"/>
      <c r="J22" s="2"/>
      <c r="K22" s="2"/>
      <c r="L22" s="2"/>
      <c r="M22" s="2"/>
      <c r="N22" s="6">
        <v>0</v>
      </c>
      <c r="O22" s="6" t="s">
        <v>35</v>
      </c>
      <c r="P22" s="3">
        <f ca="1">D22+D22</f>
        <v>14</v>
      </c>
      <c r="Q22" s="3"/>
      <c r="R22" s="3"/>
      <c r="S22" s="3"/>
      <c r="T22" s="3"/>
      <c r="U22" s="4">
        <v>5</v>
      </c>
      <c r="V22" s="4">
        <v>9</v>
      </c>
      <c r="W22" s="4"/>
      <c r="X22" s="4"/>
      <c r="Y22" s="4"/>
      <c r="Z22" s="4"/>
      <c r="AA22" s="5">
        <v>1</v>
      </c>
    </row>
    <row r="23" spans="2:27" x14ac:dyDescent="0.25">
      <c r="B23" s="7" t="str">
        <f t="shared" si="0"/>
        <v>10021</v>
      </c>
      <c r="C23" s="1" t="str">
        <f ca="1">"今天有"&amp;D23&amp;"人来开会，椅子才搬来"&amp;E23&amp;"把。还缺多少把椅子？"</f>
        <v>今天有14人来开会，椅子才搬来2把。还缺多少把椅子？</v>
      </c>
      <c r="D23" s="2">
        <f t="shared" ref="D23:D86" ca="1" si="4">RANDBETWEEN(U23,V23)</f>
        <v>14</v>
      </c>
      <c r="E23" s="2">
        <f t="shared" ref="E23:E86" ca="1" si="5">RANDBETWEEN(W23,X23)</f>
        <v>2</v>
      </c>
      <c r="F23" s="2"/>
      <c r="G23" s="2"/>
      <c r="H23" s="2"/>
      <c r="I23" s="2"/>
      <c r="J23" s="2"/>
      <c r="K23" s="2"/>
      <c r="L23" s="2"/>
      <c r="M23" s="2"/>
      <c r="N23" s="6">
        <v>1</v>
      </c>
      <c r="O23" s="6" t="s">
        <v>34</v>
      </c>
      <c r="P23" s="3">
        <f t="shared" ref="P23:P85" ca="1" si="6">D23-E23</f>
        <v>12</v>
      </c>
      <c r="Q23" s="3"/>
      <c r="R23" s="3"/>
      <c r="S23" s="3"/>
      <c r="T23" s="3"/>
      <c r="U23" s="4">
        <v>10</v>
      </c>
      <c r="V23" s="4">
        <v>20</v>
      </c>
      <c r="W23" s="4">
        <v>1</v>
      </c>
      <c r="X23" s="4">
        <v>9</v>
      </c>
      <c r="Y23" s="4"/>
      <c r="Z23" s="4"/>
      <c r="AA23" s="5">
        <v>1</v>
      </c>
    </row>
    <row r="24" spans="2:27" x14ac:dyDescent="0.25">
      <c r="B24" s="7" t="str">
        <f t="shared" si="0"/>
        <v>10022</v>
      </c>
      <c r="C24" s="1" t="str">
        <f ca="1">"买的苹果和梨一共有"&amp;D24&amp;"个，苹果有"&amp;E24&amp;"个。买了多少个梨？"</f>
        <v>买的苹果和梨一共有13个，苹果有4个。买了多少个梨？</v>
      </c>
      <c r="D24" s="2">
        <f t="shared" ca="1" si="4"/>
        <v>13</v>
      </c>
      <c r="E24" s="2">
        <f t="shared" ca="1" si="5"/>
        <v>4</v>
      </c>
      <c r="F24" s="2"/>
      <c r="G24" s="2"/>
      <c r="H24" s="2"/>
      <c r="I24" s="2"/>
      <c r="J24" s="2"/>
      <c r="K24" s="2"/>
      <c r="L24" s="2"/>
      <c r="M24" s="2"/>
      <c r="N24" s="6">
        <v>1</v>
      </c>
      <c r="O24" s="6" t="s">
        <v>28</v>
      </c>
      <c r="P24" s="3">
        <f t="shared" ca="1" si="6"/>
        <v>9</v>
      </c>
      <c r="Q24" s="3"/>
      <c r="R24" s="3"/>
      <c r="S24" s="3"/>
      <c r="T24" s="3"/>
      <c r="U24" s="4">
        <v>10</v>
      </c>
      <c r="V24" s="4">
        <v>20</v>
      </c>
      <c r="W24" s="4">
        <v>1</v>
      </c>
      <c r="X24" s="4">
        <v>9</v>
      </c>
      <c r="Y24" s="4"/>
      <c r="Z24" s="4"/>
      <c r="AA24" s="5">
        <v>1</v>
      </c>
    </row>
    <row r="25" spans="2:27" x14ac:dyDescent="0.25">
      <c r="B25" s="7" t="str">
        <f t="shared" si="0"/>
        <v>10023</v>
      </c>
      <c r="C25" s="1" t="str">
        <f ca="1">"白兔有"&amp;D25&amp;"只，灰兔有"&amp;E25&amp;"只，再买几只灰兔就和白兔同样多了?"</f>
        <v>白兔有17只，灰兔有9只，再买几只灰兔就和白兔同样多了?</v>
      </c>
      <c r="D25" s="2">
        <f t="shared" ca="1" si="4"/>
        <v>17</v>
      </c>
      <c r="E25" s="2">
        <f t="shared" ca="1" si="5"/>
        <v>9</v>
      </c>
      <c r="F25" s="2"/>
      <c r="G25" s="2"/>
      <c r="H25" s="2"/>
      <c r="I25" s="2"/>
      <c r="J25" s="2"/>
      <c r="K25" s="2"/>
      <c r="L25" s="2"/>
      <c r="M25" s="2"/>
      <c r="N25" s="6">
        <v>1</v>
      </c>
      <c r="O25" s="6" t="s">
        <v>27</v>
      </c>
      <c r="P25" s="3">
        <f t="shared" ca="1" si="6"/>
        <v>8</v>
      </c>
      <c r="Q25" s="3"/>
      <c r="R25" s="3"/>
      <c r="S25" s="3"/>
      <c r="T25" s="3"/>
      <c r="U25" s="4">
        <v>10</v>
      </c>
      <c r="V25" s="4">
        <v>20</v>
      </c>
      <c r="W25" s="4">
        <v>1</v>
      </c>
      <c r="X25" s="4">
        <v>9</v>
      </c>
      <c r="Y25" s="4"/>
      <c r="Z25" s="4"/>
      <c r="AA25" s="5">
        <v>1</v>
      </c>
    </row>
    <row r="26" spans="2:27" x14ac:dyDescent="0.25">
      <c r="B26" s="7" t="str">
        <f t="shared" si="0"/>
        <v>10024</v>
      </c>
      <c r="C26" s="1" t="str">
        <f ca="1">"小弟弟上午吃了"&amp;D26&amp;"个草莓，下午吃了"&amp;E26&amp;"个草莓，他一共吃了多少个草莓？"</f>
        <v>小弟弟上午吃了11个草莓，下午吃了5个草莓，他一共吃了多少个草莓？</v>
      </c>
      <c r="D26" s="2">
        <f t="shared" ca="1" si="4"/>
        <v>11</v>
      </c>
      <c r="E26" s="2">
        <f t="shared" ca="1" si="5"/>
        <v>5</v>
      </c>
      <c r="F26" s="2"/>
      <c r="G26" s="2"/>
      <c r="H26" s="2"/>
      <c r="I26" s="2"/>
      <c r="J26" s="2"/>
      <c r="K26" s="2"/>
      <c r="L26" s="2"/>
      <c r="M26" s="2"/>
      <c r="N26" s="6">
        <v>1</v>
      </c>
      <c r="O26" s="6" t="s">
        <v>28</v>
      </c>
      <c r="P26" s="3">
        <f t="shared" ca="1" si="6"/>
        <v>6</v>
      </c>
      <c r="Q26" s="3"/>
      <c r="R26" s="3"/>
      <c r="S26" s="3"/>
      <c r="T26" s="3"/>
      <c r="U26" s="4">
        <v>10</v>
      </c>
      <c r="V26" s="4">
        <v>20</v>
      </c>
      <c r="W26" s="4">
        <v>1</v>
      </c>
      <c r="X26" s="4">
        <v>9</v>
      </c>
      <c r="Y26" s="4"/>
      <c r="Z26" s="4"/>
      <c r="AA26" s="5">
        <v>1</v>
      </c>
    </row>
    <row r="27" spans="2:27" x14ac:dyDescent="0.25">
      <c r="B27" s="7" t="str">
        <f t="shared" si="0"/>
        <v>00025</v>
      </c>
      <c r="C27" s="1" t="str">
        <f ca="1">"小明有蝴蝶标本"&amp;D27&amp;"只蜻蜓标本"&amp;E27&amp;"只。小明一共有多少只标本？"</f>
        <v>小明有蝴蝶标本7只蜻蜓标本8只。小明一共有多少只标本？</v>
      </c>
      <c r="D27" s="2">
        <f t="shared" ca="1" si="4"/>
        <v>7</v>
      </c>
      <c r="E27" s="2">
        <f t="shared" ca="1" si="5"/>
        <v>8</v>
      </c>
      <c r="F27" s="2"/>
      <c r="G27" s="2"/>
      <c r="H27" s="2"/>
      <c r="I27" s="2"/>
      <c r="J27" s="2"/>
      <c r="K27" s="2"/>
      <c r="L27" s="2"/>
      <c r="M27" s="2"/>
      <c r="N27" s="6">
        <v>0</v>
      </c>
      <c r="O27" s="6" t="s">
        <v>27</v>
      </c>
      <c r="P27" s="3">
        <f ca="1">D27+E27</f>
        <v>15</v>
      </c>
      <c r="Q27" s="3">
        <f ca="1">E27+D27</f>
        <v>15</v>
      </c>
      <c r="R27" s="3"/>
      <c r="S27" s="3"/>
      <c r="T27" s="3"/>
      <c r="U27" s="4">
        <v>5</v>
      </c>
      <c r="V27" s="4">
        <v>9</v>
      </c>
      <c r="W27" s="4">
        <v>5</v>
      </c>
      <c r="X27" s="4">
        <v>9</v>
      </c>
      <c r="Y27" s="4"/>
      <c r="Z27" s="4"/>
      <c r="AA27" s="5">
        <v>1</v>
      </c>
    </row>
    <row r="28" spans="2:27" x14ac:dyDescent="0.25">
      <c r="B28" s="7" t="str">
        <f t="shared" si="0"/>
        <v>10026</v>
      </c>
      <c r="C28" s="1" t="str">
        <f ca="1">"小明有蝴蝶标本"&amp;D28&amp;"只蜻蜓标本"&amp;E28&amp;"只。再采集多少个蝴蝶标本就和蜻蜓标本一样多了？"</f>
        <v>小明有蝴蝶标本13只蜻蜓标本8只。再采集多少个蝴蝶标本就和蜻蜓标本一样多了？</v>
      </c>
      <c r="D28" s="2">
        <f t="shared" ca="1" si="4"/>
        <v>13</v>
      </c>
      <c r="E28" s="2">
        <f t="shared" ca="1" si="5"/>
        <v>8</v>
      </c>
      <c r="F28" s="2"/>
      <c r="G28" s="2"/>
      <c r="H28" s="2"/>
      <c r="I28" s="2"/>
      <c r="J28" s="2"/>
      <c r="K28" s="2"/>
      <c r="L28" s="2"/>
      <c r="M28" s="2"/>
      <c r="N28" s="6">
        <v>1</v>
      </c>
      <c r="O28" s="6" t="s">
        <v>28</v>
      </c>
      <c r="P28" s="3">
        <f t="shared" ca="1" si="6"/>
        <v>5</v>
      </c>
      <c r="Q28" s="3"/>
      <c r="R28" s="3"/>
      <c r="S28" s="3"/>
      <c r="T28" s="3"/>
      <c r="U28" s="4">
        <v>10</v>
      </c>
      <c r="V28" s="4">
        <v>20</v>
      </c>
      <c r="W28" s="4">
        <v>1</v>
      </c>
      <c r="X28" s="4">
        <v>9</v>
      </c>
      <c r="Y28" s="4"/>
      <c r="Z28" s="4"/>
      <c r="AA28" s="5">
        <v>1</v>
      </c>
    </row>
    <row r="29" spans="2:27" x14ac:dyDescent="0.25">
      <c r="B29" s="7" t="str">
        <f t="shared" si="0"/>
        <v>10027</v>
      </c>
      <c r="C29" s="1" t="str">
        <f ca="1">"一辆"&amp;D29&amp;"座的客车，车内还有"&amp;E29&amp;"个座位空着，车上共坐了多少人？"</f>
        <v>一辆12座的客车，车内还有8个座位空着，车上共坐了多少人？</v>
      </c>
      <c r="D29" s="2">
        <f t="shared" ca="1" si="4"/>
        <v>12</v>
      </c>
      <c r="E29" s="2">
        <f t="shared" ca="1" si="5"/>
        <v>8</v>
      </c>
      <c r="F29" s="2"/>
      <c r="G29" s="2"/>
      <c r="H29" s="2"/>
      <c r="I29" s="2"/>
      <c r="J29" s="2"/>
      <c r="K29" s="2"/>
      <c r="L29" s="2"/>
      <c r="M29" s="2"/>
      <c r="N29" s="6">
        <v>1</v>
      </c>
      <c r="O29" s="6" t="s">
        <v>35</v>
      </c>
      <c r="P29" s="3">
        <f t="shared" ca="1" si="6"/>
        <v>4</v>
      </c>
      <c r="Q29" s="3"/>
      <c r="R29" s="3"/>
      <c r="S29" s="3"/>
      <c r="T29" s="3"/>
      <c r="U29" s="4">
        <v>10</v>
      </c>
      <c r="V29" s="4">
        <v>20</v>
      </c>
      <c r="W29" s="4">
        <v>1</v>
      </c>
      <c r="X29" s="4">
        <v>9</v>
      </c>
      <c r="Y29" s="4"/>
      <c r="Z29" s="4"/>
      <c r="AA29" s="5">
        <v>1</v>
      </c>
    </row>
    <row r="30" spans="2:27" x14ac:dyDescent="0.25">
      <c r="B30" s="7" t="str">
        <f t="shared" si="0"/>
        <v>00028</v>
      </c>
      <c r="C30" s="1" t="str">
        <f ca="1">"一辆公共汽车，到和平路下车"&amp;D30&amp;"人，车上还剩"&amp;E30&amp;"人，公共汽车中原有多少人?"</f>
        <v>一辆公共汽车，到和平路下车5人，车上还剩9人，公共汽车中原有多少人?</v>
      </c>
      <c r="D30" s="2">
        <f t="shared" ca="1" si="4"/>
        <v>5</v>
      </c>
      <c r="E30" s="2">
        <f t="shared" ca="1" si="5"/>
        <v>9</v>
      </c>
      <c r="F30" s="2"/>
      <c r="G30" s="2"/>
      <c r="H30" s="2"/>
      <c r="I30" s="2"/>
      <c r="J30" s="2"/>
      <c r="K30" s="2"/>
      <c r="L30" s="2"/>
      <c r="M30" s="2"/>
      <c r="N30" s="6">
        <v>0</v>
      </c>
      <c r="O30" s="6" t="s">
        <v>35</v>
      </c>
      <c r="P30" s="3">
        <f ca="1">D30+E30</f>
        <v>14</v>
      </c>
      <c r="Q30" s="3">
        <f ca="1">E30+D30</f>
        <v>14</v>
      </c>
      <c r="R30" s="3"/>
      <c r="S30" s="3"/>
      <c r="T30" s="3"/>
      <c r="U30" s="4">
        <v>5</v>
      </c>
      <c r="V30" s="4">
        <v>9</v>
      </c>
      <c r="W30" s="4">
        <v>5</v>
      </c>
      <c r="X30" s="4">
        <v>9</v>
      </c>
      <c r="Y30" s="4"/>
      <c r="Z30" s="4"/>
      <c r="AA30" s="5">
        <v>1</v>
      </c>
    </row>
    <row r="31" spans="2:27" x14ac:dyDescent="0.25">
      <c r="B31" s="7" t="str">
        <f t="shared" si="0"/>
        <v>10029</v>
      </c>
      <c r="C31" s="1" t="str">
        <f ca="1">"妈妈买上衣和裤子共用去"&amp;D31&amp;"元，买上衣用去"&amp;E31&amp;"元，买裤子用去多少元? "</f>
        <v xml:space="preserve">妈妈买上衣和裤子共用去16元，买上衣用去6元，买裤子用去多少元? </v>
      </c>
      <c r="D31" s="2">
        <f t="shared" ca="1" si="4"/>
        <v>16</v>
      </c>
      <c r="E31" s="2">
        <f t="shared" ca="1" si="5"/>
        <v>6</v>
      </c>
      <c r="F31" s="2"/>
      <c r="G31" s="2"/>
      <c r="H31" s="2"/>
      <c r="I31" s="2"/>
      <c r="J31" s="2"/>
      <c r="K31" s="2"/>
      <c r="L31" s="2"/>
      <c r="M31" s="2"/>
      <c r="N31" s="6">
        <v>1</v>
      </c>
      <c r="O31" s="6" t="s">
        <v>35</v>
      </c>
      <c r="P31" s="3">
        <f t="shared" ca="1" si="6"/>
        <v>10</v>
      </c>
      <c r="Q31" s="3"/>
      <c r="R31" s="3"/>
      <c r="S31" s="3"/>
      <c r="T31" s="3"/>
      <c r="U31" s="4">
        <v>10</v>
      </c>
      <c r="V31" s="4">
        <v>20</v>
      </c>
      <c r="W31" s="4">
        <v>1</v>
      </c>
      <c r="X31" s="4">
        <v>9</v>
      </c>
      <c r="Y31" s="4"/>
      <c r="Z31" s="4"/>
      <c r="AA31" s="5">
        <v>1</v>
      </c>
    </row>
    <row r="32" spans="2:27" x14ac:dyDescent="0.25">
      <c r="B32" s="7" t="str">
        <f t="shared" si="0"/>
        <v>00030</v>
      </c>
      <c r="C32" s="1" t="str">
        <f ca="1">"林林已经写好"&amp;D32&amp;"个生字，还有"&amp;E32&amp;"个生字没写，他一共要写多少个生字? "</f>
        <v xml:space="preserve">林林已经写好9个生字，还有7个生字没写，他一共要写多少个生字? </v>
      </c>
      <c r="D32" s="2">
        <f t="shared" ca="1" si="4"/>
        <v>9</v>
      </c>
      <c r="E32" s="2">
        <f t="shared" ca="1" si="5"/>
        <v>7</v>
      </c>
      <c r="F32" s="2"/>
      <c r="G32" s="2"/>
      <c r="H32" s="2"/>
      <c r="I32" s="2"/>
      <c r="J32" s="2"/>
      <c r="K32" s="2"/>
      <c r="L32" s="2"/>
      <c r="M32" s="2"/>
      <c r="N32" s="6">
        <v>0</v>
      </c>
      <c r="O32" s="6" t="s">
        <v>28</v>
      </c>
      <c r="P32" s="3">
        <f ca="1">D32+E32</f>
        <v>16</v>
      </c>
      <c r="Q32" s="3">
        <f ca="1">E32+D32</f>
        <v>16</v>
      </c>
      <c r="R32" s="3"/>
      <c r="S32" s="3"/>
      <c r="T32" s="3"/>
      <c r="U32" s="4">
        <v>5</v>
      </c>
      <c r="V32" s="4">
        <v>9</v>
      </c>
      <c r="W32" s="4">
        <v>5</v>
      </c>
      <c r="X32" s="4">
        <v>9</v>
      </c>
      <c r="Y32" s="4"/>
      <c r="Z32" s="4"/>
      <c r="AA32" s="5">
        <v>1</v>
      </c>
    </row>
    <row r="33" spans="2:27" x14ac:dyDescent="0.25">
      <c r="B33" s="7" t="str">
        <f t="shared" si="0"/>
        <v>10031</v>
      </c>
      <c r="C33" s="1" t="str">
        <f ca="1">"少先队员学雷锋，一班和二班共做好事"&amp;D33&amp;"件，其中一班"&amp;E33&amp;"件，二班做多少件?"</f>
        <v>少先队员学雷锋，一班和二班共做好事17件，其中一班8件，二班做多少件?</v>
      </c>
      <c r="D33" s="2">
        <f t="shared" ca="1" si="4"/>
        <v>17</v>
      </c>
      <c r="E33" s="2">
        <f t="shared" ca="1" si="5"/>
        <v>8</v>
      </c>
      <c r="F33" s="2"/>
      <c r="G33" s="2"/>
      <c r="H33" s="2"/>
      <c r="I33" s="2"/>
      <c r="J33" s="2"/>
      <c r="K33" s="2"/>
      <c r="L33" s="2"/>
      <c r="M33" s="2"/>
      <c r="N33" s="6">
        <v>1</v>
      </c>
      <c r="O33" s="6" t="s">
        <v>36</v>
      </c>
      <c r="P33" s="3">
        <f t="shared" ca="1" si="6"/>
        <v>9</v>
      </c>
      <c r="Q33" s="3"/>
      <c r="R33" s="3"/>
      <c r="S33" s="3"/>
      <c r="T33" s="3"/>
      <c r="U33" s="4">
        <v>10</v>
      </c>
      <c r="V33" s="4">
        <v>20</v>
      </c>
      <c r="W33" s="4">
        <v>1</v>
      </c>
      <c r="X33" s="4">
        <v>9</v>
      </c>
      <c r="Y33" s="4"/>
      <c r="Z33" s="4"/>
      <c r="AA33" s="5">
        <v>1</v>
      </c>
    </row>
    <row r="34" spans="2:27" x14ac:dyDescent="0.25">
      <c r="B34" s="7" t="str">
        <f t="shared" si="0"/>
        <v>10032</v>
      </c>
      <c r="C34" s="1" t="str">
        <f ca="1">D34&amp;"和"&amp;E34&amp;"相差多少?"</f>
        <v>11和3相差多少?</v>
      </c>
      <c r="D34" s="2">
        <f t="shared" ca="1" si="4"/>
        <v>11</v>
      </c>
      <c r="E34" s="2">
        <f t="shared" ca="1" si="5"/>
        <v>3</v>
      </c>
      <c r="F34" s="2"/>
      <c r="G34" s="2"/>
      <c r="H34" s="2"/>
      <c r="I34" s="2"/>
      <c r="J34" s="2"/>
      <c r="K34" s="2"/>
      <c r="L34" s="2"/>
      <c r="M34" s="2"/>
      <c r="N34" s="6">
        <v>1</v>
      </c>
      <c r="O34" s="6"/>
      <c r="P34" s="3">
        <f t="shared" ca="1" si="6"/>
        <v>8</v>
      </c>
      <c r="Q34" s="3"/>
      <c r="R34" s="3"/>
      <c r="S34" s="3"/>
      <c r="T34" s="3"/>
      <c r="U34" s="4">
        <v>10</v>
      </c>
      <c r="V34" s="4">
        <v>20</v>
      </c>
      <c r="W34" s="4">
        <v>1</v>
      </c>
      <c r="X34" s="4">
        <v>9</v>
      </c>
      <c r="Y34" s="4"/>
      <c r="Z34" s="4"/>
      <c r="AA34" s="5">
        <v>1</v>
      </c>
    </row>
    <row r="35" spans="2:27" x14ac:dyDescent="0.25">
      <c r="B35" s="7" t="str">
        <f t="shared" si="0"/>
        <v>00033</v>
      </c>
      <c r="C35" s="1" t="str">
        <f ca="1">"比"&amp;D35&amp;"多"&amp;E35&amp;"的数是多少?"</f>
        <v>比5多6的数是多少?</v>
      </c>
      <c r="D35" s="2">
        <f t="shared" ca="1" si="4"/>
        <v>5</v>
      </c>
      <c r="E35" s="2">
        <f t="shared" ca="1" si="5"/>
        <v>6</v>
      </c>
      <c r="F35" s="2"/>
      <c r="G35" s="2"/>
      <c r="H35" s="2"/>
      <c r="I35" s="2"/>
      <c r="J35" s="2"/>
      <c r="K35" s="2"/>
      <c r="L35" s="2"/>
      <c r="M35" s="2"/>
      <c r="N35" s="6">
        <v>0</v>
      </c>
      <c r="O35" s="6"/>
      <c r="P35" s="3">
        <f ca="1">D35+E35</f>
        <v>11</v>
      </c>
      <c r="Q35" s="3">
        <f ca="1">E35+D35</f>
        <v>11</v>
      </c>
      <c r="R35" s="3"/>
      <c r="S35" s="3"/>
      <c r="T35" s="3"/>
      <c r="U35" s="4">
        <v>5</v>
      </c>
      <c r="V35" s="4">
        <v>9</v>
      </c>
      <c r="W35" s="4">
        <v>5</v>
      </c>
      <c r="X35" s="4">
        <v>9</v>
      </c>
      <c r="Y35" s="4"/>
      <c r="Z35" s="4"/>
      <c r="AA35" s="5">
        <v>1</v>
      </c>
    </row>
    <row r="36" spans="2:27" x14ac:dyDescent="0.25">
      <c r="B36" s="7" t="str">
        <f t="shared" si="0"/>
        <v>10034</v>
      </c>
      <c r="C36" s="1" t="str">
        <f ca="1">"比"&amp;D36&amp;"少"&amp;E36&amp;"的数是多少?"</f>
        <v>比17少7的数是多少?</v>
      </c>
      <c r="D36" s="2">
        <f t="shared" ca="1" si="4"/>
        <v>17</v>
      </c>
      <c r="E36" s="2">
        <f t="shared" ca="1" si="5"/>
        <v>7</v>
      </c>
      <c r="F36" s="2"/>
      <c r="G36" s="2"/>
      <c r="H36" s="2"/>
      <c r="I36" s="2"/>
      <c r="J36" s="2"/>
      <c r="K36" s="2"/>
      <c r="L36" s="2"/>
      <c r="M36" s="2"/>
      <c r="N36" s="6">
        <v>1</v>
      </c>
      <c r="O36" s="6"/>
      <c r="P36" s="3">
        <f t="shared" ca="1" si="6"/>
        <v>10</v>
      </c>
      <c r="Q36" s="3"/>
      <c r="R36" s="3"/>
      <c r="S36" s="3"/>
      <c r="T36" s="3"/>
      <c r="U36" s="4">
        <v>10</v>
      </c>
      <c r="V36" s="4">
        <v>20</v>
      </c>
      <c r="W36" s="4">
        <v>1</v>
      </c>
      <c r="X36" s="4">
        <v>9</v>
      </c>
      <c r="Y36" s="4"/>
      <c r="Z36" s="4"/>
      <c r="AA36" s="5">
        <v>1</v>
      </c>
    </row>
    <row r="37" spans="2:27" x14ac:dyDescent="0.25">
      <c r="B37" s="7" t="str">
        <f t="shared" si="0"/>
        <v>00035</v>
      </c>
      <c r="C37" s="1" t="str">
        <f ca="1">"两个加数都是"&amp;D37&amp;"，和是多少? "</f>
        <v xml:space="preserve">两个加数都是8，和是多少? </v>
      </c>
      <c r="D37" s="2">
        <f t="shared" ca="1" si="4"/>
        <v>8</v>
      </c>
      <c r="E37" s="2"/>
      <c r="F37" s="2"/>
      <c r="G37" s="2"/>
      <c r="H37" s="2"/>
      <c r="I37" s="2"/>
      <c r="J37" s="2"/>
      <c r="K37" s="2"/>
      <c r="L37" s="2"/>
      <c r="M37" s="2"/>
      <c r="N37" s="6">
        <v>0</v>
      </c>
      <c r="O37" s="6"/>
      <c r="P37" s="3">
        <f ca="1">D37+D37</f>
        <v>16</v>
      </c>
      <c r="Q37" s="3"/>
      <c r="R37" s="3"/>
      <c r="S37" s="3"/>
      <c r="T37" s="3"/>
      <c r="U37" s="4">
        <v>7</v>
      </c>
      <c r="V37" s="4">
        <v>9</v>
      </c>
      <c r="W37" s="4"/>
      <c r="X37" s="4"/>
      <c r="Y37" s="4"/>
      <c r="Z37" s="4"/>
      <c r="AA37" s="5">
        <v>1</v>
      </c>
    </row>
    <row r="38" spans="2:27" x14ac:dyDescent="0.25">
      <c r="B38" s="7" t="str">
        <f t="shared" si="0"/>
        <v>00036</v>
      </c>
      <c r="C38" s="1" t="str">
        <f ca="1">"一个加数是"&amp;D38&amp;"， 另一个加数是"&amp;E38&amp;"， 和是多少?"</f>
        <v>一个加数是8， 另一个加数是6， 和是多少?</v>
      </c>
      <c r="D38" s="2">
        <f t="shared" ca="1" si="4"/>
        <v>8</v>
      </c>
      <c r="E38" s="2">
        <f t="shared" ca="1" si="5"/>
        <v>6</v>
      </c>
      <c r="F38" s="2"/>
      <c r="G38" s="2"/>
      <c r="H38" s="2"/>
      <c r="I38" s="2"/>
      <c r="J38" s="2"/>
      <c r="K38" s="2"/>
      <c r="L38" s="2"/>
      <c r="M38" s="2"/>
      <c r="N38" s="6">
        <v>0</v>
      </c>
      <c r="O38" s="6"/>
      <c r="P38" s="3">
        <f ca="1">D38+E38</f>
        <v>14</v>
      </c>
      <c r="Q38" s="3">
        <f ca="1">E38+D38</f>
        <v>14</v>
      </c>
      <c r="R38" s="3"/>
      <c r="S38" s="3"/>
      <c r="T38" s="3"/>
      <c r="U38" s="4">
        <v>5</v>
      </c>
      <c r="V38" s="4">
        <v>9</v>
      </c>
      <c r="W38" s="4">
        <v>5</v>
      </c>
      <c r="X38" s="4">
        <v>9</v>
      </c>
      <c r="Y38" s="4"/>
      <c r="Z38" s="4"/>
      <c r="AA38" s="5">
        <v>1</v>
      </c>
    </row>
    <row r="39" spans="2:27" x14ac:dyDescent="0.25">
      <c r="B39" s="7" t="str">
        <f t="shared" si="0"/>
        <v>10037</v>
      </c>
      <c r="C39" s="1" t="str">
        <f ca="1">"从"&amp;D39&amp;"里减去"&amp;E39&amp;"， 差是多少?"</f>
        <v>从17里减去5， 差是多少?</v>
      </c>
      <c r="D39" s="2">
        <f t="shared" ca="1" si="4"/>
        <v>17</v>
      </c>
      <c r="E39" s="2">
        <f t="shared" ca="1" si="5"/>
        <v>5</v>
      </c>
      <c r="F39" s="2"/>
      <c r="G39" s="2"/>
      <c r="H39" s="2"/>
      <c r="I39" s="2"/>
      <c r="J39" s="2"/>
      <c r="K39" s="2"/>
      <c r="L39" s="2"/>
      <c r="M39" s="2"/>
      <c r="N39" s="6">
        <v>1</v>
      </c>
      <c r="O39" s="6"/>
      <c r="P39" s="3">
        <f t="shared" ca="1" si="6"/>
        <v>12</v>
      </c>
      <c r="Q39" s="3"/>
      <c r="R39" s="3"/>
      <c r="S39" s="3"/>
      <c r="T39" s="3"/>
      <c r="U39" s="4">
        <v>10</v>
      </c>
      <c r="V39" s="4">
        <v>20</v>
      </c>
      <c r="W39" s="4">
        <v>1</v>
      </c>
      <c r="X39" s="4">
        <v>9</v>
      </c>
      <c r="Y39" s="4"/>
      <c r="Z39" s="4"/>
      <c r="AA39" s="5">
        <v>1</v>
      </c>
    </row>
    <row r="40" spans="2:27" x14ac:dyDescent="0.25">
      <c r="B40" s="7" t="str">
        <f t="shared" si="0"/>
        <v>10038</v>
      </c>
      <c r="C40" s="1" t="str">
        <f ca="1">"小兰今年"&amp;E40&amp;"岁，小芳今年"&amp;D40&amp;"岁，小芳和小兰相差多少岁? "</f>
        <v xml:space="preserve">小兰今年4岁，小芳今年14岁，小芳和小兰相差多少岁? </v>
      </c>
      <c r="D40" s="2">
        <f t="shared" ca="1" si="4"/>
        <v>14</v>
      </c>
      <c r="E40" s="2">
        <f t="shared" ca="1" si="5"/>
        <v>4</v>
      </c>
      <c r="F40" s="2"/>
      <c r="G40" s="2"/>
      <c r="H40" s="2"/>
      <c r="I40" s="2"/>
      <c r="J40" s="2"/>
      <c r="K40" s="2"/>
      <c r="L40" s="2"/>
      <c r="M40" s="2"/>
      <c r="N40" s="6">
        <v>1</v>
      </c>
      <c r="O40" s="8" t="s">
        <v>32</v>
      </c>
      <c r="P40" s="3">
        <f t="shared" ca="1" si="6"/>
        <v>10</v>
      </c>
      <c r="Q40" s="3"/>
      <c r="R40" s="3"/>
      <c r="S40" s="3"/>
      <c r="T40" s="3"/>
      <c r="U40" s="4">
        <v>10</v>
      </c>
      <c r="V40" s="4">
        <v>20</v>
      </c>
      <c r="W40" s="4">
        <v>1</v>
      </c>
      <c r="X40" s="4">
        <v>9</v>
      </c>
      <c r="Y40" s="4"/>
      <c r="Z40" s="4"/>
      <c r="AA40" s="5">
        <v>1</v>
      </c>
    </row>
    <row r="41" spans="2:27" x14ac:dyDescent="0.25">
      <c r="B41" s="7" t="str">
        <f t="shared" si="0"/>
        <v>00039</v>
      </c>
      <c r="C41" s="1" t="str">
        <f ca="1">"工人叔叔修路，第二天比第一天多修"&amp;E41&amp;"米，第一天修"&amp;D41&amp;"米，第二天修路多少米?"</f>
        <v>工人叔叔修路，第二天比第一天多修7米，第一天修7米，第二天修路多少米?</v>
      </c>
      <c r="D41" s="2">
        <f t="shared" ca="1" si="4"/>
        <v>7</v>
      </c>
      <c r="E41" s="2">
        <f t="shared" ca="1" si="5"/>
        <v>7</v>
      </c>
      <c r="F41" s="2"/>
      <c r="G41" s="2"/>
      <c r="H41" s="2"/>
      <c r="I41" s="2"/>
      <c r="J41" s="2"/>
      <c r="K41" s="2"/>
      <c r="L41" s="2"/>
      <c r="M41" s="2"/>
      <c r="N41" s="6">
        <v>0</v>
      </c>
      <c r="O41" s="6" t="s">
        <v>37</v>
      </c>
      <c r="P41" s="3">
        <f ca="1">D41+E41</f>
        <v>14</v>
      </c>
      <c r="Q41" s="3">
        <f ca="1">E41+D41</f>
        <v>14</v>
      </c>
      <c r="R41" s="3"/>
      <c r="S41" s="3"/>
      <c r="T41" s="3"/>
      <c r="U41" s="4">
        <v>5</v>
      </c>
      <c r="V41" s="4">
        <v>9</v>
      </c>
      <c r="W41" s="4">
        <v>5</v>
      </c>
      <c r="X41" s="4">
        <v>9</v>
      </c>
      <c r="Y41" s="4"/>
      <c r="Z41" s="4"/>
      <c r="AA41" s="5">
        <v>1</v>
      </c>
    </row>
    <row r="42" spans="2:27" x14ac:dyDescent="0.25">
      <c r="B42" s="7" t="str">
        <f t="shared" si="0"/>
        <v>10040</v>
      </c>
      <c r="C42" s="1" t="str">
        <f ca="1">"一双球鞋"&amp;D42&amp;"元，一双布鞋比一双球鞋便宜"&amp;E42&amp;"元，一双布鞋多少元?"</f>
        <v>一双球鞋18元，一双布鞋比一双球鞋便宜9元，一双布鞋多少元?</v>
      </c>
      <c r="D42" s="2">
        <f t="shared" ca="1" si="4"/>
        <v>18</v>
      </c>
      <c r="E42" s="2">
        <f t="shared" ca="1" si="5"/>
        <v>9</v>
      </c>
      <c r="F42" s="2"/>
      <c r="G42" s="2"/>
      <c r="H42" s="2"/>
      <c r="I42" s="2"/>
      <c r="J42" s="2"/>
      <c r="K42" s="2"/>
      <c r="L42" s="2"/>
      <c r="M42" s="2"/>
      <c r="N42" s="6">
        <v>1</v>
      </c>
      <c r="O42" s="6" t="s">
        <v>38</v>
      </c>
      <c r="P42" s="3">
        <f t="shared" ca="1" si="6"/>
        <v>9</v>
      </c>
      <c r="Q42" s="3"/>
      <c r="R42" s="3"/>
      <c r="S42" s="3"/>
      <c r="T42" s="3"/>
      <c r="U42" s="4">
        <v>10</v>
      </c>
      <c r="V42" s="4">
        <v>20</v>
      </c>
      <c r="W42" s="4">
        <v>1</v>
      </c>
      <c r="X42" s="4">
        <v>9</v>
      </c>
      <c r="Y42" s="4"/>
      <c r="Z42" s="4"/>
      <c r="AA42" s="5">
        <v>1</v>
      </c>
    </row>
    <row r="43" spans="2:27" x14ac:dyDescent="0.25">
      <c r="B43" s="7" t="str">
        <f t="shared" si="0"/>
        <v>00041</v>
      </c>
      <c r="C43" s="1" t="str">
        <f ca="1">"木工组修理一批桌子，已经修好了"&amp;D43&amp;"张，还有"&amp;E43&amp;"张没修，这批桌子有多少张? "</f>
        <v xml:space="preserve">木工组修理一批桌子，已经修好了5张，还有7张没修，这批桌子有多少张? </v>
      </c>
      <c r="D43" s="2">
        <f t="shared" ca="1" si="4"/>
        <v>5</v>
      </c>
      <c r="E43" s="2">
        <f t="shared" ca="1" si="5"/>
        <v>7</v>
      </c>
      <c r="F43" s="2"/>
      <c r="G43" s="2"/>
      <c r="H43" s="2"/>
      <c r="I43" s="2"/>
      <c r="J43" s="2"/>
      <c r="K43" s="2"/>
      <c r="L43" s="2"/>
      <c r="M43" s="2"/>
      <c r="N43" s="6">
        <v>0</v>
      </c>
      <c r="O43" s="8" t="s">
        <v>39</v>
      </c>
      <c r="P43" s="3">
        <f ca="1">D43+E43</f>
        <v>12</v>
      </c>
      <c r="Q43" s="3">
        <f ca="1">E43+D43</f>
        <v>12</v>
      </c>
      <c r="R43" s="3"/>
      <c r="S43" s="3"/>
      <c r="T43" s="3"/>
      <c r="U43" s="4">
        <v>5</v>
      </c>
      <c r="V43" s="4">
        <v>9</v>
      </c>
      <c r="W43" s="4">
        <v>5</v>
      </c>
      <c r="X43" s="4">
        <v>9</v>
      </c>
      <c r="Y43" s="4"/>
      <c r="Z43" s="4"/>
      <c r="AA43" s="5">
        <v>1</v>
      </c>
    </row>
    <row r="44" spans="2:27" x14ac:dyDescent="0.25">
      <c r="B44" s="7" t="str">
        <f t="shared" si="0"/>
        <v>10042</v>
      </c>
      <c r="C44" s="1" t="str">
        <f ca="1">"小熊猫现在身高"&amp;D44&amp;"厘米，比去年长高了"&amp;E44&amp;"厘米，去年身高多少厘米?"</f>
        <v>小熊猫现在身高14厘米，比去年长高了8厘米，去年身高多少厘米?</v>
      </c>
      <c r="D44" s="2">
        <f t="shared" ca="1" si="4"/>
        <v>14</v>
      </c>
      <c r="E44" s="2">
        <f t="shared" ca="1" si="5"/>
        <v>8</v>
      </c>
      <c r="F44" s="2"/>
      <c r="G44" s="2"/>
      <c r="H44" s="2"/>
      <c r="I44" s="2"/>
      <c r="J44" s="2"/>
      <c r="K44" s="2"/>
      <c r="L44" s="2"/>
      <c r="M44" s="2"/>
      <c r="N44" s="6">
        <v>1</v>
      </c>
      <c r="O44" s="6" t="s">
        <v>40</v>
      </c>
      <c r="P44" s="3">
        <f t="shared" ca="1" si="6"/>
        <v>6</v>
      </c>
      <c r="Q44" s="3"/>
      <c r="R44" s="3"/>
      <c r="S44" s="3"/>
      <c r="T44" s="3"/>
      <c r="U44" s="4">
        <v>10</v>
      </c>
      <c r="V44" s="4">
        <v>20</v>
      </c>
      <c r="W44" s="4">
        <v>1</v>
      </c>
      <c r="X44" s="4">
        <v>9</v>
      </c>
      <c r="Y44" s="4"/>
      <c r="Z44" s="4"/>
      <c r="AA44" s="5">
        <v>1</v>
      </c>
    </row>
    <row r="45" spans="2:27" x14ac:dyDescent="0.25">
      <c r="B45" s="7" t="str">
        <f t="shared" si="0"/>
        <v>10043</v>
      </c>
      <c r="C45" s="1" t="str">
        <f ca="1">"一年级(6)班图书角原来有图书"&amp;D45&amp;"本，同学们捐献了故事书"&amp;E45&amp;"本。现在图书角共有图书多少本？"</f>
        <v>一年级(6)班图书角原来有图书13本，同学们捐献了故事书8本。现在图书角共有图书多少本？</v>
      </c>
      <c r="D45" s="2">
        <f t="shared" ca="1" si="4"/>
        <v>13</v>
      </c>
      <c r="E45" s="2">
        <f t="shared" ca="1" si="5"/>
        <v>8</v>
      </c>
      <c r="F45" s="2"/>
      <c r="G45" s="2"/>
      <c r="H45" s="2"/>
      <c r="I45" s="2"/>
      <c r="J45" s="2"/>
      <c r="K45" s="2"/>
      <c r="L45" s="2"/>
      <c r="M45" s="2"/>
      <c r="N45" s="6">
        <v>1</v>
      </c>
      <c r="O45" s="6" t="s">
        <v>30</v>
      </c>
      <c r="P45" s="3">
        <f t="shared" ca="1" si="6"/>
        <v>5</v>
      </c>
      <c r="Q45" s="3"/>
      <c r="R45" s="3"/>
      <c r="S45" s="3"/>
      <c r="T45" s="3"/>
      <c r="U45" s="4">
        <v>10</v>
      </c>
      <c r="V45" s="4">
        <v>20</v>
      </c>
      <c r="W45" s="4">
        <v>1</v>
      </c>
      <c r="X45" s="4">
        <v>9</v>
      </c>
      <c r="Y45" s="4"/>
      <c r="Z45" s="4"/>
      <c r="AA45" s="5">
        <v>1</v>
      </c>
    </row>
    <row r="46" spans="2:27" x14ac:dyDescent="0.25">
      <c r="B46" s="7" t="str">
        <f t="shared" si="0"/>
        <v>00044</v>
      </c>
      <c r="C46" s="1" t="str">
        <f ca="1">"上衣："&amp;F46&amp;"元 裤子："&amp;D46&amp;"元 鞋："&amp;E46&amp;"元   买一条裤子和一双鞋共多少钱？"</f>
        <v>上衣：8元 裤子：9元 鞋：7元   买一条裤子和一双鞋共多少钱？</v>
      </c>
      <c r="D46" s="2">
        <f t="shared" ca="1" si="4"/>
        <v>9</v>
      </c>
      <c r="E46" s="2">
        <f t="shared" ca="1" si="5"/>
        <v>7</v>
      </c>
      <c r="F46" s="2">
        <f ca="1">RANDBETWEEN(W46,X46)</f>
        <v>8</v>
      </c>
      <c r="G46" s="2"/>
      <c r="H46" s="2"/>
      <c r="I46" s="2"/>
      <c r="J46" s="2"/>
      <c r="K46" s="2"/>
      <c r="L46" s="2"/>
      <c r="M46" s="2"/>
      <c r="N46" s="6">
        <v>0</v>
      </c>
      <c r="O46" s="6" t="s">
        <v>38</v>
      </c>
      <c r="P46" s="3">
        <f ca="1">D46+E46</f>
        <v>16</v>
      </c>
      <c r="Q46" s="3">
        <f ca="1">E46+D46</f>
        <v>16</v>
      </c>
      <c r="R46" s="3"/>
      <c r="S46" s="3"/>
      <c r="T46" s="3"/>
      <c r="U46" s="4">
        <v>5</v>
      </c>
      <c r="V46" s="4">
        <v>9</v>
      </c>
      <c r="W46" s="4">
        <v>5</v>
      </c>
      <c r="X46" s="4">
        <v>9</v>
      </c>
      <c r="Y46" s="4"/>
      <c r="Z46" s="4"/>
      <c r="AA46" s="5">
        <v>1</v>
      </c>
    </row>
    <row r="47" spans="2:27" x14ac:dyDescent="0.25">
      <c r="B47" s="7" t="str">
        <f t="shared" si="0"/>
        <v>00045</v>
      </c>
      <c r="C47" s="1" t="str">
        <f ca="1">"上衣："&amp;D47&amp;"元 裤子："&amp;E47&amp;"元 鞋："&amp;F47&amp;"元   买一条裤子和一件上衣共多少钱？"</f>
        <v>上衣：8元 裤子：5元 鞋：6元   买一条裤子和一件上衣共多少钱？</v>
      </c>
      <c r="D47" s="2">
        <f t="shared" ca="1" si="4"/>
        <v>8</v>
      </c>
      <c r="E47" s="2">
        <f t="shared" ca="1" si="5"/>
        <v>5</v>
      </c>
      <c r="F47" s="2">
        <f ca="1">RANDBETWEEN(W47,X47)</f>
        <v>6</v>
      </c>
      <c r="G47" s="2"/>
      <c r="H47" s="2"/>
      <c r="I47" s="2"/>
      <c r="J47" s="2"/>
      <c r="K47" s="2"/>
      <c r="L47" s="2"/>
      <c r="M47" s="2"/>
      <c r="N47" s="6">
        <v>0</v>
      </c>
      <c r="O47" s="6" t="s">
        <v>38</v>
      </c>
      <c r="P47" s="3">
        <f ca="1">D47+E47</f>
        <v>13</v>
      </c>
      <c r="Q47" s="3">
        <f ca="1">E47+D47</f>
        <v>13</v>
      </c>
      <c r="R47" s="3"/>
      <c r="S47" s="3"/>
      <c r="T47" s="3"/>
      <c r="U47" s="4">
        <v>5</v>
      </c>
      <c r="V47" s="4">
        <v>9</v>
      </c>
      <c r="W47" s="4">
        <v>5</v>
      </c>
      <c r="X47" s="4">
        <v>9</v>
      </c>
      <c r="Y47" s="4"/>
      <c r="Z47" s="4"/>
      <c r="AA47" s="5">
        <v>1</v>
      </c>
    </row>
    <row r="48" spans="2:27" x14ac:dyDescent="0.25">
      <c r="B48" s="7" t="str">
        <f t="shared" si="0"/>
        <v>00046</v>
      </c>
      <c r="C48" s="1" t="str">
        <f ca="1">"排练舞蹈，需要女生"&amp;D48&amp;"人，男生"&amp;E48&amp;"人。一共需要学生多少人?"</f>
        <v>排练舞蹈，需要女生9人，男生9人。一共需要学生多少人?</v>
      </c>
      <c r="D48" s="2">
        <f t="shared" ca="1" si="4"/>
        <v>9</v>
      </c>
      <c r="E48" s="2">
        <f t="shared" ca="1" si="5"/>
        <v>9</v>
      </c>
      <c r="F48" s="2"/>
      <c r="G48" s="2"/>
      <c r="H48" s="2"/>
      <c r="I48" s="2"/>
      <c r="J48" s="2"/>
      <c r="K48" s="2"/>
      <c r="L48" s="2"/>
      <c r="M48" s="2"/>
      <c r="N48" s="6">
        <v>0</v>
      </c>
      <c r="O48" s="6" t="s">
        <v>35</v>
      </c>
      <c r="P48" s="3">
        <f ca="1">D48+E48</f>
        <v>18</v>
      </c>
      <c r="Q48" s="3">
        <f ca="1">E48+D48</f>
        <v>18</v>
      </c>
      <c r="R48" s="3"/>
      <c r="S48" s="3"/>
      <c r="T48" s="3"/>
      <c r="U48" s="4">
        <v>5</v>
      </c>
      <c r="V48" s="4">
        <v>9</v>
      </c>
      <c r="W48" s="4">
        <v>5</v>
      </c>
      <c r="X48" s="4">
        <v>9</v>
      </c>
      <c r="Y48" s="4"/>
      <c r="Z48" s="4"/>
      <c r="AA48" s="5">
        <v>1</v>
      </c>
    </row>
    <row r="49" spans="2:27" x14ac:dyDescent="0.25">
      <c r="B49" s="7" t="str">
        <f t="shared" si="0"/>
        <v>00047</v>
      </c>
      <c r="C49" s="1" t="str">
        <f ca="1">"活动课上打乒乓球的有"&amp;D49&amp;"人，做操的有"&amp;E49&amp;"人。打乒乓球和做操的同学共有多少人? "</f>
        <v xml:space="preserve">活动课上打乒乓球的有7人，做操的有7人。打乒乓球和做操的同学共有多少人? </v>
      </c>
      <c r="D49" s="2">
        <f t="shared" ca="1" si="4"/>
        <v>7</v>
      </c>
      <c r="E49" s="2">
        <f t="shared" ca="1" si="5"/>
        <v>7</v>
      </c>
      <c r="F49" s="2"/>
      <c r="G49" s="2"/>
      <c r="H49" s="2"/>
      <c r="I49" s="2"/>
      <c r="J49" s="2"/>
      <c r="K49" s="2"/>
      <c r="L49" s="2"/>
      <c r="M49" s="2"/>
      <c r="N49" s="6">
        <v>0</v>
      </c>
      <c r="O49" s="6" t="s">
        <v>35</v>
      </c>
      <c r="P49" s="3">
        <f ca="1">D49+E49</f>
        <v>14</v>
      </c>
      <c r="Q49" s="3">
        <f ca="1">E49+D49</f>
        <v>14</v>
      </c>
      <c r="R49" s="3"/>
      <c r="S49" s="3"/>
      <c r="T49" s="3"/>
      <c r="U49" s="4">
        <v>5</v>
      </c>
      <c r="V49" s="4">
        <v>9</v>
      </c>
      <c r="W49" s="4">
        <v>5</v>
      </c>
      <c r="X49" s="4">
        <v>9</v>
      </c>
      <c r="Y49" s="4"/>
      <c r="Z49" s="4"/>
      <c r="AA49" s="5">
        <v>1</v>
      </c>
    </row>
    <row r="50" spans="2:27" x14ac:dyDescent="0.25">
      <c r="B50" s="7" t="str">
        <f t="shared" si="0"/>
        <v>00048</v>
      </c>
      <c r="C50" s="1" t="str">
        <f ca="1">"活动课上有"&amp;D50&amp;"名同学参加体育活动，"&amp;E50&amp;"名同学参加文艺活动。参加这两种活动的共有多少人?"</f>
        <v>活动课上有5名同学参加体育活动，6名同学参加文艺活动。参加这两种活动的共有多少人?</v>
      </c>
      <c r="D50" s="2">
        <f t="shared" ca="1" si="4"/>
        <v>5</v>
      </c>
      <c r="E50" s="2">
        <f t="shared" ca="1" si="5"/>
        <v>6</v>
      </c>
      <c r="F50" s="2"/>
      <c r="G50" s="2"/>
      <c r="H50" s="2"/>
      <c r="I50" s="2"/>
      <c r="J50" s="2"/>
      <c r="K50" s="2"/>
      <c r="L50" s="2"/>
      <c r="M50" s="2"/>
      <c r="N50" s="6">
        <v>0</v>
      </c>
      <c r="O50" s="6" t="s">
        <v>41</v>
      </c>
      <c r="P50" s="3">
        <f ca="1">D50+E50</f>
        <v>11</v>
      </c>
      <c r="Q50" s="3">
        <f ca="1">E50+D50</f>
        <v>11</v>
      </c>
      <c r="R50" s="3"/>
      <c r="S50" s="3"/>
      <c r="T50" s="3"/>
      <c r="U50" s="4">
        <v>5</v>
      </c>
      <c r="V50" s="4">
        <v>9</v>
      </c>
      <c r="W50" s="4">
        <v>5</v>
      </c>
      <c r="X50" s="4">
        <v>9</v>
      </c>
      <c r="Y50" s="4"/>
      <c r="Z50" s="4"/>
      <c r="AA50" s="5">
        <v>1</v>
      </c>
    </row>
    <row r="51" spans="2:27" x14ac:dyDescent="0.25">
      <c r="B51" s="7" t="str">
        <f t="shared" si="0"/>
        <v>10049</v>
      </c>
      <c r="C51" s="1" t="str">
        <f ca="1">"我们班有"&amp;D51&amp;"人，男生有"&amp;E51&amp;"人，女生有多少人?"</f>
        <v>我们班有10人，男生有7人，女生有多少人?</v>
      </c>
      <c r="D51" s="2">
        <f t="shared" ca="1" si="4"/>
        <v>10</v>
      </c>
      <c r="E51" s="2">
        <f t="shared" ca="1" si="5"/>
        <v>7</v>
      </c>
      <c r="F51" s="2"/>
      <c r="G51" s="2"/>
      <c r="H51" s="2"/>
      <c r="I51" s="2"/>
      <c r="J51" s="2"/>
      <c r="K51" s="2"/>
      <c r="L51" s="2"/>
      <c r="M51" s="2"/>
      <c r="N51" s="6">
        <v>1</v>
      </c>
      <c r="O51" s="6" t="s">
        <v>35</v>
      </c>
      <c r="P51" s="3">
        <f t="shared" ca="1" si="6"/>
        <v>3</v>
      </c>
      <c r="Q51" s="3"/>
      <c r="R51" s="3"/>
      <c r="S51" s="3"/>
      <c r="T51" s="3"/>
      <c r="U51" s="4">
        <v>10</v>
      </c>
      <c r="V51" s="4">
        <v>20</v>
      </c>
      <c r="W51" s="4">
        <v>1</v>
      </c>
      <c r="X51" s="4">
        <v>9</v>
      </c>
      <c r="Y51" s="4"/>
      <c r="Z51" s="4"/>
      <c r="AA51" s="5">
        <v>1</v>
      </c>
    </row>
    <row r="52" spans="2:27" x14ac:dyDescent="0.25">
      <c r="B52" s="7" t="str">
        <f t="shared" si="0"/>
        <v>10050</v>
      </c>
      <c r="C52" s="1" t="str">
        <f ca="1">"一本书有"&amp;D52&amp;"页，小华已经看了"&amp;E52&amp;"页。还剩多少页没有看?"</f>
        <v>一本书有17页，小华已经看了9页。还剩多少页没有看?</v>
      </c>
      <c r="D52" s="2">
        <f t="shared" ca="1" si="4"/>
        <v>17</v>
      </c>
      <c r="E52" s="2">
        <f t="shared" ca="1" si="5"/>
        <v>9</v>
      </c>
      <c r="F52" s="2"/>
      <c r="G52" s="2"/>
      <c r="H52" s="2"/>
      <c r="I52" s="2"/>
      <c r="J52" s="2"/>
      <c r="K52" s="2"/>
      <c r="L52" s="2"/>
      <c r="M52" s="2"/>
      <c r="N52" s="6">
        <v>1</v>
      </c>
      <c r="O52" s="8" t="s">
        <v>31</v>
      </c>
      <c r="P52" s="3">
        <f t="shared" ca="1" si="6"/>
        <v>8</v>
      </c>
      <c r="Q52" s="3"/>
      <c r="R52" s="3"/>
      <c r="S52" s="3"/>
      <c r="T52" s="3"/>
      <c r="U52" s="4">
        <v>10</v>
      </c>
      <c r="V52" s="4">
        <v>20</v>
      </c>
      <c r="W52" s="4">
        <v>1</v>
      </c>
      <c r="X52" s="4">
        <v>9</v>
      </c>
      <c r="Y52" s="4"/>
      <c r="Z52" s="4"/>
      <c r="AA52" s="5">
        <v>1</v>
      </c>
    </row>
    <row r="53" spans="2:27" x14ac:dyDescent="0.25">
      <c r="B53" s="7" t="str">
        <f t="shared" si="0"/>
        <v>10051</v>
      </c>
      <c r="C53" s="1" t="str">
        <f ca="1">"一本书有"&amp;D53&amp;"页，小华看了一些后还剩"&amp;E53&amp;"页没看。小华看了多少页?"</f>
        <v>一本书有19页，小华看了一些后还剩7页没看。小华看了多少页?</v>
      </c>
      <c r="D53" s="2">
        <f t="shared" ca="1" si="4"/>
        <v>19</v>
      </c>
      <c r="E53" s="2">
        <f t="shared" ca="1" si="5"/>
        <v>7</v>
      </c>
      <c r="F53" s="2"/>
      <c r="G53" s="2"/>
      <c r="H53" s="2"/>
      <c r="I53" s="2"/>
      <c r="J53" s="2"/>
      <c r="K53" s="2"/>
      <c r="L53" s="2"/>
      <c r="M53" s="2"/>
      <c r="N53" s="6">
        <v>1</v>
      </c>
      <c r="O53" s="8" t="s">
        <v>31</v>
      </c>
      <c r="P53" s="3">
        <f t="shared" ca="1" si="6"/>
        <v>12</v>
      </c>
      <c r="Q53" s="3"/>
      <c r="R53" s="3"/>
      <c r="S53" s="3"/>
      <c r="T53" s="3"/>
      <c r="U53" s="4">
        <v>10</v>
      </c>
      <c r="V53" s="4">
        <v>20</v>
      </c>
      <c r="W53" s="4">
        <v>1</v>
      </c>
      <c r="X53" s="4">
        <v>9</v>
      </c>
      <c r="Y53" s="4"/>
      <c r="Z53" s="4"/>
      <c r="AA53" s="5">
        <v>1</v>
      </c>
    </row>
    <row r="54" spans="2:27" x14ac:dyDescent="0.25">
      <c r="B54" s="7" t="str">
        <f t="shared" si="0"/>
        <v>10052</v>
      </c>
      <c r="C54" s="1" t="str">
        <f ca="1">"图书室有连环画"&amp;D54&amp;"本，已经借出"&amp;E54&amp;"本。还剩多少本?"</f>
        <v>图书室有连环画20本，已经借出2本。还剩多少本?</v>
      </c>
      <c r="D54" s="2">
        <f t="shared" ca="1" si="4"/>
        <v>20</v>
      </c>
      <c r="E54" s="2">
        <f t="shared" ca="1" si="5"/>
        <v>2</v>
      </c>
      <c r="F54" s="2"/>
      <c r="G54" s="2"/>
      <c r="H54" s="2"/>
      <c r="I54" s="2"/>
      <c r="J54" s="2"/>
      <c r="K54" s="2"/>
      <c r="L54" s="2"/>
      <c r="M54" s="2"/>
      <c r="N54" s="6">
        <v>1</v>
      </c>
      <c r="O54" s="6" t="s">
        <v>30</v>
      </c>
      <c r="P54" s="3">
        <f t="shared" ca="1" si="6"/>
        <v>18</v>
      </c>
      <c r="Q54" s="3"/>
      <c r="R54" s="3"/>
      <c r="S54" s="3"/>
      <c r="T54" s="3"/>
      <c r="U54" s="4">
        <v>10</v>
      </c>
      <c r="V54" s="4">
        <v>20</v>
      </c>
      <c r="W54" s="4">
        <v>1</v>
      </c>
      <c r="X54" s="4">
        <v>9</v>
      </c>
      <c r="Y54" s="4"/>
      <c r="Z54" s="4"/>
      <c r="AA54" s="5">
        <v>1</v>
      </c>
    </row>
    <row r="55" spans="2:27" x14ac:dyDescent="0.25">
      <c r="B55" s="7" t="str">
        <f t="shared" si="0"/>
        <v>10053</v>
      </c>
      <c r="C55" s="1" t="str">
        <f ca="1">"书包："&amp;D55&amp;"元 水彩笔："&amp;E55&amp;"元 墨水："&amp;F55&amp;"元 　　书包比水彩笔贵多少钱?"</f>
        <v>书包：16元 水彩笔：9元 墨水：2元 　　书包比水彩笔贵多少钱?</v>
      </c>
      <c r="D55" s="2">
        <f t="shared" ref="D55" ca="1" si="7">RANDBETWEEN(U55,V55)</f>
        <v>16</v>
      </c>
      <c r="E55" s="2">
        <f t="shared" ref="E55" ca="1" si="8">RANDBETWEEN(W55,X55)</f>
        <v>9</v>
      </c>
      <c r="F55" s="2">
        <f ca="1">RANDBETWEEN(W55,X55)</f>
        <v>2</v>
      </c>
      <c r="G55" s="2"/>
      <c r="H55" s="2"/>
      <c r="I55" s="2"/>
      <c r="J55" s="2"/>
      <c r="K55" s="2"/>
      <c r="L55" s="2"/>
      <c r="M55" s="2"/>
      <c r="N55" s="6">
        <v>1</v>
      </c>
      <c r="O55" s="6" t="s">
        <v>38</v>
      </c>
      <c r="P55" s="3">
        <f t="shared" ca="1" si="6"/>
        <v>7</v>
      </c>
      <c r="Q55" s="3"/>
      <c r="R55" s="3"/>
      <c r="S55" s="3"/>
      <c r="T55" s="3"/>
      <c r="U55" s="4">
        <v>10</v>
      </c>
      <c r="V55" s="4">
        <v>20</v>
      </c>
      <c r="W55" s="4">
        <v>1</v>
      </c>
      <c r="X55" s="4">
        <v>9</v>
      </c>
      <c r="Y55" s="4"/>
      <c r="Z55" s="4"/>
      <c r="AA55" s="5">
        <v>1</v>
      </c>
    </row>
    <row r="56" spans="2:27" x14ac:dyDescent="0.25">
      <c r="B56" s="7" t="str">
        <f t="shared" si="0"/>
        <v>10054</v>
      </c>
      <c r="C56" s="1" t="str">
        <f ca="1">"书包："&amp;F56&amp;"元 水彩笔："&amp;D56&amp;"元 墨水："&amp;E56&amp;"元 　　墨水比水彩笔便宜多少钱?"</f>
        <v>书包：3元 水彩笔：20元 墨水：7元 　　墨水比水彩笔便宜多少钱?</v>
      </c>
      <c r="D56" s="2">
        <f t="shared" ref="D56" ca="1" si="9">RANDBETWEEN(U56,V56)</f>
        <v>20</v>
      </c>
      <c r="E56" s="2">
        <f t="shared" ref="E56" ca="1" si="10">RANDBETWEEN(W56,X56)</f>
        <v>7</v>
      </c>
      <c r="F56" s="2">
        <f ca="1">RANDBETWEEN(W56,X56)</f>
        <v>3</v>
      </c>
      <c r="G56" s="2"/>
      <c r="H56" s="2"/>
      <c r="I56" s="2"/>
      <c r="J56" s="2"/>
      <c r="K56" s="2"/>
      <c r="L56" s="2"/>
      <c r="M56" s="2"/>
      <c r="N56" s="6">
        <v>1</v>
      </c>
      <c r="O56" s="6" t="s">
        <v>38</v>
      </c>
      <c r="P56" s="3">
        <f t="shared" ca="1" si="6"/>
        <v>13</v>
      </c>
      <c r="Q56" s="3"/>
      <c r="R56" s="3"/>
      <c r="S56" s="3"/>
      <c r="T56" s="3"/>
      <c r="U56" s="4">
        <v>10</v>
      </c>
      <c r="V56" s="4">
        <v>20</v>
      </c>
      <c r="W56" s="4">
        <v>1</v>
      </c>
      <c r="X56" s="4">
        <v>9</v>
      </c>
      <c r="Y56" s="4"/>
      <c r="Z56" s="4"/>
      <c r="AA56" s="5">
        <v>1</v>
      </c>
    </row>
    <row r="57" spans="2:27" x14ac:dyDescent="0.25">
      <c r="B57" s="7" t="str">
        <f t="shared" si="0"/>
        <v>10055</v>
      </c>
      <c r="C57" s="1" t="str">
        <f ca="1">"兔妈妈：我收了"&amp;D57&amp;"根萝卜。兔宝宝：我收了"&amp;E57&amp;"根萝卜。 兔妈妈比兔宝宝多收了几根萝卜?"</f>
        <v>兔妈妈：我收了12根萝卜。兔宝宝：我收了1根萝卜。 兔妈妈比兔宝宝多收了几根萝卜?</v>
      </c>
      <c r="D57" s="2">
        <f t="shared" ca="1" si="4"/>
        <v>12</v>
      </c>
      <c r="E57" s="2">
        <f t="shared" ca="1" si="5"/>
        <v>1</v>
      </c>
      <c r="F57" s="2"/>
      <c r="G57" s="2"/>
      <c r="H57" s="2"/>
      <c r="I57" s="2"/>
      <c r="J57" s="2"/>
      <c r="K57" s="2"/>
      <c r="L57" s="2"/>
      <c r="M57" s="2"/>
      <c r="N57" s="6">
        <v>1</v>
      </c>
      <c r="O57" s="6" t="s">
        <v>42</v>
      </c>
      <c r="P57" s="3">
        <f t="shared" ca="1" si="6"/>
        <v>11</v>
      </c>
      <c r="Q57" s="3"/>
      <c r="R57" s="3"/>
      <c r="S57" s="3"/>
      <c r="T57" s="3"/>
      <c r="U57" s="4">
        <v>10</v>
      </c>
      <c r="V57" s="4">
        <v>20</v>
      </c>
      <c r="W57" s="4">
        <v>1</v>
      </c>
      <c r="X57" s="4">
        <v>9</v>
      </c>
      <c r="Y57" s="4"/>
      <c r="Z57" s="4"/>
      <c r="AA57" s="5">
        <v>1</v>
      </c>
    </row>
    <row r="58" spans="2:27" x14ac:dyDescent="0.25">
      <c r="B58" s="7" t="str">
        <f t="shared" si="0"/>
        <v>10056</v>
      </c>
      <c r="C58" s="1" t="str">
        <f ca="1">"兔妈妈：我收了"&amp;D58&amp;"根萝卜。兔宝宝：我收了"&amp;E58&amp;"根萝卜。 兔宝宝比兔妈妈少收了几根萝卜?"</f>
        <v>兔妈妈：我收了17根萝卜。兔宝宝：我收了4根萝卜。 兔宝宝比兔妈妈少收了几根萝卜?</v>
      </c>
      <c r="D58" s="2">
        <f t="shared" ca="1" si="4"/>
        <v>17</v>
      </c>
      <c r="E58" s="2">
        <f t="shared" ca="1" si="5"/>
        <v>4</v>
      </c>
      <c r="F58" s="2"/>
      <c r="G58" s="2"/>
      <c r="H58" s="2"/>
      <c r="I58" s="2"/>
      <c r="J58" s="2"/>
      <c r="K58" s="2"/>
      <c r="L58" s="2"/>
      <c r="M58" s="2"/>
      <c r="N58" s="6">
        <v>1</v>
      </c>
      <c r="O58" s="6" t="s">
        <v>42</v>
      </c>
      <c r="P58" s="3">
        <f t="shared" ca="1" si="6"/>
        <v>13</v>
      </c>
      <c r="Q58" s="3"/>
      <c r="R58" s="3"/>
      <c r="S58" s="3"/>
      <c r="T58" s="3"/>
      <c r="U58" s="4">
        <v>10</v>
      </c>
      <c r="V58" s="4">
        <v>20</v>
      </c>
      <c r="W58" s="4">
        <v>1</v>
      </c>
      <c r="X58" s="4">
        <v>9</v>
      </c>
      <c r="Y58" s="4"/>
      <c r="Z58" s="4"/>
      <c r="AA58" s="5">
        <v>1</v>
      </c>
    </row>
    <row r="59" spans="2:27" x14ac:dyDescent="0.25">
      <c r="B59" s="7" t="str">
        <f t="shared" si="0"/>
        <v>10057</v>
      </c>
      <c r="C59" s="1" t="str">
        <f ca="1">"母鸡："&amp;E59&amp;"只  小鸡："&amp;D59&amp;"只   小鸡比母鸡多几只?"</f>
        <v>母鸡：6只  小鸡：14只   小鸡比母鸡多几只?</v>
      </c>
      <c r="D59" s="2">
        <f t="shared" ca="1" si="4"/>
        <v>14</v>
      </c>
      <c r="E59" s="2">
        <f t="shared" ca="1" si="5"/>
        <v>6</v>
      </c>
      <c r="F59" s="2"/>
      <c r="G59" s="2"/>
      <c r="H59" s="2"/>
      <c r="I59" s="2"/>
      <c r="J59" s="2"/>
      <c r="K59" s="2"/>
      <c r="L59" s="2"/>
      <c r="M59" s="2"/>
      <c r="N59" s="6">
        <v>1</v>
      </c>
      <c r="O59" s="9" t="s">
        <v>27</v>
      </c>
      <c r="P59" s="3">
        <f t="shared" ca="1" si="6"/>
        <v>8</v>
      </c>
      <c r="Q59" s="3"/>
      <c r="R59" s="3"/>
      <c r="S59" s="3"/>
      <c r="T59" s="3"/>
      <c r="U59" s="4">
        <v>10</v>
      </c>
      <c r="V59" s="4">
        <v>20</v>
      </c>
      <c r="W59" s="4">
        <v>1</v>
      </c>
      <c r="X59" s="4">
        <v>9</v>
      </c>
      <c r="Y59" s="4"/>
      <c r="Z59" s="4"/>
      <c r="AA59" s="5">
        <v>1</v>
      </c>
    </row>
    <row r="60" spans="2:27" x14ac:dyDescent="0.25">
      <c r="B60" s="7" t="str">
        <f t="shared" si="0"/>
        <v>10058</v>
      </c>
      <c r="C60" s="1" t="str">
        <f ca="1">"母鸡："&amp;E60&amp;"只  小鸡："&amp;D60&amp;"只   母鸡比小鸡少几只?"</f>
        <v>母鸡：9只  小鸡：17只   母鸡比小鸡少几只?</v>
      </c>
      <c r="D60" s="2">
        <f t="shared" ca="1" si="4"/>
        <v>17</v>
      </c>
      <c r="E60" s="2">
        <f t="shared" ca="1" si="5"/>
        <v>9</v>
      </c>
      <c r="F60" s="2"/>
      <c r="G60" s="2"/>
      <c r="H60" s="2"/>
      <c r="I60" s="2"/>
      <c r="J60" s="2"/>
      <c r="K60" s="2"/>
      <c r="L60" s="2"/>
      <c r="M60" s="2"/>
      <c r="N60" s="6">
        <v>1</v>
      </c>
      <c r="O60" s="6" t="s">
        <v>27</v>
      </c>
      <c r="P60" s="3">
        <f t="shared" ca="1" si="6"/>
        <v>8</v>
      </c>
      <c r="Q60" s="3"/>
      <c r="R60" s="3"/>
      <c r="S60" s="3"/>
      <c r="T60" s="3"/>
      <c r="U60" s="4">
        <v>10</v>
      </c>
      <c r="V60" s="4">
        <v>20</v>
      </c>
      <c r="W60" s="4">
        <v>1</v>
      </c>
      <c r="X60" s="4">
        <v>9</v>
      </c>
      <c r="Y60" s="4"/>
      <c r="Z60" s="4"/>
      <c r="AA60" s="5">
        <v>1</v>
      </c>
    </row>
    <row r="61" spans="2:27" x14ac:dyDescent="0.25">
      <c r="B61" s="7" t="str">
        <f t="shared" si="0"/>
        <v>10059</v>
      </c>
      <c r="C61" s="1" t="str">
        <f ca="1">"大客车："&amp;E61&amp;"辆  中巴："&amp;F61&amp;"辆  小轿车："&amp;D61&amp;"辆   小轿车比大客车多几辆?"</f>
        <v>大客车：6辆  中巴：7辆  小轿车：14辆   小轿车比大客车多几辆?</v>
      </c>
      <c r="D61" s="2">
        <f t="shared" ca="1" si="4"/>
        <v>14</v>
      </c>
      <c r="E61" s="2">
        <f t="shared" ca="1" si="5"/>
        <v>6</v>
      </c>
      <c r="F61" s="2">
        <f t="shared" ref="F61:F62" ca="1" si="11">RANDBETWEEN(W61,X61)</f>
        <v>7</v>
      </c>
      <c r="G61" s="2"/>
      <c r="H61" s="2"/>
      <c r="I61" s="2"/>
      <c r="J61" s="2"/>
      <c r="K61" s="2"/>
      <c r="L61" s="2"/>
      <c r="M61" s="2"/>
      <c r="N61" s="6">
        <v>1</v>
      </c>
      <c r="O61" s="8" t="s">
        <v>43</v>
      </c>
      <c r="P61" s="3">
        <f t="shared" ca="1" si="6"/>
        <v>8</v>
      </c>
      <c r="Q61" s="3"/>
      <c r="R61" s="3"/>
      <c r="S61" s="3"/>
      <c r="T61" s="3"/>
      <c r="U61" s="4">
        <v>10</v>
      </c>
      <c r="V61" s="4">
        <v>20</v>
      </c>
      <c r="W61" s="4">
        <v>1</v>
      </c>
      <c r="X61" s="4">
        <v>9</v>
      </c>
      <c r="Y61" s="4"/>
      <c r="Z61" s="4"/>
      <c r="AA61" s="5">
        <v>1</v>
      </c>
    </row>
    <row r="62" spans="2:27" x14ac:dyDescent="0.25">
      <c r="B62" s="7" t="str">
        <f t="shared" si="0"/>
        <v>10060</v>
      </c>
      <c r="C62" s="1" t="str">
        <f ca="1">"大客车："&amp;E62&amp;"辆  中巴："&amp;D62&amp;"辆  小轿车："&amp;F62&amp;"辆   中巴比大客车多几辆?"</f>
        <v>大客车：1辆  中巴：18辆  小轿车：7辆   中巴比大客车多几辆?</v>
      </c>
      <c r="D62" s="2">
        <f t="shared" ca="1" si="4"/>
        <v>18</v>
      </c>
      <c r="E62" s="2">
        <f t="shared" ca="1" si="5"/>
        <v>1</v>
      </c>
      <c r="F62" s="2">
        <f t="shared" ca="1" si="11"/>
        <v>7</v>
      </c>
      <c r="G62" s="2"/>
      <c r="H62" s="2"/>
      <c r="I62" s="2"/>
      <c r="J62" s="2"/>
      <c r="K62" s="2"/>
      <c r="L62" s="2"/>
      <c r="M62" s="2"/>
      <c r="N62" s="6">
        <v>1</v>
      </c>
      <c r="O62" s="8" t="s">
        <v>43</v>
      </c>
      <c r="P62" s="3">
        <f t="shared" ca="1" si="6"/>
        <v>17</v>
      </c>
      <c r="Q62" s="3"/>
      <c r="R62" s="3"/>
      <c r="S62" s="3"/>
      <c r="T62" s="3"/>
      <c r="U62" s="4">
        <v>10</v>
      </c>
      <c r="V62" s="4">
        <v>20</v>
      </c>
      <c r="W62" s="4">
        <v>1</v>
      </c>
      <c r="X62" s="4">
        <v>9</v>
      </c>
      <c r="Y62" s="4"/>
      <c r="Z62" s="4"/>
      <c r="AA62" s="5">
        <v>1</v>
      </c>
    </row>
    <row r="63" spans="2:27" x14ac:dyDescent="0.25">
      <c r="B63" s="7" t="str">
        <f t="shared" si="0"/>
        <v>10061</v>
      </c>
      <c r="C63" s="1" t="str">
        <f ca="1">"拿"&amp;D63&amp;"元去买车票，找给我"&amp;E63&amp;"元。买车票花了多少钱?"</f>
        <v>拿17元去买车票，找给我7元。买车票花了多少钱?</v>
      </c>
      <c r="D63" s="2">
        <f t="shared" ca="1" si="4"/>
        <v>17</v>
      </c>
      <c r="E63" s="2">
        <f t="shared" ca="1" si="5"/>
        <v>7</v>
      </c>
      <c r="F63" s="2"/>
      <c r="G63" s="2"/>
      <c r="H63" s="2"/>
      <c r="I63" s="2"/>
      <c r="J63" s="2"/>
      <c r="K63" s="2"/>
      <c r="L63" s="2"/>
      <c r="M63" s="2"/>
      <c r="N63" s="6">
        <v>1</v>
      </c>
      <c r="O63" s="6" t="s">
        <v>38</v>
      </c>
      <c r="P63" s="3">
        <f t="shared" ca="1" si="6"/>
        <v>10</v>
      </c>
      <c r="Q63" s="3"/>
      <c r="R63" s="3"/>
      <c r="S63" s="3"/>
      <c r="T63" s="3"/>
      <c r="U63" s="4">
        <v>10</v>
      </c>
      <c r="V63" s="4">
        <v>20</v>
      </c>
      <c r="W63" s="4">
        <v>1</v>
      </c>
      <c r="X63" s="4">
        <v>9</v>
      </c>
      <c r="Y63" s="4"/>
      <c r="Z63" s="4"/>
      <c r="AA63" s="5">
        <v>1</v>
      </c>
    </row>
    <row r="64" spans="2:27" x14ac:dyDescent="0.25">
      <c r="B64" s="7" t="str">
        <f t="shared" si="0"/>
        <v>10062</v>
      </c>
      <c r="C64" s="1" t="str">
        <f ca="1">"飞机场上有"&amp;D64&amp;"架飞机，飞走了"&amp;E64&amp;"架，现在机场上有飞机多少架?"</f>
        <v>飞机场上有14架飞机，飞走了1架，现在机场上有飞机多少架?</v>
      </c>
      <c r="D64" s="2">
        <f t="shared" ca="1" si="4"/>
        <v>14</v>
      </c>
      <c r="E64" s="2">
        <f t="shared" ca="1" si="5"/>
        <v>1</v>
      </c>
      <c r="F64" s="2"/>
      <c r="G64" s="2"/>
      <c r="H64" s="2"/>
      <c r="I64" s="2"/>
      <c r="J64" s="2"/>
      <c r="K64" s="2"/>
      <c r="L64" s="2"/>
      <c r="M64" s="2"/>
      <c r="N64" s="6">
        <v>1</v>
      </c>
      <c r="O64" s="6" t="s">
        <v>44</v>
      </c>
      <c r="P64" s="3">
        <f t="shared" ca="1" si="6"/>
        <v>13</v>
      </c>
      <c r="Q64" s="3"/>
      <c r="R64" s="3"/>
      <c r="S64" s="3"/>
      <c r="T64" s="3"/>
      <c r="U64" s="4">
        <v>10</v>
      </c>
      <c r="V64" s="4">
        <v>20</v>
      </c>
      <c r="W64" s="4">
        <v>1</v>
      </c>
      <c r="X64" s="4">
        <v>9</v>
      </c>
      <c r="Y64" s="4"/>
      <c r="Z64" s="4"/>
      <c r="AA64" s="5">
        <v>1</v>
      </c>
    </row>
    <row r="65" spans="2:27" x14ac:dyDescent="0.25">
      <c r="B65" s="7" t="str">
        <f t="shared" si="0"/>
        <v>10063</v>
      </c>
      <c r="C65" s="1" t="str">
        <f ca="1">"同学们要做"&amp;D65&amp;"个灯笼,已做好"&amp;E65&amp;"个，还要做多少个? "</f>
        <v xml:space="preserve">同学们要做18个灯笼,已做好6个，还要做多少个? </v>
      </c>
      <c r="D65" s="2">
        <f t="shared" ca="1" si="4"/>
        <v>18</v>
      </c>
      <c r="E65" s="2">
        <f t="shared" ca="1" si="5"/>
        <v>6</v>
      </c>
      <c r="F65" s="2"/>
      <c r="G65" s="2"/>
      <c r="H65" s="2"/>
      <c r="I65" s="2"/>
      <c r="J65" s="2"/>
      <c r="K65" s="2"/>
      <c r="L65" s="2"/>
      <c r="M65" s="2"/>
      <c r="N65" s="6">
        <v>1</v>
      </c>
      <c r="O65" s="6" t="s">
        <v>28</v>
      </c>
      <c r="P65" s="3">
        <f t="shared" ca="1" si="6"/>
        <v>12</v>
      </c>
      <c r="Q65" s="3"/>
      <c r="R65" s="3"/>
      <c r="S65" s="3"/>
      <c r="T65" s="3"/>
      <c r="U65" s="4">
        <v>10</v>
      </c>
      <c r="V65" s="4">
        <v>20</v>
      </c>
      <c r="W65" s="4">
        <v>1</v>
      </c>
      <c r="X65" s="4">
        <v>9</v>
      </c>
      <c r="Y65" s="4"/>
      <c r="Z65" s="4"/>
      <c r="AA65" s="5">
        <v>1</v>
      </c>
    </row>
    <row r="66" spans="2:27" x14ac:dyDescent="0.25">
      <c r="B66" s="7" t="str">
        <f t="shared" si="0"/>
        <v>00064</v>
      </c>
      <c r="C66" s="1" t="str">
        <f ca="1">"小苹种"&amp;D66&amp;"盆红花，又种了同样多的黄花，两种花共多少盆?"</f>
        <v>小苹种6盆红花，又种了同样多的黄花，两种花共多少盆?</v>
      </c>
      <c r="D66" s="2">
        <f t="shared" ca="1" si="4"/>
        <v>6</v>
      </c>
      <c r="E66" s="2"/>
      <c r="F66" s="2"/>
      <c r="G66" s="2"/>
      <c r="H66" s="2"/>
      <c r="I66" s="2"/>
      <c r="J66" s="2"/>
      <c r="K66" s="2"/>
      <c r="L66" s="2"/>
      <c r="M66" s="2"/>
      <c r="N66" s="6">
        <v>0</v>
      </c>
      <c r="O66" s="6" t="s">
        <v>45</v>
      </c>
      <c r="P66" s="3">
        <f ca="1">D66+D66</f>
        <v>12</v>
      </c>
      <c r="Q66" s="3"/>
      <c r="R66" s="3"/>
      <c r="S66" s="3"/>
      <c r="T66" s="3"/>
      <c r="U66" s="4">
        <v>5</v>
      </c>
      <c r="V66" s="4">
        <v>9</v>
      </c>
      <c r="W66" s="4"/>
      <c r="X66" s="4"/>
      <c r="Y66" s="4"/>
      <c r="Z66" s="4"/>
      <c r="AA66" s="5">
        <v>1</v>
      </c>
    </row>
    <row r="67" spans="2:27" x14ac:dyDescent="0.25">
      <c r="B67" s="7" t="str">
        <f t="shared" si="0"/>
        <v>00065</v>
      </c>
      <c r="C67" s="1" t="str">
        <f ca="1">"学校原有"&amp;D67&amp;"瓶胶水，又买回"&amp;E67&amp;"瓶，现在有多少瓶?"</f>
        <v>学校原有8瓶胶水，又买回5瓶，现在有多少瓶?</v>
      </c>
      <c r="D67" s="2">
        <f t="shared" ca="1" si="4"/>
        <v>8</v>
      </c>
      <c r="E67" s="2">
        <f t="shared" ca="1" si="5"/>
        <v>5</v>
      </c>
      <c r="F67" s="2"/>
      <c r="G67" s="2"/>
      <c r="H67" s="2"/>
      <c r="I67" s="2"/>
      <c r="J67" s="2"/>
      <c r="K67" s="2"/>
      <c r="L67" s="2"/>
      <c r="M67" s="2"/>
      <c r="N67" s="6">
        <v>0</v>
      </c>
      <c r="O67" s="6" t="s">
        <v>46</v>
      </c>
      <c r="P67" s="3">
        <f ca="1">D67+E67</f>
        <v>13</v>
      </c>
      <c r="Q67" s="3">
        <f ca="1">E67+D67</f>
        <v>13</v>
      </c>
      <c r="R67" s="3"/>
      <c r="S67" s="3"/>
      <c r="T67" s="3"/>
      <c r="U67" s="4">
        <v>5</v>
      </c>
      <c r="V67" s="4">
        <v>9</v>
      </c>
      <c r="W67" s="4">
        <v>5</v>
      </c>
      <c r="X67" s="4">
        <v>9</v>
      </c>
      <c r="Y67" s="4"/>
      <c r="Z67" s="4"/>
      <c r="AA67" s="5">
        <v>1</v>
      </c>
    </row>
    <row r="68" spans="2:27" x14ac:dyDescent="0.25">
      <c r="B68" s="7" t="str">
        <f t="shared" ref="B68:B109" si="12">IF(N68 = "", "", N68 &amp; REPT(0,4-LEN(ROW()-2)) &amp; ROW()-2)</f>
        <v>10066</v>
      </c>
      <c r="C68" s="1" t="str">
        <f ca="1">"小强家有"&amp;D68&amp;"个苹果，吃了"&amp;E68&amp;"个，还有多少个?"</f>
        <v>小强家有15个苹果，吃了8个，还有多少个?</v>
      </c>
      <c r="D68" s="2">
        <f t="shared" ca="1" si="4"/>
        <v>15</v>
      </c>
      <c r="E68" s="2">
        <f t="shared" ca="1" si="5"/>
        <v>8</v>
      </c>
      <c r="F68" s="2"/>
      <c r="G68" s="2"/>
      <c r="H68" s="2"/>
      <c r="I68" s="2"/>
      <c r="J68" s="2"/>
      <c r="K68" s="2"/>
      <c r="L68" s="2"/>
      <c r="M68" s="2"/>
      <c r="N68" s="6">
        <v>1</v>
      </c>
      <c r="O68" s="6" t="s">
        <v>28</v>
      </c>
      <c r="P68" s="3">
        <f t="shared" ca="1" si="6"/>
        <v>7</v>
      </c>
      <c r="Q68" s="3"/>
      <c r="R68" s="3"/>
      <c r="S68" s="3"/>
      <c r="T68" s="3"/>
      <c r="U68" s="4">
        <v>10</v>
      </c>
      <c r="V68" s="4">
        <v>20</v>
      </c>
      <c r="W68" s="4">
        <v>1</v>
      </c>
      <c r="X68" s="4">
        <v>9</v>
      </c>
      <c r="Y68" s="4"/>
      <c r="Z68" s="4"/>
      <c r="AA68" s="5">
        <v>1</v>
      </c>
    </row>
    <row r="69" spans="2:27" x14ac:dyDescent="0.25">
      <c r="B69" s="7" t="str">
        <f t="shared" si="12"/>
        <v>10067</v>
      </c>
      <c r="C69" s="1" t="str">
        <f ca="1">"汽车总站有"&amp;D69&amp;"辆汽车，开走了"&amp;E69&amp;"辆，还有几辆?"</f>
        <v>汽车总站有12辆汽车，开走了7辆，还有几辆?</v>
      </c>
      <c r="D69" s="2">
        <f t="shared" ca="1" si="4"/>
        <v>12</v>
      </c>
      <c r="E69" s="2">
        <f t="shared" ca="1" si="5"/>
        <v>7</v>
      </c>
      <c r="F69" s="2"/>
      <c r="G69" s="2"/>
      <c r="H69" s="2"/>
      <c r="I69" s="2"/>
      <c r="J69" s="2"/>
      <c r="K69" s="2"/>
      <c r="L69" s="2"/>
      <c r="M69" s="2"/>
      <c r="N69" s="6">
        <v>1</v>
      </c>
      <c r="O69" s="8" t="s">
        <v>43</v>
      </c>
      <c r="P69" s="3">
        <f t="shared" ca="1" si="6"/>
        <v>5</v>
      </c>
      <c r="Q69" s="3"/>
      <c r="R69" s="3"/>
      <c r="S69" s="3"/>
      <c r="T69" s="3"/>
      <c r="U69" s="4">
        <v>10</v>
      </c>
      <c r="V69" s="4">
        <v>20</v>
      </c>
      <c r="W69" s="4">
        <v>1</v>
      </c>
      <c r="X69" s="4">
        <v>9</v>
      </c>
      <c r="Y69" s="4"/>
      <c r="Z69" s="4"/>
      <c r="AA69" s="5">
        <v>1</v>
      </c>
    </row>
    <row r="70" spans="2:27" x14ac:dyDescent="0.25">
      <c r="B70" s="7" t="str">
        <f t="shared" si="12"/>
        <v>00068</v>
      </c>
      <c r="C70" s="1" t="str">
        <f ca="1">"小朋友做剪纸，用了"&amp;D70&amp;"张红纸，又用了同样多的黄纸，他们用了多少张纸?"</f>
        <v>小朋友做剪纸，用了7张红纸，又用了同样多的黄纸，他们用了多少张纸?</v>
      </c>
      <c r="D70" s="2">
        <f t="shared" ca="1" si="4"/>
        <v>7</v>
      </c>
      <c r="E70" s="2"/>
      <c r="F70" s="2"/>
      <c r="G70" s="2"/>
      <c r="H70" s="2"/>
      <c r="I70" s="2"/>
      <c r="J70" s="2"/>
      <c r="K70" s="2"/>
      <c r="L70" s="2"/>
      <c r="M70" s="2"/>
      <c r="N70" s="6">
        <v>0</v>
      </c>
      <c r="O70" s="8" t="s">
        <v>39</v>
      </c>
      <c r="P70" s="3">
        <f ca="1">D70+D70</f>
        <v>14</v>
      </c>
      <c r="Q70" s="3"/>
      <c r="R70" s="3"/>
      <c r="S70" s="3"/>
      <c r="T70" s="3"/>
      <c r="U70" s="4">
        <v>5</v>
      </c>
      <c r="V70" s="4">
        <v>9</v>
      </c>
      <c r="W70" s="4"/>
      <c r="X70" s="4"/>
      <c r="Y70" s="4"/>
      <c r="Z70" s="4"/>
      <c r="AA70" s="5">
        <v>1</v>
      </c>
    </row>
    <row r="71" spans="2:27" x14ac:dyDescent="0.25">
      <c r="B71" s="7" t="str">
        <f t="shared" si="12"/>
        <v>00069</v>
      </c>
      <c r="C71" s="1" t="str">
        <f ca="1">"马场上有"&amp;D71&amp;"匹马，又来了"&amp;E71&amp;"匹，现在马场上有多少匹?"</f>
        <v>马场上有6匹马，又来了9匹，现在马场上有多少匹?</v>
      </c>
      <c r="D71" s="2">
        <f t="shared" ca="1" si="4"/>
        <v>6</v>
      </c>
      <c r="E71" s="2">
        <f t="shared" ca="1" si="5"/>
        <v>9</v>
      </c>
      <c r="F71" s="2"/>
      <c r="G71" s="2"/>
      <c r="H71" s="2"/>
      <c r="I71" s="2"/>
      <c r="J71" s="2"/>
      <c r="K71" s="2"/>
      <c r="L71" s="2"/>
      <c r="M71" s="2"/>
      <c r="N71" s="6">
        <v>0</v>
      </c>
      <c r="O71" s="6" t="s">
        <v>47</v>
      </c>
      <c r="P71" s="3">
        <f ca="1">D71+E71</f>
        <v>15</v>
      </c>
      <c r="Q71" s="3">
        <f ca="1">E71+D71</f>
        <v>15</v>
      </c>
      <c r="R71" s="3"/>
      <c r="S71" s="3"/>
      <c r="T71" s="3"/>
      <c r="U71" s="4">
        <v>5</v>
      </c>
      <c r="V71" s="4">
        <v>9</v>
      </c>
      <c r="W71" s="4">
        <v>5</v>
      </c>
      <c r="X71" s="4">
        <v>9</v>
      </c>
      <c r="Y71" s="4"/>
      <c r="Z71" s="4"/>
      <c r="AA71" s="5">
        <v>1</v>
      </c>
    </row>
    <row r="72" spans="2:27" x14ac:dyDescent="0.25">
      <c r="B72" s="7" t="str">
        <f t="shared" si="12"/>
        <v>10070</v>
      </c>
      <c r="C72" s="1" t="str">
        <f ca="1">"商店有"&amp;D72&amp;"把扇，卖去"&amp;E72&amp;"把，现在有多少把?"</f>
        <v>商店有12把扇，卖去6把，现在有多少把?</v>
      </c>
      <c r="D72" s="2">
        <f t="shared" ca="1" si="4"/>
        <v>12</v>
      </c>
      <c r="E72" s="2">
        <f t="shared" ca="1" si="5"/>
        <v>6</v>
      </c>
      <c r="F72" s="2"/>
      <c r="G72" s="2"/>
      <c r="H72" s="2"/>
      <c r="I72" s="2"/>
      <c r="J72" s="2"/>
      <c r="K72" s="2"/>
      <c r="L72" s="2"/>
      <c r="M72" s="2"/>
      <c r="N72" s="6">
        <v>1</v>
      </c>
      <c r="O72" s="6" t="s">
        <v>34</v>
      </c>
      <c r="P72" s="3">
        <f t="shared" ca="1" si="6"/>
        <v>6</v>
      </c>
      <c r="Q72" s="3"/>
      <c r="R72" s="3"/>
      <c r="S72" s="3"/>
      <c r="T72" s="3"/>
      <c r="U72" s="4">
        <v>10</v>
      </c>
      <c r="V72" s="4">
        <v>20</v>
      </c>
      <c r="W72" s="4">
        <v>1</v>
      </c>
      <c r="X72" s="4">
        <v>9</v>
      </c>
      <c r="Y72" s="4"/>
      <c r="Z72" s="4"/>
      <c r="AA72" s="5">
        <v>1</v>
      </c>
    </row>
    <row r="73" spans="2:27" x14ac:dyDescent="0.25">
      <c r="B73" s="7" t="str">
        <f t="shared" si="12"/>
        <v>10071</v>
      </c>
      <c r="C73" s="1" t="str">
        <f ca="1">"学校有兰花和菊花共"&amp;D73&amp;"盆，兰花有"&amp;E73&amp;"盆，菊花有几盆?"</f>
        <v>学校有兰花和菊花共16盆，兰花有7盆，菊花有几盆?</v>
      </c>
      <c r="D73" s="2">
        <f t="shared" ca="1" si="4"/>
        <v>16</v>
      </c>
      <c r="E73" s="2">
        <f t="shared" ca="1" si="5"/>
        <v>7</v>
      </c>
      <c r="F73" s="2"/>
      <c r="G73" s="2"/>
      <c r="H73" s="2"/>
      <c r="I73" s="2"/>
      <c r="J73" s="2"/>
      <c r="K73" s="2"/>
      <c r="L73" s="2"/>
      <c r="M73" s="2"/>
      <c r="N73" s="6">
        <v>1</v>
      </c>
      <c r="O73" s="6" t="s">
        <v>45</v>
      </c>
      <c r="P73" s="3">
        <f t="shared" ca="1" si="6"/>
        <v>9</v>
      </c>
      <c r="Q73" s="3"/>
      <c r="R73" s="3"/>
      <c r="S73" s="3"/>
      <c r="T73" s="3"/>
      <c r="U73" s="4">
        <v>10</v>
      </c>
      <c r="V73" s="4">
        <v>20</v>
      </c>
      <c r="W73" s="4">
        <v>1</v>
      </c>
      <c r="X73" s="4">
        <v>9</v>
      </c>
      <c r="Y73" s="4"/>
      <c r="Z73" s="4"/>
      <c r="AA73" s="5">
        <v>1</v>
      </c>
    </row>
    <row r="74" spans="2:27" x14ac:dyDescent="0.25">
      <c r="B74" s="7" t="str">
        <f t="shared" si="12"/>
        <v>10072</v>
      </c>
      <c r="C74" s="1" t="str">
        <f ca="1">"小青两次画了"&amp;D74&amp;"个，第一次画了"&amp;E74&amp;"个，第二次画了多少个?"</f>
        <v>小青两次画了17个，第一次画了3个，第二次画了多少个?</v>
      </c>
      <c r="D74" s="2">
        <f t="shared" ca="1" si="4"/>
        <v>17</v>
      </c>
      <c r="E74" s="2">
        <f t="shared" ca="1" si="5"/>
        <v>3</v>
      </c>
      <c r="F74" s="2"/>
      <c r="G74" s="2"/>
      <c r="H74" s="2"/>
      <c r="I74" s="2"/>
      <c r="J74" s="2"/>
      <c r="K74" s="2"/>
      <c r="L74" s="2"/>
      <c r="M74" s="2"/>
      <c r="N74" s="6">
        <v>1</v>
      </c>
      <c r="O74" s="6" t="s">
        <v>28</v>
      </c>
      <c r="P74" s="3">
        <f t="shared" ca="1" si="6"/>
        <v>14</v>
      </c>
      <c r="Q74" s="3"/>
      <c r="R74" s="3"/>
      <c r="S74" s="3"/>
      <c r="T74" s="3"/>
      <c r="U74" s="4">
        <v>10</v>
      </c>
      <c r="V74" s="4">
        <v>20</v>
      </c>
      <c r="W74" s="4">
        <v>1</v>
      </c>
      <c r="X74" s="4">
        <v>9</v>
      </c>
      <c r="Y74" s="4"/>
      <c r="Z74" s="4"/>
      <c r="AA74" s="5">
        <v>1</v>
      </c>
    </row>
    <row r="75" spans="2:27" x14ac:dyDescent="0.25">
      <c r="B75" s="7" t="str">
        <f t="shared" si="12"/>
        <v>10073</v>
      </c>
      <c r="C75" s="1" t="str">
        <f ca="1">"小红家有苹果和梨子共"&amp;D75&amp;"个，苹果有"&amp;E75&amp;"个，梨子有多少个? "</f>
        <v xml:space="preserve">小红家有苹果和梨子共14个，苹果有7个，梨子有多少个? </v>
      </c>
      <c r="D75" s="2">
        <f t="shared" ca="1" si="4"/>
        <v>14</v>
      </c>
      <c r="E75" s="2">
        <f t="shared" ca="1" si="5"/>
        <v>7</v>
      </c>
      <c r="F75" s="2"/>
      <c r="G75" s="2"/>
      <c r="H75" s="2"/>
      <c r="I75" s="2"/>
      <c r="J75" s="2"/>
      <c r="K75" s="2"/>
      <c r="L75" s="2"/>
      <c r="M75" s="2"/>
      <c r="N75" s="6">
        <v>1</v>
      </c>
      <c r="O75" s="6" t="s">
        <v>28</v>
      </c>
      <c r="P75" s="3">
        <f t="shared" ca="1" si="6"/>
        <v>7</v>
      </c>
      <c r="Q75" s="3"/>
      <c r="R75" s="3"/>
      <c r="S75" s="3"/>
      <c r="T75" s="3"/>
      <c r="U75" s="4">
        <v>10</v>
      </c>
      <c r="V75" s="4">
        <v>20</v>
      </c>
      <c r="W75" s="4">
        <v>1</v>
      </c>
      <c r="X75" s="4">
        <v>9</v>
      </c>
      <c r="Y75" s="4"/>
      <c r="Z75" s="4"/>
      <c r="AA75" s="5">
        <v>1</v>
      </c>
    </row>
    <row r="76" spans="2:27" x14ac:dyDescent="0.25">
      <c r="B76" s="7" t="str">
        <f t="shared" si="12"/>
        <v>10074</v>
      </c>
      <c r="C76" s="1" t="str">
        <f ca="1">"家有"&amp;D76&amp;"棵白菜，吃了"&amp;E76&amp;"棵，还有几棵?"</f>
        <v>家有10棵白菜，吃了5棵，还有几棵?</v>
      </c>
      <c r="D76" s="2">
        <f t="shared" ca="1" si="4"/>
        <v>10</v>
      </c>
      <c r="E76" s="2">
        <f t="shared" ca="1" si="5"/>
        <v>5</v>
      </c>
      <c r="F76" s="2"/>
      <c r="G76" s="2"/>
      <c r="H76" s="2"/>
      <c r="I76" s="2"/>
      <c r="J76" s="2"/>
      <c r="K76" s="2"/>
      <c r="L76" s="2"/>
      <c r="M76" s="2"/>
      <c r="N76" s="6">
        <v>1</v>
      </c>
      <c r="O76" s="6" t="s">
        <v>25</v>
      </c>
      <c r="P76" s="3">
        <f t="shared" ca="1" si="6"/>
        <v>5</v>
      </c>
      <c r="Q76" s="3"/>
      <c r="R76" s="3"/>
      <c r="S76" s="3"/>
      <c r="T76" s="3"/>
      <c r="U76" s="4">
        <v>10</v>
      </c>
      <c r="V76" s="4">
        <v>20</v>
      </c>
      <c r="W76" s="4">
        <v>1</v>
      </c>
      <c r="X76" s="4">
        <v>9</v>
      </c>
      <c r="Y76" s="4"/>
      <c r="Z76" s="4"/>
      <c r="AA76" s="5">
        <v>1</v>
      </c>
    </row>
    <row r="77" spans="2:27" x14ac:dyDescent="0.25">
      <c r="B77" s="7" t="str">
        <f t="shared" si="12"/>
        <v>10075</v>
      </c>
      <c r="C77" s="1" t="str">
        <f ca="1">"从车场开走"&amp;D77&amp;"辆汽车，还剩"&amp;E77&amp;"辆，车场原来有多少汽车?"</f>
        <v>从车场开走19辆汽车，还剩4辆，车场原来有多少汽车?</v>
      </c>
      <c r="D77" s="2">
        <f t="shared" ca="1" si="4"/>
        <v>19</v>
      </c>
      <c r="E77" s="2">
        <f t="shared" ca="1" si="5"/>
        <v>4</v>
      </c>
      <c r="F77" s="2"/>
      <c r="G77" s="2"/>
      <c r="H77" s="2"/>
      <c r="I77" s="2"/>
      <c r="J77" s="2"/>
      <c r="K77" s="2"/>
      <c r="L77" s="2"/>
      <c r="M77" s="2"/>
      <c r="N77" s="6">
        <v>1</v>
      </c>
      <c r="O77" s="8" t="s">
        <v>43</v>
      </c>
      <c r="P77" s="3">
        <f t="shared" ca="1" si="6"/>
        <v>15</v>
      </c>
      <c r="Q77" s="3"/>
      <c r="R77" s="3"/>
      <c r="S77" s="3"/>
      <c r="T77" s="3"/>
      <c r="U77" s="4">
        <v>10</v>
      </c>
      <c r="V77" s="4">
        <v>20</v>
      </c>
      <c r="W77" s="4">
        <v>1</v>
      </c>
      <c r="X77" s="4">
        <v>9</v>
      </c>
      <c r="Y77" s="4"/>
      <c r="Z77" s="4"/>
      <c r="AA77" s="5">
        <v>1</v>
      </c>
    </row>
    <row r="78" spans="2:27" x14ac:dyDescent="0.25">
      <c r="B78" s="7" t="str">
        <f t="shared" si="12"/>
        <v>00076</v>
      </c>
      <c r="C78" s="1" t="str">
        <f ca="1">"学校体育室有"&amp;D78&amp;"个足球，又买来"&amp;E78&amp;"个，现在有多少个?"</f>
        <v>学校体育室有8个足球，又买来9个，现在有多少个?</v>
      </c>
      <c r="D78" s="2">
        <f t="shared" ca="1" si="4"/>
        <v>8</v>
      </c>
      <c r="E78" s="2">
        <f t="shared" ca="1" si="5"/>
        <v>9</v>
      </c>
      <c r="F78" s="2"/>
      <c r="G78" s="2"/>
      <c r="H78" s="2"/>
      <c r="I78" s="2"/>
      <c r="J78" s="2"/>
      <c r="K78" s="2"/>
      <c r="L78" s="2"/>
      <c r="M78" s="2"/>
      <c r="N78" s="6">
        <v>0</v>
      </c>
      <c r="O78" s="6" t="s">
        <v>28</v>
      </c>
      <c r="P78" s="3">
        <f ca="1">D78+E78</f>
        <v>17</v>
      </c>
      <c r="Q78" s="3">
        <f ca="1">E78+D78</f>
        <v>17</v>
      </c>
      <c r="R78" s="3"/>
      <c r="S78" s="3"/>
      <c r="T78" s="3"/>
      <c r="U78" s="4">
        <v>5</v>
      </c>
      <c r="V78" s="4">
        <v>9</v>
      </c>
      <c r="W78" s="4">
        <v>5</v>
      </c>
      <c r="X78" s="4">
        <v>9</v>
      </c>
      <c r="Y78" s="4"/>
      <c r="Z78" s="4"/>
      <c r="AA78" s="5">
        <v>1</v>
      </c>
    </row>
    <row r="79" spans="2:27" x14ac:dyDescent="0.25">
      <c r="B79" s="7" t="str">
        <f t="shared" si="12"/>
        <v>00077</v>
      </c>
      <c r="C79" s="1" t="str">
        <f ca="1">"学雷锋小组上午修了"&amp;D79&amp;"张椅，下午修了"&amp;E79&amp;"张，一天修了多少张椅?"</f>
        <v>学雷锋小组上午修了9张椅，下午修了8张，一天修了多少张椅?</v>
      </c>
      <c r="D79" s="2">
        <f t="shared" ca="1" si="4"/>
        <v>9</v>
      </c>
      <c r="E79" s="2">
        <f t="shared" ca="1" si="5"/>
        <v>8</v>
      </c>
      <c r="F79" s="2"/>
      <c r="G79" s="2"/>
      <c r="H79" s="2"/>
      <c r="I79" s="2"/>
      <c r="J79" s="2"/>
      <c r="K79" s="2"/>
      <c r="L79" s="2"/>
      <c r="M79" s="2"/>
      <c r="N79" s="6">
        <v>0</v>
      </c>
      <c r="O79" s="8" t="s">
        <v>39</v>
      </c>
      <c r="P79" s="3">
        <f ca="1">D79+E79</f>
        <v>17</v>
      </c>
      <c r="Q79" s="3">
        <f ca="1">E79+D79</f>
        <v>17</v>
      </c>
      <c r="R79" s="3"/>
      <c r="S79" s="3"/>
      <c r="T79" s="3"/>
      <c r="U79" s="4">
        <v>5</v>
      </c>
      <c r="V79" s="4">
        <v>9</v>
      </c>
      <c r="W79" s="4">
        <v>5</v>
      </c>
      <c r="X79" s="4">
        <v>9</v>
      </c>
      <c r="Y79" s="4"/>
      <c r="Z79" s="4"/>
      <c r="AA79" s="5">
        <v>1</v>
      </c>
    </row>
    <row r="80" spans="2:27" x14ac:dyDescent="0.25">
      <c r="B80" s="7" t="str">
        <f t="shared" si="12"/>
        <v>10078</v>
      </c>
      <c r="C80" s="1" t="str">
        <f ca="1">"树上有"&amp;D80&amp;"只鸟，飞走了"&amp;E80&amp;"只还剩下多少只鸟？"</f>
        <v>树上有18只鸟，飞走了4只还剩下多少只鸟？</v>
      </c>
      <c r="D80" s="2">
        <f t="shared" ca="1" si="4"/>
        <v>18</v>
      </c>
      <c r="E80" s="2">
        <f t="shared" ca="1" si="5"/>
        <v>4</v>
      </c>
      <c r="F80" s="2"/>
      <c r="G80" s="2"/>
      <c r="H80" s="2"/>
      <c r="I80" s="2"/>
      <c r="J80" s="2"/>
      <c r="K80" s="2"/>
      <c r="L80" s="2"/>
      <c r="M80" s="2"/>
      <c r="N80" s="6">
        <v>1</v>
      </c>
      <c r="O80" s="6" t="s">
        <v>27</v>
      </c>
      <c r="P80" s="3">
        <f t="shared" ca="1" si="6"/>
        <v>14</v>
      </c>
      <c r="Q80" s="3"/>
      <c r="R80" s="3"/>
      <c r="S80" s="3"/>
      <c r="T80" s="3"/>
      <c r="U80" s="4">
        <v>10</v>
      </c>
      <c r="V80" s="4">
        <v>20</v>
      </c>
      <c r="W80" s="4">
        <v>1</v>
      </c>
      <c r="X80" s="4">
        <v>9</v>
      </c>
      <c r="Y80" s="4"/>
      <c r="Z80" s="4"/>
      <c r="AA80" s="5">
        <v>1</v>
      </c>
    </row>
    <row r="81" spans="2:27" x14ac:dyDescent="0.25">
      <c r="B81" s="7" t="str">
        <f t="shared" si="12"/>
        <v>00079</v>
      </c>
      <c r="C81" s="1" t="str">
        <f ca="1">"小明第一天写了"&amp;D81&amp;"个字，第二天写了"&amp;E81&amp;"个字，两天一共写了多少个字？"</f>
        <v>小明第一天写了5个字，第二天写了6个字，两天一共写了多少个字？</v>
      </c>
      <c r="D81" s="2">
        <f t="shared" ca="1" si="4"/>
        <v>5</v>
      </c>
      <c r="E81" s="2">
        <f t="shared" ca="1" si="5"/>
        <v>6</v>
      </c>
      <c r="F81" s="2"/>
      <c r="G81" s="2"/>
      <c r="H81" s="2"/>
      <c r="I81" s="2"/>
      <c r="J81" s="2"/>
      <c r="K81" s="2"/>
      <c r="L81" s="2"/>
      <c r="M81" s="2"/>
      <c r="N81" s="6">
        <v>0</v>
      </c>
      <c r="O81" s="6" t="s">
        <v>28</v>
      </c>
      <c r="P81" s="3">
        <f ca="1">D81+E81</f>
        <v>11</v>
      </c>
      <c r="Q81" s="3">
        <f ca="1">E81+D81</f>
        <v>11</v>
      </c>
      <c r="R81" s="3"/>
      <c r="S81" s="3"/>
      <c r="T81" s="3"/>
      <c r="U81" s="4">
        <v>5</v>
      </c>
      <c r="V81" s="4">
        <v>9</v>
      </c>
      <c r="W81" s="4">
        <v>5</v>
      </c>
      <c r="X81" s="4">
        <v>9</v>
      </c>
      <c r="Y81" s="4"/>
      <c r="Z81" s="4"/>
      <c r="AA81" s="5">
        <v>1</v>
      </c>
    </row>
    <row r="82" spans="2:27" x14ac:dyDescent="0.25">
      <c r="B82" s="7" t="str">
        <f t="shared" si="12"/>
        <v>10080</v>
      </c>
      <c r="C82" s="1" t="str">
        <f ca="1">"盘子里共有"&amp;D82&amp;"个苹果，小红吃了"&amp;E82&amp;"个，还剩多少个？"</f>
        <v>盘子里共有11个苹果，小红吃了7个，还剩多少个？</v>
      </c>
      <c r="D82" s="2">
        <f t="shared" ca="1" si="4"/>
        <v>11</v>
      </c>
      <c r="E82" s="2">
        <f t="shared" ca="1" si="5"/>
        <v>7</v>
      </c>
      <c r="F82" s="2"/>
      <c r="G82" s="2"/>
      <c r="H82" s="2"/>
      <c r="I82" s="2"/>
      <c r="J82" s="2"/>
      <c r="K82" s="2"/>
      <c r="L82" s="2"/>
      <c r="M82" s="2"/>
      <c r="N82" s="6">
        <v>1</v>
      </c>
      <c r="O82" s="6" t="s">
        <v>28</v>
      </c>
      <c r="P82" s="3">
        <f t="shared" ca="1" si="6"/>
        <v>4</v>
      </c>
      <c r="Q82" s="3"/>
      <c r="R82" s="3"/>
      <c r="S82" s="3"/>
      <c r="T82" s="3"/>
      <c r="U82" s="4">
        <v>10</v>
      </c>
      <c r="V82" s="4">
        <v>20</v>
      </c>
      <c r="W82" s="4">
        <v>1</v>
      </c>
      <c r="X82" s="4">
        <v>9</v>
      </c>
      <c r="Y82" s="4"/>
      <c r="Z82" s="4"/>
      <c r="AA82" s="5">
        <v>1</v>
      </c>
    </row>
    <row r="83" spans="2:27" x14ac:dyDescent="0.25">
      <c r="B83" s="7" t="str">
        <f t="shared" si="12"/>
        <v>00081</v>
      </c>
      <c r="C83" s="1" t="str">
        <f ca="1">"小云做了"&amp;D83&amp;"朵花，又拿来"&amp;E83&amp;"朵，现在有多少朵花？"</f>
        <v>小云做了6朵花，又拿来7朵，现在有多少朵花？</v>
      </c>
      <c r="D83" s="2">
        <f t="shared" ca="1" si="4"/>
        <v>6</v>
      </c>
      <c r="E83" s="2">
        <f t="shared" ca="1" si="5"/>
        <v>7</v>
      </c>
      <c r="F83" s="2"/>
      <c r="G83" s="2"/>
      <c r="H83" s="2"/>
      <c r="I83" s="2"/>
      <c r="J83" s="2"/>
      <c r="K83" s="2"/>
      <c r="L83" s="2"/>
      <c r="M83" s="2"/>
      <c r="N83" s="6">
        <v>0</v>
      </c>
      <c r="O83" s="9" t="s">
        <v>48</v>
      </c>
      <c r="P83" s="3">
        <f ca="1">D83+E83</f>
        <v>13</v>
      </c>
      <c r="Q83" s="3">
        <f ca="1">E83+D83</f>
        <v>13</v>
      </c>
      <c r="R83" s="3"/>
      <c r="S83" s="3"/>
      <c r="T83" s="3"/>
      <c r="U83" s="4">
        <v>5</v>
      </c>
      <c r="V83" s="4">
        <v>9</v>
      </c>
      <c r="W83" s="4">
        <v>5</v>
      </c>
      <c r="X83" s="4">
        <v>9</v>
      </c>
      <c r="Y83" s="4"/>
      <c r="Z83" s="4"/>
      <c r="AA83" s="5">
        <v>1</v>
      </c>
    </row>
    <row r="84" spans="2:27" x14ac:dyDescent="0.25">
      <c r="B84" s="7" t="str">
        <f t="shared" si="12"/>
        <v>10082</v>
      </c>
      <c r="C84" s="1" t="str">
        <f ca="1">"小军两次用了"&amp;D84&amp;"支铅笔，第一次用了"&amp;E84&amp;"支，第二次用了几支？"</f>
        <v>小军两次用了17支铅笔，第一次用了8支，第二次用了几支？</v>
      </c>
      <c r="D84" s="2">
        <f t="shared" ca="1" si="4"/>
        <v>17</v>
      </c>
      <c r="E84" s="2">
        <f t="shared" ca="1" si="5"/>
        <v>8</v>
      </c>
      <c r="F84" s="2"/>
      <c r="G84" s="2"/>
      <c r="H84" s="2"/>
      <c r="I84" s="2"/>
      <c r="J84" s="2"/>
      <c r="K84" s="2"/>
      <c r="L84" s="2"/>
      <c r="M84" s="2"/>
      <c r="N84" s="6">
        <v>1</v>
      </c>
      <c r="O84" s="6" t="s">
        <v>49</v>
      </c>
      <c r="P84" s="3">
        <f t="shared" ca="1" si="6"/>
        <v>9</v>
      </c>
      <c r="Q84" s="3"/>
      <c r="R84" s="3"/>
      <c r="S84" s="3"/>
      <c r="T84" s="3"/>
      <c r="U84" s="4">
        <v>10</v>
      </c>
      <c r="V84" s="4">
        <v>20</v>
      </c>
      <c r="W84" s="4">
        <v>1</v>
      </c>
      <c r="X84" s="4">
        <v>9</v>
      </c>
      <c r="Y84" s="4"/>
      <c r="Z84" s="4"/>
      <c r="AA84" s="5">
        <v>1</v>
      </c>
    </row>
    <row r="85" spans="2:27" x14ac:dyDescent="0.25">
      <c r="B85" s="7" t="str">
        <f t="shared" si="12"/>
        <v>10083</v>
      </c>
      <c r="C85" s="1" t="str">
        <f ca="1">"学校有"&amp;D85&amp;"个球，借走了"&amp;E85&amp;"个,还剩几个？"</f>
        <v>学校有14个球，借走了4个,还剩几个？</v>
      </c>
      <c r="D85" s="2">
        <f t="shared" ca="1" si="4"/>
        <v>14</v>
      </c>
      <c r="E85" s="2">
        <f t="shared" ca="1" si="5"/>
        <v>4</v>
      </c>
      <c r="F85" s="2"/>
      <c r="G85" s="2"/>
      <c r="H85" s="2"/>
      <c r="I85" s="2"/>
      <c r="J85" s="2"/>
      <c r="K85" s="2"/>
      <c r="L85" s="2"/>
      <c r="M85" s="2"/>
      <c r="N85" s="6">
        <v>1</v>
      </c>
      <c r="O85" s="6" t="s">
        <v>28</v>
      </c>
      <c r="P85" s="3">
        <f t="shared" ca="1" si="6"/>
        <v>10</v>
      </c>
      <c r="Q85" s="3"/>
      <c r="R85" s="3"/>
      <c r="S85" s="3"/>
      <c r="T85" s="3"/>
      <c r="U85" s="4">
        <v>10</v>
      </c>
      <c r="V85" s="4">
        <v>20</v>
      </c>
      <c r="W85" s="4">
        <v>1</v>
      </c>
      <c r="X85" s="4">
        <v>9</v>
      </c>
      <c r="Y85" s="4"/>
      <c r="Z85" s="4"/>
      <c r="AA85" s="5">
        <v>1</v>
      </c>
    </row>
    <row r="86" spans="2:27" x14ac:dyDescent="0.25">
      <c r="B86" s="7" t="str">
        <f t="shared" si="12"/>
        <v>00084</v>
      </c>
      <c r="C86" s="1" t="str">
        <f ca="1">"欢欢做了"&amp;D86&amp;"朵大红花，贝贝做了"&amp;E86&amp;"朵大红花，两人一共做了多少朵？"</f>
        <v>欢欢做了7朵大红花，贝贝做了5朵大红花，两人一共做了多少朵？</v>
      </c>
      <c r="D86" s="2">
        <f t="shared" ca="1" si="4"/>
        <v>7</v>
      </c>
      <c r="E86" s="2">
        <f t="shared" ca="1" si="5"/>
        <v>5</v>
      </c>
      <c r="F86" s="2"/>
      <c r="G86" s="2"/>
      <c r="H86" s="2"/>
      <c r="I86" s="2"/>
      <c r="J86" s="2"/>
      <c r="K86" s="2"/>
      <c r="L86" s="2"/>
      <c r="M86" s="2"/>
      <c r="N86" s="6">
        <v>0</v>
      </c>
      <c r="O86" s="9" t="s">
        <v>48</v>
      </c>
      <c r="P86" s="3">
        <f ca="1">D86+E86</f>
        <v>12</v>
      </c>
      <c r="Q86" s="3">
        <f ca="1">E86+D86</f>
        <v>12</v>
      </c>
      <c r="R86" s="3"/>
      <c r="S86" s="3"/>
      <c r="T86" s="3"/>
      <c r="U86" s="4">
        <v>5</v>
      </c>
      <c r="V86" s="4">
        <v>9</v>
      </c>
      <c r="W86" s="4">
        <v>5</v>
      </c>
      <c r="X86" s="4">
        <v>9</v>
      </c>
      <c r="Y86" s="4"/>
      <c r="Z86" s="4"/>
      <c r="AA86" s="5">
        <v>1</v>
      </c>
    </row>
    <row r="87" spans="2:27" x14ac:dyDescent="0.25">
      <c r="B87" s="7" t="str">
        <f t="shared" si="12"/>
        <v>10085</v>
      </c>
      <c r="C87" s="1" t="str">
        <f ca="1">"妈妈买了"&amp;D87&amp;"个犁，吃了一些，还剩"&amp;E87&amp;"个，吃了多少个？"</f>
        <v>妈妈买了14个犁，吃了一些，还剩8个，吃了多少个？</v>
      </c>
      <c r="D87" s="2">
        <f t="shared" ref="D87:D95" ca="1" si="13">RANDBETWEEN(U87,V87)</f>
        <v>14</v>
      </c>
      <c r="E87" s="2">
        <f t="shared" ref="E87:E95" ca="1" si="14">RANDBETWEEN(W87,X87)</f>
        <v>8</v>
      </c>
      <c r="F87" s="2"/>
      <c r="G87" s="2"/>
      <c r="H87" s="2"/>
      <c r="I87" s="2"/>
      <c r="J87" s="2"/>
      <c r="K87" s="2"/>
      <c r="L87" s="2"/>
      <c r="M87" s="2"/>
      <c r="N87" s="6">
        <v>1</v>
      </c>
      <c r="O87" s="6" t="s">
        <v>28</v>
      </c>
      <c r="P87" s="3">
        <f t="shared" ref="P87:P95" ca="1" si="15">D87-E87</f>
        <v>6</v>
      </c>
      <c r="Q87" s="3"/>
      <c r="R87" s="3"/>
      <c r="S87" s="3"/>
      <c r="T87" s="3"/>
      <c r="U87" s="4">
        <v>10</v>
      </c>
      <c r="V87" s="4">
        <v>20</v>
      </c>
      <c r="W87" s="4">
        <v>1</v>
      </c>
      <c r="X87" s="4">
        <v>9</v>
      </c>
      <c r="Y87" s="4"/>
      <c r="Z87" s="4"/>
      <c r="AA87" s="5">
        <v>1</v>
      </c>
    </row>
    <row r="88" spans="2:27" x14ac:dyDescent="0.25">
      <c r="B88" s="7" t="str">
        <f t="shared" si="12"/>
        <v>10086</v>
      </c>
      <c r="C88" s="1" t="str">
        <f ca="1">"同学们种花和树，一共种了"&amp;D88&amp;"棵，种了"&amp;E88&amp;"棵树，种了多少棵花？"</f>
        <v>同学们种花和树，一共种了20棵，种了3棵树，种了多少棵花？</v>
      </c>
      <c r="D88" s="2">
        <f t="shared" ca="1" si="13"/>
        <v>20</v>
      </c>
      <c r="E88" s="2">
        <f t="shared" ca="1" si="14"/>
        <v>3</v>
      </c>
      <c r="F88" s="2"/>
      <c r="G88" s="2"/>
      <c r="H88" s="2"/>
      <c r="I88" s="2"/>
      <c r="J88" s="2"/>
      <c r="K88" s="2"/>
      <c r="L88" s="2"/>
      <c r="M88" s="2"/>
      <c r="N88" s="6">
        <v>1</v>
      </c>
      <c r="O88" s="6" t="s">
        <v>25</v>
      </c>
      <c r="P88" s="3">
        <f t="shared" ca="1" si="15"/>
        <v>17</v>
      </c>
      <c r="Q88" s="3"/>
      <c r="R88" s="3"/>
      <c r="S88" s="3"/>
      <c r="T88" s="3"/>
      <c r="U88" s="4">
        <v>10</v>
      </c>
      <c r="V88" s="4">
        <v>20</v>
      </c>
      <c r="W88" s="4">
        <v>1</v>
      </c>
      <c r="X88" s="4">
        <v>9</v>
      </c>
      <c r="Y88" s="4"/>
      <c r="Z88" s="4"/>
      <c r="AA88" s="5">
        <v>1</v>
      </c>
    </row>
    <row r="89" spans="2:27" x14ac:dyDescent="0.25">
      <c r="B89" s="7" t="str">
        <f t="shared" si="12"/>
        <v>00087</v>
      </c>
      <c r="C89" s="1" t="str">
        <f ca="1">"小明昨天写了"&amp;D89&amp;"个大字，今天写的和昨天一样多，两天一共写了多少个大字？"</f>
        <v>小明昨天写了7个大字，今天写的和昨天一样多，两天一共写了多少个大字？</v>
      </c>
      <c r="D89" s="2">
        <f t="shared" ca="1" si="13"/>
        <v>7</v>
      </c>
      <c r="E89" s="2"/>
      <c r="F89" s="2"/>
      <c r="G89" s="2"/>
      <c r="H89" s="2"/>
      <c r="I89" s="2"/>
      <c r="J89" s="2"/>
      <c r="K89" s="2"/>
      <c r="L89" s="2"/>
      <c r="M89" s="2"/>
      <c r="N89" s="6">
        <v>0</v>
      </c>
      <c r="O89" s="6" t="s">
        <v>28</v>
      </c>
      <c r="P89" s="3">
        <f ca="1">D89+D89</f>
        <v>14</v>
      </c>
      <c r="Q89" s="3"/>
      <c r="R89" s="3"/>
      <c r="S89" s="3"/>
      <c r="T89" s="3"/>
      <c r="U89" s="4">
        <v>5</v>
      </c>
      <c r="V89" s="4">
        <v>9</v>
      </c>
      <c r="W89" s="4"/>
      <c r="X89" s="4"/>
      <c r="Y89" s="4"/>
      <c r="Z89" s="4"/>
      <c r="AA89" s="5">
        <v>1</v>
      </c>
    </row>
    <row r="90" spans="2:27" x14ac:dyDescent="0.25">
      <c r="B90" s="7" t="str">
        <f t="shared" si="12"/>
        <v>10088</v>
      </c>
      <c r="C90" s="1" t="str">
        <f ca="1">"李爷爷养黑兔和白兔"&amp;D90&amp;"只。白兔有"&amp;E90&amp;"只，黑兔有多少只？"</f>
        <v>李爷爷养黑兔和白兔19只。白兔有7只，黑兔有多少只？</v>
      </c>
      <c r="D90" s="2">
        <f t="shared" ca="1" si="13"/>
        <v>19</v>
      </c>
      <c r="E90" s="2">
        <f t="shared" ca="1" si="14"/>
        <v>7</v>
      </c>
      <c r="F90" s="2"/>
      <c r="G90" s="2"/>
      <c r="H90" s="2"/>
      <c r="I90" s="2"/>
      <c r="J90" s="2"/>
      <c r="K90" s="2"/>
      <c r="L90" s="2"/>
      <c r="M90" s="2"/>
      <c r="N90" s="6">
        <v>1</v>
      </c>
      <c r="O90" s="6" t="s">
        <v>27</v>
      </c>
      <c r="P90" s="3">
        <f t="shared" ca="1" si="15"/>
        <v>12</v>
      </c>
      <c r="Q90" s="3"/>
      <c r="R90" s="3"/>
      <c r="S90" s="3"/>
      <c r="T90" s="3"/>
      <c r="U90" s="4">
        <v>10</v>
      </c>
      <c r="V90" s="4">
        <v>20</v>
      </c>
      <c r="W90" s="4">
        <v>1</v>
      </c>
      <c r="X90" s="4">
        <v>9</v>
      </c>
      <c r="Y90" s="4"/>
      <c r="Z90" s="4"/>
      <c r="AA90" s="5">
        <v>1</v>
      </c>
    </row>
    <row r="91" spans="2:27" x14ac:dyDescent="0.25">
      <c r="B91" s="7" t="str">
        <f t="shared" si="12"/>
        <v>00089</v>
      </c>
      <c r="C91" s="1" t="str">
        <f ca="1">"树上第一次飞走"&amp;D91&amp;"只鸟，第二次飞走"&amp;E91&amp;"只鸟，两次飞走多少只鸟？"</f>
        <v>树上第一次飞走7只鸟，第二次飞走9只鸟，两次飞走多少只鸟？</v>
      </c>
      <c r="D91" s="2">
        <f t="shared" ca="1" si="13"/>
        <v>7</v>
      </c>
      <c r="E91" s="2">
        <f t="shared" ca="1" si="14"/>
        <v>9</v>
      </c>
      <c r="F91" s="2"/>
      <c r="G91" s="2"/>
      <c r="H91" s="2"/>
      <c r="I91" s="2"/>
      <c r="J91" s="2"/>
      <c r="K91" s="2"/>
      <c r="L91" s="2"/>
      <c r="M91" s="2"/>
      <c r="N91" s="6">
        <v>0</v>
      </c>
      <c r="O91" s="6" t="s">
        <v>27</v>
      </c>
      <c r="P91" s="3">
        <f ca="1">D91+E91</f>
        <v>16</v>
      </c>
      <c r="Q91" s="3">
        <f ca="1">E91+D91</f>
        <v>16</v>
      </c>
      <c r="R91" s="3"/>
      <c r="S91" s="3"/>
      <c r="T91" s="3"/>
      <c r="U91" s="4">
        <v>5</v>
      </c>
      <c r="V91" s="4">
        <v>9</v>
      </c>
      <c r="W91" s="4">
        <v>5</v>
      </c>
      <c r="X91" s="4">
        <v>9</v>
      </c>
      <c r="Y91" s="4"/>
      <c r="Z91" s="4"/>
      <c r="AA91" s="5">
        <v>1</v>
      </c>
    </row>
    <row r="92" spans="2:27" x14ac:dyDescent="0.25">
      <c r="B92" s="7" t="str">
        <f t="shared" si="12"/>
        <v>10090</v>
      </c>
      <c r="C92" s="1" t="str">
        <f ca="1">"桌子上有菠萝"&amp;D92&amp;"个，吃了"&amp;E92&amp;"个还剩多少个？"</f>
        <v>桌子上有菠萝14个，吃了7个还剩多少个？</v>
      </c>
      <c r="D92" s="2">
        <f t="shared" ca="1" si="13"/>
        <v>14</v>
      </c>
      <c r="E92" s="2">
        <f t="shared" ca="1" si="14"/>
        <v>7</v>
      </c>
      <c r="F92" s="2"/>
      <c r="G92" s="2"/>
      <c r="H92" s="2"/>
      <c r="I92" s="2"/>
      <c r="J92" s="2"/>
      <c r="K92" s="2"/>
      <c r="L92" s="2"/>
      <c r="M92" s="2"/>
      <c r="N92" s="6">
        <v>1</v>
      </c>
      <c r="O92" s="6" t="s">
        <v>28</v>
      </c>
      <c r="P92" s="3">
        <f t="shared" ca="1" si="15"/>
        <v>7</v>
      </c>
      <c r="Q92" s="3"/>
      <c r="R92" s="3"/>
      <c r="S92" s="3"/>
      <c r="T92" s="3"/>
      <c r="U92" s="4">
        <v>10</v>
      </c>
      <c r="V92" s="4">
        <v>20</v>
      </c>
      <c r="W92" s="4">
        <v>1</v>
      </c>
      <c r="X92" s="4">
        <v>9</v>
      </c>
      <c r="Y92" s="4"/>
      <c r="Z92" s="4"/>
      <c r="AA92" s="5">
        <v>1</v>
      </c>
    </row>
    <row r="93" spans="2:27" x14ac:dyDescent="0.25">
      <c r="B93" s="7" t="str">
        <f t="shared" si="12"/>
        <v>00091</v>
      </c>
      <c r="C93" s="1" t="str">
        <f ca="1">"河里先游走"&amp;D93&amp;"只鹅，又游走"&amp;E93&amp;"只，两次游走多少只？"</f>
        <v>河里先游走5只鹅，又游走5只，两次游走多少只？</v>
      </c>
      <c r="D93" s="2">
        <f t="shared" ca="1" si="13"/>
        <v>5</v>
      </c>
      <c r="E93" s="2">
        <f t="shared" ca="1" si="14"/>
        <v>5</v>
      </c>
      <c r="F93" s="2"/>
      <c r="G93" s="2"/>
      <c r="H93" s="2"/>
      <c r="I93" s="2"/>
      <c r="J93" s="2"/>
      <c r="K93" s="2"/>
      <c r="L93" s="2"/>
      <c r="M93" s="2"/>
      <c r="N93" s="6">
        <v>0</v>
      </c>
      <c r="O93" s="6" t="s">
        <v>27</v>
      </c>
      <c r="P93" s="3">
        <f ca="1">D93+E93</f>
        <v>10</v>
      </c>
      <c r="Q93" s="3">
        <f ca="1">E93+D93</f>
        <v>10</v>
      </c>
      <c r="R93" s="3"/>
      <c r="S93" s="3"/>
      <c r="T93" s="3"/>
      <c r="U93" s="4">
        <v>5</v>
      </c>
      <c r="V93" s="4">
        <v>9</v>
      </c>
      <c r="W93" s="4">
        <v>5</v>
      </c>
      <c r="X93" s="4">
        <v>9</v>
      </c>
      <c r="Y93" s="4"/>
      <c r="Z93" s="4"/>
      <c r="AA93" s="5">
        <v>1</v>
      </c>
    </row>
    <row r="94" spans="2:27" x14ac:dyDescent="0.25">
      <c r="B94" s="7" t="str">
        <f t="shared" si="12"/>
        <v>10092</v>
      </c>
      <c r="C94" s="1" t="str">
        <f ca="1">"明明两天看了"&amp;D94&amp;"页书，第一天看了"&amp;E94&amp;"页，第二天看了多少页？"</f>
        <v>明明两天看了15页书，第一天看了3页，第二天看了多少页？</v>
      </c>
      <c r="D94" s="2">
        <f t="shared" ca="1" si="13"/>
        <v>15</v>
      </c>
      <c r="E94" s="2">
        <f t="shared" ca="1" si="14"/>
        <v>3</v>
      </c>
      <c r="F94" s="2"/>
      <c r="G94" s="2"/>
      <c r="H94" s="2"/>
      <c r="I94" s="2"/>
      <c r="J94" s="2"/>
      <c r="K94" s="2"/>
      <c r="L94" s="2"/>
      <c r="M94" s="2"/>
      <c r="N94" s="6">
        <v>1</v>
      </c>
      <c r="O94" s="8" t="s">
        <v>31</v>
      </c>
      <c r="P94" s="3">
        <f t="shared" ca="1" si="15"/>
        <v>12</v>
      </c>
      <c r="Q94" s="3"/>
      <c r="R94" s="3"/>
      <c r="S94" s="3"/>
      <c r="T94" s="3"/>
      <c r="U94" s="4">
        <v>10</v>
      </c>
      <c r="V94" s="4">
        <v>20</v>
      </c>
      <c r="W94" s="4">
        <v>1</v>
      </c>
      <c r="X94" s="4">
        <v>9</v>
      </c>
      <c r="Y94" s="4"/>
      <c r="Z94" s="4"/>
      <c r="AA94" s="5">
        <v>1</v>
      </c>
    </row>
    <row r="95" spans="2:27" x14ac:dyDescent="0.25">
      <c r="B95" s="7" t="str">
        <f t="shared" si="12"/>
        <v>10093</v>
      </c>
      <c r="C95" s="1" t="str">
        <f ca="1">"停车场两次一共开走了"&amp;D95&amp;"辆车，第一次开走了"&amp;E95&amp;"辆，第二次开走了多少辆？"</f>
        <v>停车场两次一共开走了17辆车，第一次开走了1辆，第二次开走了多少辆？</v>
      </c>
      <c r="D95" s="2">
        <f t="shared" ca="1" si="13"/>
        <v>17</v>
      </c>
      <c r="E95" s="2">
        <f t="shared" ca="1" si="14"/>
        <v>1</v>
      </c>
      <c r="F95" s="2"/>
      <c r="G95" s="2"/>
      <c r="H95" s="2"/>
      <c r="I95" s="2"/>
      <c r="J95" s="2"/>
      <c r="K95" s="2"/>
      <c r="L95" s="2"/>
      <c r="M95" s="2"/>
      <c r="N95" s="6">
        <v>1</v>
      </c>
      <c r="O95" s="8" t="s">
        <v>43</v>
      </c>
      <c r="P95" s="3">
        <f t="shared" ca="1" si="15"/>
        <v>16</v>
      </c>
      <c r="Q95" s="3"/>
      <c r="R95" s="3"/>
      <c r="S95" s="3"/>
      <c r="T95" s="3"/>
      <c r="U95" s="4">
        <v>10</v>
      </c>
      <c r="V95" s="4">
        <v>20</v>
      </c>
      <c r="W95" s="4">
        <v>1</v>
      </c>
      <c r="X95" s="4">
        <v>9</v>
      </c>
      <c r="Y95" s="4"/>
      <c r="Z95" s="4"/>
      <c r="AA95" s="5">
        <v>1</v>
      </c>
    </row>
    <row r="96" spans="2:27" x14ac:dyDescent="0.25">
      <c r="B96" s="7" t="str">
        <f t="shared" si="12"/>
        <v>10094</v>
      </c>
      <c r="C96" s="1" t="str">
        <f ca="1">"动物园里黄狗和花狗有"&amp;D96&amp;"只，"&amp;E96&amp;"只是黄的，有几只是花的？"</f>
        <v>动物园里黄狗和花狗有15只，9只是黄的，有几只是花的？</v>
      </c>
      <c r="D96" s="2">
        <f t="shared" ref="D96:D102" ca="1" si="16">RANDBETWEEN(U96,V96)</f>
        <v>15</v>
      </c>
      <c r="E96" s="2">
        <f t="shared" ref="E96:E102" ca="1" si="17">RANDBETWEEN(W96,X96)</f>
        <v>9</v>
      </c>
      <c r="F96" s="2"/>
      <c r="G96" s="2"/>
      <c r="H96" s="2"/>
      <c r="I96" s="2"/>
      <c r="J96" s="2"/>
      <c r="K96" s="2"/>
      <c r="L96" s="2"/>
      <c r="M96" s="2"/>
      <c r="N96" s="6">
        <v>1</v>
      </c>
      <c r="O96" s="8" t="s">
        <v>27</v>
      </c>
      <c r="P96" s="3">
        <f t="shared" ref="P96:P101" ca="1" si="18">D96-E96</f>
        <v>6</v>
      </c>
      <c r="Q96" s="3"/>
      <c r="R96" s="3"/>
      <c r="S96" s="3"/>
      <c r="T96" s="3"/>
      <c r="U96" s="4">
        <v>10</v>
      </c>
      <c r="V96" s="4">
        <v>20</v>
      </c>
      <c r="W96" s="4">
        <v>1</v>
      </c>
      <c r="X96" s="4">
        <v>9</v>
      </c>
      <c r="Y96" s="4"/>
      <c r="Z96" s="4"/>
      <c r="AA96" s="5">
        <v>1</v>
      </c>
    </row>
    <row r="97" spans="2:27" x14ac:dyDescent="0.25">
      <c r="B97" s="7" t="str">
        <f t="shared" si="12"/>
        <v>10095</v>
      </c>
      <c r="C97" s="1" t="str">
        <f ca="1">"小红拿"&amp;D97&amp;"元钱去买一本书"&amp;E97&amp;"元和一枝笔"&amp;F97&amp;"元，售货员应找回多少元？"</f>
        <v>小红拿30元钱去买一本书1元和一枝笔9元，售货员应找回多少元？</v>
      </c>
      <c r="D97" s="2">
        <f t="shared" ca="1" si="16"/>
        <v>30</v>
      </c>
      <c r="E97" s="2">
        <f t="shared" ca="1" si="17"/>
        <v>1</v>
      </c>
      <c r="F97" s="2">
        <f ca="1">RANDBETWEEN(W97,X97)</f>
        <v>9</v>
      </c>
      <c r="G97" s="2"/>
      <c r="H97" s="2"/>
      <c r="I97" s="2"/>
      <c r="J97" s="2"/>
      <c r="K97" s="2"/>
      <c r="L97" s="2"/>
      <c r="M97" s="2"/>
      <c r="N97" s="6">
        <v>1</v>
      </c>
      <c r="O97" s="8" t="s">
        <v>38</v>
      </c>
      <c r="P97" s="3">
        <f ca="1">D97-E97-F97</f>
        <v>20</v>
      </c>
      <c r="Q97" s="3">
        <f ca="1">D97-F97-E97</f>
        <v>20</v>
      </c>
      <c r="R97" s="3"/>
      <c r="S97" s="3"/>
      <c r="T97" s="3"/>
      <c r="U97" s="4">
        <v>20</v>
      </c>
      <c r="V97" s="4">
        <v>30</v>
      </c>
      <c r="W97" s="4">
        <v>1</v>
      </c>
      <c r="X97" s="4">
        <v>9</v>
      </c>
      <c r="Y97" s="4"/>
      <c r="Z97" s="4"/>
      <c r="AA97" s="5">
        <v>3</v>
      </c>
    </row>
    <row r="98" spans="2:27" x14ac:dyDescent="0.25">
      <c r="B98" s="7" t="str">
        <f t="shared" si="12"/>
        <v>10096</v>
      </c>
      <c r="C98" s="1" t="str">
        <f ca="1">"小图书室有"&amp;D98&amp;"本图书，借出"&amp;E98&amp;"本书，还剩下多少本？"</f>
        <v>小图书室有11本图书，借出6本书，还剩下多少本？</v>
      </c>
      <c r="D98" s="2">
        <f t="shared" ca="1" si="16"/>
        <v>11</v>
      </c>
      <c r="E98" s="2">
        <f t="shared" ca="1" si="17"/>
        <v>6</v>
      </c>
      <c r="F98" s="2"/>
      <c r="G98" s="2"/>
      <c r="H98" s="2"/>
      <c r="I98" s="2"/>
      <c r="J98" s="2"/>
      <c r="K98" s="2"/>
      <c r="L98" s="2"/>
      <c r="M98" s="2"/>
      <c r="N98" s="6">
        <v>1</v>
      </c>
      <c r="O98" s="8" t="s">
        <v>30</v>
      </c>
      <c r="P98" s="3">
        <f t="shared" ca="1" si="18"/>
        <v>5</v>
      </c>
      <c r="Q98" s="3"/>
      <c r="R98" s="3"/>
      <c r="S98" s="3"/>
      <c r="T98" s="3"/>
      <c r="U98" s="4">
        <v>10</v>
      </c>
      <c r="V98" s="4">
        <v>20</v>
      </c>
      <c r="W98" s="4">
        <v>1</v>
      </c>
      <c r="X98" s="4">
        <v>9</v>
      </c>
      <c r="Y98" s="4"/>
      <c r="Z98" s="4"/>
      <c r="AA98" s="5">
        <v>1</v>
      </c>
    </row>
    <row r="99" spans="2:27" x14ac:dyDescent="0.25">
      <c r="B99" s="7" t="str">
        <f t="shared" si="12"/>
        <v>10097</v>
      </c>
      <c r="C99" s="1" t="str">
        <f ca="1">"一（2）班同学共折花"&amp;D99&amp;"朵，男生折"&amp;E99&amp;"朵，女生折多少朵？"</f>
        <v>一（2）班同学共折花16朵，男生折7朵，女生折多少朵？</v>
      </c>
      <c r="D99" s="2">
        <f t="shared" ca="1" si="16"/>
        <v>16</v>
      </c>
      <c r="E99" s="2">
        <f t="shared" ca="1" si="17"/>
        <v>7</v>
      </c>
      <c r="F99" s="2"/>
      <c r="G99" s="2"/>
      <c r="H99" s="2"/>
      <c r="I99" s="2"/>
      <c r="J99" s="2"/>
      <c r="K99" s="2"/>
      <c r="L99" s="2"/>
      <c r="M99" s="2"/>
      <c r="N99" s="6">
        <v>1</v>
      </c>
      <c r="O99" s="9" t="s">
        <v>48</v>
      </c>
      <c r="P99" s="3">
        <f t="shared" ca="1" si="18"/>
        <v>9</v>
      </c>
      <c r="Q99" s="3"/>
      <c r="R99" s="3"/>
      <c r="S99" s="3"/>
      <c r="T99" s="3"/>
      <c r="U99" s="4">
        <v>10</v>
      </c>
      <c r="V99" s="4">
        <v>20</v>
      </c>
      <c r="W99" s="4">
        <v>1</v>
      </c>
      <c r="X99" s="4">
        <v>9</v>
      </c>
      <c r="Y99" s="4"/>
      <c r="Z99" s="4"/>
      <c r="AA99" s="5">
        <v>1</v>
      </c>
    </row>
    <row r="100" spans="2:27" x14ac:dyDescent="0.25">
      <c r="B100" s="7" t="str">
        <f t="shared" si="12"/>
        <v>00098</v>
      </c>
      <c r="C100" s="1" t="str">
        <f ca="1">"饲养员养了"&amp;D100&amp;"只白兔，又养"&amp;E100&amp;"只黑兔，共养兔多少只？"</f>
        <v>饲养员养了8只白兔，又养5只黑兔，共养兔多少只？</v>
      </c>
      <c r="D100" s="2">
        <f t="shared" ca="1" si="16"/>
        <v>8</v>
      </c>
      <c r="E100" s="2">
        <f t="shared" ca="1" si="17"/>
        <v>5</v>
      </c>
      <c r="F100" s="2"/>
      <c r="G100" s="2"/>
      <c r="H100" s="2"/>
      <c r="I100" s="2"/>
      <c r="J100" s="2"/>
      <c r="K100" s="2"/>
      <c r="L100" s="2"/>
      <c r="M100" s="2"/>
      <c r="N100" s="6">
        <v>0</v>
      </c>
      <c r="O100" s="6" t="s">
        <v>27</v>
      </c>
      <c r="P100" s="3">
        <f ca="1">D100+E100</f>
        <v>13</v>
      </c>
      <c r="Q100" s="3">
        <f ca="1">E100+D100</f>
        <v>13</v>
      </c>
      <c r="R100" s="3"/>
      <c r="S100" s="3"/>
      <c r="T100" s="3"/>
      <c r="U100" s="4">
        <v>5</v>
      </c>
      <c r="V100" s="4">
        <v>9</v>
      </c>
      <c r="W100" s="4">
        <v>5</v>
      </c>
      <c r="X100" s="4">
        <v>9</v>
      </c>
      <c r="Y100" s="4"/>
      <c r="Z100" s="4"/>
      <c r="AA100" s="5">
        <v>1</v>
      </c>
    </row>
    <row r="101" spans="2:27" x14ac:dyDescent="0.25">
      <c r="B101" s="7" t="str">
        <f t="shared" si="12"/>
        <v>10099</v>
      </c>
      <c r="C101" s="1" t="str">
        <f ca="1">"学校买来"&amp;D101&amp;"盒彩色粉笔，用去一些后还剩"&amp;E101&amp;"盒，用去多少盒？"</f>
        <v>学校买来17盒彩色粉笔，用去一些后还剩4盒，用去多少盒？</v>
      </c>
      <c r="D101" s="2">
        <f t="shared" ca="1" si="16"/>
        <v>17</v>
      </c>
      <c r="E101" s="2">
        <f t="shared" ca="1" si="17"/>
        <v>4</v>
      </c>
      <c r="F101" s="2"/>
      <c r="G101" s="2"/>
      <c r="H101" s="2"/>
      <c r="I101" s="2"/>
      <c r="J101" s="2"/>
      <c r="K101" s="2"/>
      <c r="L101" s="2"/>
      <c r="M101" s="2"/>
      <c r="N101" s="6">
        <v>1</v>
      </c>
      <c r="O101" s="8" t="s">
        <v>50</v>
      </c>
      <c r="P101" s="3">
        <f t="shared" ca="1" si="18"/>
        <v>13</v>
      </c>
      <c r="Q101" s="3"/>
      <c r="R101" s="3"/>
      <c r="S101" s="3"/>
      <c r="T101" s="3"/>
      <c r="U101" s="4">
        <v>10</v>
      </c>
      <c r="V101" s="4">
        <v>20</v>
      </c>
      <c r="W101" s="4">
        <v>1</v>
      </c>
      <c r="X101" s="4">
        <v>9</v>
      </c>
      <c r="Y101" s="4"/>
      <c r="Z101" s="4"/>
      <c r="AA101" s="5">
        <v>1</v>
      </c>
    </row>
    <row r="102" spans="2:27" x14ac:dyDescent="0.25">
      <c r="B102" s="7" t="str">
        <f t="shared" si="12"/>
        <v>00100</v>
      </c>
      <c r="C102" s="1" t="str">
        <f ca="1">"学校有男老师"&amp;D102&amp;"人，女老师比男老师多"&amp;E102&amp;"人，女老师有多少人？"</f>
        <v>学校有男老师5人，女老师比男老师多9人，女老师有多少人？</v>
      </c>
      <c r="D102" s="2">
        <f t="shared" ca="1" si="16"/>
        <v>5</v>
      </c>
      <c r="E102" s="2">
        <f t="shared" ca="1" si="17"/>
        <v>9</v>
      </c>
      <c r="F102" s="2"/>
      <c r="G102" s="2"/>
      <c r="H102" s="2"/>
      <c r="I102" s="2"/>
      <c r="J102" s="2"/>
      <c r="K102" s="2"/>
      <c r="L102" s="2"/>
      <c r="M102" s="2"/>
      <c r="N102" s="6">
        <v>0</v>
      </c>
      <c r="O102" s="6" t="s">
        <v>35</v>
      </c>
      <c r="P102" s="3">
        <f ca="1">D102+E102</f>
        <v>14</v>
      </c>
      <c r="Q102" s="3">
        <f ca="1">E102+D102</f>
        <v>14</v>
      </c>
      <c r="R102" s="3"/>
      <c r="S102" s="3"/>
      <c r="T102" s="3"/>
      <c r="U102" s="4">
        <v>5</v>
      </c>
      <c r="V102" s="4">
        <v>9</v>
      </c>
      <c r="W102" s="4">
        <v>5</v>
      </c>
      <c r="X102" s="4">
        <v>9</v>
      </c>
      <c r="Y102" s="4"/>
      <c r="Z102" s="4"/>
      <c r="AA102" s="5">
        <v>1</v>
      </c>
    </row>
    <row r="103" spans="2:27" x14ac:dyDescent="0.25">
      <c r="B103" s="7" t="str">
        <f t="shared" si="12"/>
        <v>10101</v>
      </c>
      <c r="C103" s="1" t="str">
        <f ca="1">"小玲买一本字典用了"&amp;E103&amp;"元钱，她付给营业员"&amp;D103&amp;"元，应找回多少钱？"</f>
        <v>小玲买一本字典用了3元钱，她付给营业员19元，应找回多少钱？</v>
      </c>
      <c r="D103" s="2">
        <f t="shared" ref="D103:D105" ca="1" si="19">RANDBETWEEN(U103,V103)</f>
        <v>19</v>
      </c>
      <c r="E103" s="2">
        <f t="shared" ref="E103:E104" ca="1" si="20">RANDBETWEEN(W103,X103)</f>
        <v>3</v>
      </c>
      <c r="F103" s="2"/>
      <c r="G103" s="2"/>
      <c r="H103" s="2"/>
      <c r="I103" s="2"/>
      <c r="J103" s="2"/>
      <c r="K103" s="2"/>
      <c r="L103" s="2"/>
      <c r="M103" s="2"/>
      <c r="N103" s="6">
        <v>1</v>
      </c>
      <c r="O103" s="8" t="s">
        <v>38</v>
      </c>
      <c r="P103" s="3">
        <f t="shared" ref="P103" ca="1" si="21">D103-E103</f>
        <v>16</v>
      </c>
      <c r="Q103" s="3"/>
      <c r="R103" s="3"/>
      <c r="S103" s="3"/>
      <c r="T103" s="3"/>
      <c r="U103" s="4">
        <v>10</v>
      </c>
      <c r="V103" s="4">
        <v>20</v>
      </c>
      <c r="W103" s="4">
        <v>1</v>
      </c>
      <c r="X103" s="4">
        <v>9</v>
      </c>
      <c r="Y103" s="4"/>
      <c r="Z103" s="4"/>
      <c r="AA103" s="5">
        <v>2</v>
      </c>
    </row>
    <row r="104" spans="2:27" x14ac:dyDescent="0.25">
      <c r="B104" s="7" t="str">
        <f t="shared" si="12"/>
        <v>10102</v>
      </c>
      <c r="C104" s="1" t="str">
        <f ca="1">"亮亮有"&amp;D104&amp;"张纸，折纸飞机先用去"&amp;E104&amp;"张，又用去"&amp;F104&amp;"张，共用去多少张纸？"</f>
        <v>亮亮有23张纸，折纸飞机先用去3张，又用去8张，共用去多少张纸？</v>
      </c>
      <c r="D104" s="2">
        <f t="shared" ca="1" si="19"/>
        <v>23</v>
      </c>
      <c r="E104" s="2">
        <f t="shared" ca="1" si="20"/>
        <v>3</v>
      </c>
      <c r="F104" s="2">
        <f ca="1">RANDBETWEEN(W104,X104)</f>
        <v>8</v>
      </c>
      <c r="G104" s="2"/>
      <c r="H104" s="2"/>
      <c r="I104" s="2"/>
      <c r="J104" s="2"/>
      <c r="K104" s="2"/>
      <c r="L104" s="2"/>
      <c r="M104" s="2"/>
      <c r="N104" s="6">
        <v>1</v>
      </c>
      <c r="O104" s="8" t="s">
        <v>39</v>
      </c>
      <c r="P104" s="3">
        <f ca="1">D104-E104-F104</f>
        <v>12</v>
      </c>
      <c r="Q104" s="3">
        <f ca="1">D104-F104-E104</f>
        <v>12</v>
      </c>
      <c r="R104" s="3"/>
      <c r="S104" s="3"/>
      <c r="T104" s="3"/>
      <c r="U104" s="4">
        <v>20</v>
      </c>
      <c r="V104" s="4">
        <v>30</v>
      </c>
      <c r="W104" s="4">
        <v>1</v>
      </c>
      <c r="X104" s="4">
        <v>9</v>
      </c>
      <c r="Y104" s="4"/>
      <c r="Z104" s="4"/>
      <c r="AA104" s="5">
        <v>3</v>
      </c>
    </row>
    <row r="105" spans="2:27" x14ac:dyDescent="0.25">
      <c r="B105" s="7" t="str">
        <f t="shared" si="12"/>
        <v>00103</v>
      </c>
      <c r="C105" s="1" t="str">
        <f ca="1">"学校图书馆有一些故事书，借出一半后，还剩"&amp;D105&amp;"本，学校原来有故事书多少本？"</f>
        <v>学校图书馆有一些故事书，借出一半后，还剩7本，学校原来有故事书多少本？</v>
      </c>
      <c r="D105" s="2">
        <f t="shared" ca="1" si="19"/>
        <v>7</v>
      </c>
      <c r="E105" s="2"/>
      <c r="F105" s="2"/>
      <c r="G105" s="2"/>
      <c r="H105" s="2"/>
      <c r="I105" s="2"/>
      <c r="J105" s="2"/>
      <c r="K105" s="2"/>
      <c r="L105" s="2"/>
      <c r="M105" s="2"/>
      <c r="N105" s="6">
        <v>0</v>
      </c>
      <c r="O105" s="6" t="s">
        <v>30</v>
      </c>
      <c r="P105" s="3">
        <f ca="1">D105+D105</f>
        <v>14</v>
      </c>
      <c r="Q105" s="3"/>
      <c r="R105" s="3"/>
      <c r="S105" s="3"/>
      <c r="T105" s="3"/>
      <c r="U105" s="4">
        <v>5</v>
      </c>
      <c r="V105" s="4">
        <v>9</v>
      </c>
      <c r="W105" s="4"/>
      <c r="X105" s="4"/>
      <c r="Y105" s="4"/>
      <c r="Z105" s="4"/>
      <c r="AA105" s="5">
        <v>3</v>
      </c>
    </row>
    <row r="106" spans="2:27" x14ac:dyDescent="0.25">
      <c r="B106" s="7" t="str">
        <f t="shared" si="12"/>
        <v>10104</v>
      </c>
      <c r="C106" s="1" t="str">
        <f ca="1">"动物园里有熊猫4只，猴子"&amp;D106&amp;"只，小狗30只，小兔"&amp;E106&amp;"只，小兔比猴子少多少只？"</f>
        <v>动物园里有熊猫4只，猴子16只，小狗30只，小兔9只，小兔比猴子少多少只？</v>
      </c>
      <c r="D106" s="2">
        <f t="shared" ref="D106:D108" ca="1" si="22">RANDBETWEEN(U106,V106)</f>
        <v>16</v>
      </c>
      <c r="E106" s="2">
        <f t="shared" ref="E106:E108" ca="1" si="23">RANDBETWEEN(W106,X106)</f>
        <v>9</v>
      </c>
      <c r="F106" s="2"/>
      <c r="G106" s="2"/>
      <c r="H106" s="2"/>
      <c r="I106" s="2"/>
      <c r="J106" s="2"/>
      <c r="K106" s="2"/>
      <c r="L106" s="2"/>
      <c r="M106" s="2"/>
      <c r="N106" s="6">
        <v>1</v>
      </c>
      <c r="O106" s="8" t="s">
        <v>27</v>
      </c>
      <c r="P106" s="3">
        <f t="shared" ref="P106:P107" ca="1" si="24">D106-E106</f>
        <v>7</v>
      </c>
      <c r="Q106" s="3"/>
      <c r="R106" s="3"/>
      <c r="S106" s="3"/>
      <c r="T106" s="3"/>
      <c r="U106" s="4">
        <v>10</v>
      </c>
      <c r="V106" s="4">
        <v>20</v>
      </c>
      <c r="W106" s="4">
        <v>1</v>
      </c>
      <c r="X106" s="4">
        <v>9</v>
      </c>
      <c r="Y106" s="4"/>
      <c r="Z106" s="4"/>
      <c r="AA106" s="5">
        <v>1</v>
      </c>
    </row>
    <row r="107" spans="2:27" x14ac:dyDescent="0.25">
      <c r="B107" s="7" t="str">
        <f t="shared" si="12"/>
        <v>10105</v>
      </c>
      <c r="C107" s="1" t="str">
        <f ca="1">"动物园里有熊猫"&amp;E107&amp;"只，猴子24只，小狗"&amp;D107&amp;"只，小兔7只，再来多少只熊猫就能和小狗同样多了？"</f>
        <v>动物园里有熊猫3只，猴子24只，小狗19只，小兔7只，再来多少只熊猫就能和小狗同样多了？</v>
      </c>
      <c r="D107" s="2">
        <f t="shared" ca="1" si="22"/>
        <v>19</v>
      </c>
      <c r="E107" s="2">
        <f t="shared" ca="1" si="23"/>
        <v>3</v>
      </c>
      <c r="F107" s="2"/>
      <c r="G107" s="2"/>
      <c r="H107" s="2"/>
      <c r="I107" s="2"/>
      <c r="J107" s="2"/>
      <c r="K107" s="2"/>
      <c r="L107" s="2"/>
      <c r="M107" s="2"/>
      <c r="N107" s="6">
        <v>1</v>
      </c>
      <c r="O107" s="8" t="s">
        <v>27</v>
      </c>
      <c r="P107" s="3">
        <f t="shared" ca="1" si="24"/>
        <v>16</v>
      </c>
      <c r="Q107" s="3"/>
      <c r="R107" s="3"/>
      <c r="S107" s="3"/>
      <c r="T107" s="3"/>
      <c r="U107" s="4">
        <v>10</v>
      </c>
      <c r="V107" s="4">
        <v>20</v>
      </c>
      <c r="W107" s="4">
        <v>1</v>
      </c>
      <c r="X107" s="4">
        <v>9</v>
      </c>
      <c r="Y107" s="4"/>
      <c r="Z107" s="4"/>
      <c r="AA107" s="5">
        <v>1</v>
      </c>
    </row>
    <row r="108" spans="2:27" x14ac:dyDescent="0.25">
      <c r="B108" s="7" t="str">
        <f t="shared" si="12"/>
        <v>00106</v>
      </c>
      <c r="C108" s="1" t="str">
        <f ca="1">"动物园里有熊猫4只，猴子"&amp;D108&amp;"只，小狗"&amp;E108&amp;"只，小兔7只，猴子和小狗一共有多少只？"</f>
        <v>动物园里有熊猫4只，猴子9只，小狗7只，小兔7只，猴子和小狗一共有多少只？</v>
      </c>
      <c r="D108" s="2">
        <f t="shared" ca="1" si="22"/>
        <v>9</v>
      </c>
      <c r="E108" s="2">
        <f t="shared" ca="1" si="23"/>
        <v>7</v>
      </c>
      <c r="F108" s="2"/>
      <c r="G108" s="2"/>
      <c r="H108" s="2"/>
      <c r="I108" s="2"/>
      <c r="J108" s="2"/>
      <c r="K108" s="2"/>
      <c r="L108" s="2"/>
      <c r="M108" s="2"/>
      <c r="N108" s="6">
        <v>0</v>
      </c>
      <c r="O108" s="6" t="s">
        <v>27</v>
      </c>
      <c r="P108" s="3">
        <f ca="1">D108+E108</f>
        <v>16</v>
      </c>
      <c r="Q108" s="3">
        <f ca="1">E108+D108</f>
        <v>16</v>
      </c>
      <c r="R108" s="3"/>
      <c r="S108" s="3"/>
      <c r="T108" s="3"/>
      <c r="U108" s="4">
        <v>5</v>
      </c>
      <c r="V108" s="4">
        <v>9</v>
      </c>
      <c r="W108" s="4">
        <v>5</v>
      </c>
      <c r="X108" s="4">
        <v>9</v>
      </c>
      <c r="Y108" s="4"/>
      <c r="Z108" s="4"/>
      <c r="AA108" s="5">
        <v>1</v>
      </c>
    </row>
    <row r="109" spans="2:27" x14ac:dyDescent="0.25">
      <c r="B109" s="7" t="str">
        <f t="shared" si="12"/>
        <v>00107</v>
      </c>
      <c r="C109" s="1" t="str">
        <f ca="1">"姐妹两人做花，姐姐做了"&amp;D109&amp;"朵，比妹妹多做"&amp;E109&amp;"朵，姐妹两人一共做花多少朵？"</f>
        <v>姐妹两人做花，姐姐做了16朵，比妹妹多做6朵，姐妹两人一共做花多少朵？</v>
      </c>
      <c r="D109" s="2">
        <f t="shared" ref="D109" ca="1" si="25">RANDBETWEEN(U109,V109)</f>
        <v>16</v>
      </c>
      <c r="E109" s="2">
        <f t="shared" ref="E109" ca="1" si="26">RANDBETWEEN(W109,X109)</f>
        <v>6</v>
      </c>
      <c r="F109" s="2"/>
      <c r="G109" s="2"/>
      <c r="H109" s="2"/>
      <c r="I109" s="2"/>
      <c r="J109" s="2"/>
      <c r="K109" s="2"/>
      <c r="L109" s="2"/>
      <c r="M109" s="2"/>
      <c r="N109" s="6">
        <v>0</v>
      </c>
      <c r="O109" s="9" t="s">
        <v>48</v>
      </c>
      <c r="P109" s="3">
        <f ca="1">D109+D109-E109</f>
        <v>26</v>
      </c>
      <c r="Q109" s="3">
        <f ca="1">D109-E109+D109</f>
        <v>26</v>
      </c>
      <c r="R109" s="3"/>
      <c r="S109" s="3"/>
      <c r="T109" s="3"/>
      <c r="U109" s="4">
        <v>10</v>
      </c>
      <c r="V109" s="4">
        <v>20</v>
      </c>
      <c r="W109" s="4">
        <v>5</v>
      </c>
      <c r="X109" s="4">
        <v>9</v>
      </c>
      <c r="Y109" s="4"/>
      <c r="Z109" s="4"/>
      <c r="AA109" s="5">
        <v>3</v>
      </c>
    </row>
    <row r="110" spans="2:27" x14ac:dyDescent="0.25">
      <c r="B110" s="7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6"/>
      <c r="P110" s="3"/>
      <c r="Q110" s="3"/>
      <c r="R110" s="3"/>
      <c r="S110" s="3"/>
      <c r="T110" s="3"/>
      <c r="U110" s="4"/>
      <c r="V110" s="4"/>
      <c r="W110" s="4"/>
      <c r="X110" s="4"/>
      <c r="Y110" s="4"/>
      <c r="Z110" s="4"/>
      <c r="AA110" s="5"/>
    </row>
    <row r="111" spans="2:27" x14ac:dyDescent="0.25">
      <c r="B111" s="7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6"/>
      <c r="P111" s="3"/>
      <c r="Q111" s="3"/>
      <c r="R111" s="3"/>
      <c r="S111" s="3"/>
      <c r="T111" s="3"/>
      <c r="U111" s="4"/>
      <c r="V111" s="4"/>
      <c r="W111" s="4"/>
      <c r="X111" s="4"/>
      <c r="Y111" s="4"/>
      <c r="Z111" s="4"/>
      <c r="AA111" s="5"/>
    </row>
    <row r="112" spans="2:27" x14ac:dyDescent="0.25">
      <c r="B112" s="7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6"/>
      <c r="P112" s="3"/>
      <c r="Q112" s="3"/>
      <c r="R112" s="3"/>
      <c r="S112" s="3"/>
      <c r="T112" s="3"/>
      <c r="U112" s="4"/>
      <c r="V112" s="4"/>
      <c r="W112" s="4"/>
      <c r="X112" s="4"/>
      <c r="Y112" s="4"/>
      <c r="Z112" s="4"/>
      <c r="AA112" s="5"/>
    </row>
    <row r="113" spans="2:27" x14ac:dyDescent="0.25">
      <c r="B113" s="7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6"/>
      <c r="P113" s="3"/>
      <c r="Q113" s="3"/>
      <c r="R113" s="3"/>
      <c r="S113" s="3"/>
      <c r="T113" s="3"/>
      <c r="U113" s="4"/>
      <c r="V113" s="4"/>
      <c r="W113" s="4"/>
      <c r="X113" s="4"/>
      <c r="Y113" s="4"/>
      <c r="Z113" s="4"/>
      <c r="AA113" s="5"/>
    </row>
    <row r="114" spans="2:27" x14ac:dyDescent="0.25">
      <c r="B114" s="7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6"/>
      <c r="P114" s="3"/>
      <c r="Q114" s="3"/>
      <c r="R114" s="3"/>
      <c r="S114" s="3"/>
      <c r="T114" s="3"/>
      <c r="U114" s="4"/>
      <c r="V114" s="4"/>
      <c r="W114" s="4"/>
      <c r="X114" s="4"/>
      <c r="Y114" s="4"/>
      <c r="Z114" s="4"/>
      <c r="AA114" s="5"/>
    </row>
    <row r="115" spans="2:27" x14ac:dyDescent="0.25">
      <c r="B115" s="7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6"/>
      <c r="P115" s="3"/>
      <c r="Q115" s="3"/>
      <c r="R115" s="3"/>
      <c r="S115" s="3"/>
      <c r="T115" s="3"/>
      <c r="U115" s="4"/>
      <c r="V115" s="4"/>
      <c r="W115" s="4"/>
      <c r="X115" s="4"/>
      <c r="Y115" s="4"/>
      <c r="Z115" s="4"/>
      <c r="AA115" s="5"/>
    </row>
    <row r="116" spans="2:27" x14ac:dyDescent="0.25">
      <c r="B116" s="7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6"/>
      <c r="P116" s="3"/>
      <c r="Q116" s="3"/>
      <c r="R116" s="3"/>
      <c r="S116" s="3"/>
      <c r="T116" s="3"/>
      <c r="U116" s="4"/>
      <c r="V116" s="4"/>
      <c r="W116" s="4"/>
      <c r="X116" s="4"/>
      <c r="Y116" s="4"/>
      <c r="Z116" s="4"/>
      <c r="AA116" s="5"/>
    </row>
    <row r="117" spans="2:27" x14ac:dyDescent="0.25">
      <c r="B117" s="7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6"/>
      <c r="P117" s="3"/>
      <c r="Q117" s="3"/>
      <c r="R117" s="3"/>
      <c r="S117" s="3"/>
      <c r="T117" s="3"/>
      <c r="U117" s="4"/>
      <c r="V117" s="4"/>
      <c r="W117" s="4"/>
      <c r="X117" s="4"/>
      <c r="Y117" s="4"/>
      <c r="Z117" s="4"/>
      <c r="AA117" s="5"/>
    </row>
    <row r="118" spans="2:27" x14ac:dyDescent="0.25">
      <c r="B118" s="7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6"/>
      <c r="P118" s="3"/>
      <c r="Q118" s="3"/>
      <c r="R118" s="3"/>
      <c r="S118" s="3"/>
      <c r="T118" s="3"/>
      <c r="U118" s="4"/>
      <c r="V118" s="4"/>
      <c r="W118" s="4"/>
      <c r="X118" s="4"/>
      <c r="Y118" s="4"/>
      <c r="Z118" s="4"/>
      <c r="AA118" s="5"/>
    </row>
    <row r="119" spans="2:27" x14ac:dyDescent="0.25">
      <c r="B119" s="7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6"/>
      <c r="P119" s="3"/>
      <c r="Q119" s="3"/>
      <c r="R119" s="3"/>
      <c r="S119" s="3"/>
      <c r="T119" s="3"/>
      <c r="U119" s="4"/>
      <c r="V119" s="4"/>
      <c r="W119" s="4"/>
      <c r="X119" s="4"/>
      <c r="Y119" s="4"/>
      <c r="Z119" s="4"/>
      <c r="AA119" s="5"/>
    </row>
    <row r="120" spans="2:27" x14ac:dyDescent="0.25">
      <c r="B120" s="7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6"/>
      <c r="P120" s="3"/>
      <c r="Q120" s="3"/>
      <c r="R120" s="3"/>
      <c r="S120" s="3"/>
      <c r="T120" s="3"/>
      <c r="U120" s="4"/>
      <c r="V120" s="4"/>
      <c r="W120" s="4"/>
      <c r="X120" s="4"/>
      <c r="Y120" s="4"/>
      <c r="Z120" s="4"/>
      <c r="AA120" s="5"/>
    </row>
    <row r="121" spans="2:27" x14ac:dyDescent="0.25">
      <c r="B121" s="7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6"/>
      <c r="P121" s="3"/>
      <c r="Q121" s="3"/>
      <c r="R121" s="3"/>
      <c r="S121" s="3"/>
      <c r="T121" s="3"/>
      <c r="U121" s="4"/>
      <c r="V121" s="4"/>
      <c r="W121" s="4"/>
      <c r="X121" s="4"/>
      <c r="Y121" s="4"/>
      <c r="Z121" s="4"/>
      <c r="AA121" s="5"/>
    </row>
    <row r="122" spans="2:27" x14ac:dyDescent="0.25">
      <c r="B122" s="7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6"/>
      <c r="P122" s="3"/>
      <c r="Q122" s="3"/>
      <c r="R122" s="3"/>
      <c r="S122" s="3"/>
      <c r="T122" s="3"/>
      <c r="U122" s="4"/>
      <c r="V122" s="4"/>
      <c r="W122" s="4"/>
      <c r="X122" s="4"/>
      <c r="Y122" s="4"/>
      <c r="Z122" s="4"/>
      <c r="AA122" s="5"/>
    </row>
  </sheetData>
  <autoFilter ref="B2:AA109" xr:uid="{00000000-0009-0000-0000-000001000000}"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2019-01-22T15:09:57Z</dcterms:modified>
</cp:coreProperties>
</file>