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UI" sheetId="2" r:id="rId1"/>
    <sheet name="Note" sheetId="13" r:id="rId2"/>
    <sheet name="Database-Type" sheetId="1" r:id="rId3"/>
    <sheet name="Database-Storage" sheetId="10" r:id="rId4"/>
    <sheet name="FPS" sheetId="8" r:id="rId5"/>
    <sheet name="RECTime" sheetId="9" r:id="rId6"/>
    <sheet name="Language" sheetId="15" r:id="rId7"/>
    <sheet name="Auto-Type" sheetId="16" r:id="rId8"/>
    <sheet name="Auto-Codec" sheetId="17" r:id="rId9"/>
    <sheet name="Auto-FPS" sheetId="21" r:id="rId10"/>
    <sheet name="Auto-Resolution" sheetId="18" r:id="rId11"/>
    <sheet name="Auto-Storage" sheetId="19" r:id="rId12"/>
    <sheet name="Auto-StorageType" sheetId="2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<sst xmlns="http://schemas.openxmlformats.org/spreadsheetml/2006/main" count="3840" uniqueCount="327">
  <si>
    <t>V1.0 20240503</t>
  </si>
  <si>
    <t>eng</t>
  </si>
  <si>
    <t>Design by @Tony坤少 Github@Tonyhzk https://github.com/Tonyhzk/Video-Data-Rate-Calculator</t>
  </si>
  <si>
    <t>UI</t>
  </si>
  <si>
    <t>Database-Type</t>
  </si>
  <si>
    <t>Database-Storage</t>
  </si>
  <si>
    <t>FPS</t>
  </si>
  <si>
    <t>RECTime</t>
  </si>
  <si>
    <t>Language</t>
  </si>
  <si>
    <t>Auto-Type</t>
  </si>
  <si>
    <t>Auto-Codec</t>
  </si>
  <si>
    <t>Auto-FPS</t>
  </si>
  <si>
    <t>Auto-Resolution</t>
  </si>
  <si>
    <t>Auto-StorageType</t>
  </si>
  <si>
    <t>Auto-Storage</t>
  </si>
  <si>
    <t>https://www.cined.com/camera-database/
https://www.red.com/tools#recording-time
https://tools.arri.com/fileadmin/adapps/afdc/index.html</t>
  </si>
  <si>
    <t>纵</t>
  </si>
  <si>
    <t>ARRI ALEXA Mini</t>
  </si>
  <si>
    <t>Prores422LT</t>
  </si>
  <si>
    <t>HD</t>
  </si>
  <si>
    <t>CF</t>
  </si>
  <si>
    <t>HD Ana</t>
  </si>
  <si>
    <t>2K</t>
  </si>
  <si>
    <t>2K Ana</t>
  </si>
  <si>
    <t>3.2K</t>
  </si>
  <si>
    <t>4K UHD</t>
  </si>
  <si>
    <t>2.8K 4:3</t>
  </si>
  <si>
    <t>Prores422HQ</t>
  </si>
  <si>
    <t>Prores422</t>
  </si>
  <si>
    <t>Prores4444</t>
  </si>
  <si>
    <t>Prores4444XQ</t>
  </si>
  <si>
    <t>ARRIRAW</t>
  </si>
  <si>
    <t>2.8K 16:9</t>
  </si>
  <si>
    <t>3.4K</t>
  </si>
  <si>
    <t>ARRI ALEXA Mini LF</t>
  </si>
  <si>
    <t>4.5K 3:2</t>
  </si>
  <si>
    <t>Compact Drive</t>
  </si>
  <si>
    <t>4.5K 2.39:1</t>
  </si>
  <si>
    <t>UHD</t>
  </si>
  <si>
    <t>2.8K 1:1</t>
  </si>
  <si>
    <t>3.2K 16:9</t>
  </si>
  <si>
    <t>2K 16:9</t>
  </si>
  <si>
    <t>3.4K 3:2</t>
  </si>
  <si>
    <t>ARRI ALEXA 35</t>
  </si>
  <si>
    <t>3K</t>
  </si>
  <si>
    <t>3.3K</t>
  </si>
  <si>
    <t>3.8K</t>
  </si>
  <si>
    <t>4K 16:9</t>
  </si>
  <si>
    <t>4K 2.39</t>
  </si>
  <si>
    <t>4K 2:1</t>
  </si>
  <si>
    <t>4.6K</t>
  </si>
  <si>
    <t>4.6K 16:9</t>
  </si>
  <si>
    <t>4.6K 3:2</t>
  </si>
  <si>
    <t>RED KOMODO 6K</t>
  </si>
  <si>
    <t>R3D HQ</t>
  </si>
  <si>
    <t>2K 17:9</t>
  </si>
  <si>
    <t>4K 17:9</t>
  </si>
  <si>
    <t>5K 17:9</t>
  </si>
  <si>
    <t>6K 17:9</t>
  </si>
  <si>
    <t>6K 2:1</t>
  </si>
  <si>
    <t>6K 2.4:1</t>
  </si>
  <si>
    <t>6K 16:9</t>
  </si>
  <si>
    <t>6K 4:3</t>
  </si>
  <si>
    <t>6K 6:5</t>
  </si>
  <si>
    <t>6K 3:2</t>
  </si>
  <si>
    <t>R3D MQ</t>
  </si>
  <si>
    <t>R3D LQ</t>
  </si>
  <si>
    <t>R3D ELQ</t>
  </si>
  <si>
    <t>RED KOMODO-X 6K</t>
  </si>
  <si>
    <t>CF typeB</t>
  </si>
  <si>
    <t>6K 1:1</t>
  </si>
  <si>
    <t>5K 16:9</t>
  </si>
  <si>
    <t>Apple Iphone 15 Pro</t>
  </si>
  <si>
    <t>SSD</t>
  </si>
  <si>
    <t>Iphone</t>
  </si>
  <si>
    <t>Prores422Proxy</t>
  </si>
  <si>
    <t>H265</t>
  </si>
  <si>
    <t>H264</t>
  </si>
  <si>
    <t>SD</t>
  </si>
  <si>
    <t>Blackmagic BMCC 6K</t>
  </si>
  <si>
    <t>Blackmagic RAW 3:1/Q0</t>
  </si>
  <si>
    <t>Blackmagic RAW 5:1/Q1</t>
  </si>
  <si>
    <t>Blackmagic RAW 8:1/Q3</t>
  </si>
  <si>
    <t>Blackmagic RAW 12:1/Q5</t>
  </si>
  <si>
    <t>4.8K 6:5</t>
  </si>
  <si>
    <t>4K 4:3</t>
  </si>
  <si>
    <t>2.1K 16:9</t>
  </si>
  <si>
    <t>Blackmagic BMPCC 6K</t>
  </si>
  <si>
    <t>5.7K 17:9</t>
  </si>
  <si>
    <t>3.7K 6:5</t>
  </si>
  <si>
    <t>2.8K 17:9</t>
  </si>
  <si>
    <t>Blackmagic BMPCC 4K</t>
  </si>
  <si>
    <t>Blackmagic RAW 5:1</t>
  </si>
  <si>
    <t>Blackmagic RAW 8:1</t>
  </si>
  <si>
    <t>4K 2.38:1</t>
  </si>
  <si>
    <t>2.8K Ana 4:3</t>
  </si>
  <si>
    <t>2.6K 16:9</t>
  </si>
  <si>
    <t>Blackmagic URSA Mini Pro 4.6K G2</t>
  </si>
  <si>
    <t>4.6K 2.4:1</t>
  </si>
  <si>
    <t>3K 4:3</t>
  </si>
  <si>
    <t>Blackmagic URSA Mini Pro 12K</t>
  </si>
  <si>
    <t>12K 17:9</t>
  </si>
  <si>
    <t>Blackmagic RAW 12:1</t>
  </si>
  <si>
    <t>Blackmagic RAW 18:1</t>
  </si>
  <si>
    <t>12K 16:9</t>
  </si>
  <si>
    <t>12K 2.4:1</t>
  </si>
  <si>
    <t>12K Ana 6:5</t>
  </si>
  <si>
    <t>8K 17:9</t>
  </si>
  <si>
    <t>8K 16:9</t>
  </si>
  <si>
    <t>8K 2.4:1</t>
  </si>
  <si>
    <t>8K Ana 6:5</t>
  </si>
  <si>
    <t>4K 17:9 Full</t>
  </si>
  <si>
    <t>4K 17:9 S16</t>
  </si>
  <si>
    <t>4K 2.4:1</t>
  </si>
  <si>
    <t>4K Ana 6:5</t>
  </si>
  <si>
    <t>Blackmagic URSA Cine 12K</t>
  </si>
  <si>
    <t>Blackmagic RAW 3:1</t>
  </si>
  <si>
    <t>12K 3:2</t>
  </si>
  <si>
    <t>Blackmagic Media Module</t>
  </si>
  <si>
    <t>9K 3:2</t>
  </si>
  <si>
    <t>9K 16:9</t>
  </si>
  <si>
    <t>9K 17:9</t>
  </si>
  <si>
    <t>9K 2.4:1</t>
  </si>
  <si>
    <t>9K Ana 6:5</t>
  </si>
  <si>
    <t>8K 3:2</t>
  </si>
  <si>
    <t>4K 3:2</t>
  </si>
  <si>
    <t>DJI Ronin 4D 6K</t>
  </si>
  <si>
    <t>ProresRaw</t>
  </si>
  <si>
    <t>DJI PRO SSD</t>
  </si>
  <si>
    <t>6K 2.39:1</t>
  </si>
  <si>
    <t>5.9K 17:9</t>
  </si>
  <si>
    <t>4K 2.39:1</t>
  </si>
  <si>
    <t>DJI Ronin 4D 8K</t>
  </si>
  <si>
    <t>8K 2.39:1</t>
  </si>
  <si>
    <t>5.5K 17:9</t>
  </si>
  <si>
    <t>DNxHR</t>
  </si>
  <si>
    <t>DNxHR 444</t>
  </si>
  <si>
    <t>ANY</t>
  </si>
  <si>
    <t>ALL</t>
  </si>
  <si>
    <t>DNxHR HQX</t>
  </si>
  <si>
    <t>DNxHR HQ</t>
  </si>
  <si>
    <t>DNxHR SQ</t>
  </si>
  <si>
    <t>DNxHR LB</t>
  </si>
  <si>
    <t>Prores</t>
  </si>
  <si>
    <t>ProresRAWHQ</t>
  </si>
  <si>
    <t>ProresRAW</t>
  </si>
  <si>
    <t>2K 4:3</t>
  </si>
  <si>
    <t>MP4</t>
  </si>
  <si>
    <t>80mbps</t>
  </si>
  <si>
    <t>72mbps</t>
  </si>
  <si>
    <t>4K-45mbps</t>
  </si>
  <si>
    <t>4K-35mbps</t>
  </si>
  <si>
    <t>4K-20mbps(bilibili)</t>
  </si>
  <si>
    <t>1440p-24mbps</t>
  </si>
  <si>
    <t>1440p-16mbps</t>
  </si>
  <si>
    <t>1440p-10mbps</t>
  </si>
  <si>
    <t>1080p-12mbps</t>
  </si>
  <si>
    <t>1080p-10mbps</t>
  </si>
  <si>
    <t>1080p-8mbps</t>
  </si>
  <si>
    <t>1080p-6mbps(bilibili)</t>
  </si>
  <si>
    <t>5mbps</t>
  </si>
  <si>
    <t>4mbps</t>
  </si>
  <si>
    <t>3mbps</t>
  </si>
  <si>
    <t>2mbps</t>
  </si>
  <si>
    <t>1mbps</t>
  </si>
  <si>
    <t>LEXAR 3600x 128GB</t>
  </si>
  <si>
    <t>LEXAR 3600x 256GB</t>
  </si>
  <si>
    <t>SanDisk Extreme PRO 120GB</t>
  </si>
  <si>
    <t>SanDisk Extreme PRO 128GB</t>
  </si>
  <si>
    <t>SanDisk Extreme PRO 256GB</t>
  </si>
  <si>
    <t>SanDisk Extreme PRO 512GB</t>
  </si>
  <si>
    <t>Sandisk Extreme Pro 64GB</t>
  </si>
  <si>
    <t>ARRI AV PRO AR 256GB</t>
  </si>
  <si>
    <t>ARRI CODEX Compact Drive 1TB</t>
  </si>
  <si>
    <t>ARRI CODEX Compact Drive 2TB</t>
  </si>
  <si>
    <t>RED PRO CFAST 512G</t>
  </si>
  <si>
    <t>ProGrade Cobalt 320GB</t>
  </si>
  <si>
    <t>ProGrade Cobalt 640GB</t>
  </si>
  <si>
    <t>Delkin Cinema 256GB</t>
  </si>
  <si>
    <t>Delkin Cinema 512GB</t>
  </si>
  <si>
    <t>Angelbird AV Pro 1TB</t>
  </si>
  <si>
    <t>Angelbird AV Pro 512GB</t>
  </si>
  <si>
    <t>Silicon Power CFX 310 512GB</t>
  </si>
  <si>
    <t>Silicon Power CFX 310 256GB</t>
  </si>
  <si>
    <t>Silicon Power CFX 310 128GB</t>
  </si>
  <si>
    <t>Silicon Power CinemaX 256GB</t>
  </si>
  <si>
    <t>Exascend CFX 128GB</t>
  </si>
  <si>
    <t>Exascend CFX 256GB</t>
  </si>
  <si>
    <t>Exascend Z Cam 1TB</t>
  </si>
  <si>
    <t>Exascend Z Cam 512GB</t>
  </si>
  <si>
    <t>Exascend Z Cam 256GB</t>
  </si>
  <si>
    <t>Exascend Z Cam 128GB</t>
  </si>
  <si>
    <t>Exascend Archon 1TB</t>
  </si>
  <si>
    <t>Exascend Archon 512GB</t>
  </si>
  <si>
    <t>Wise Advanced 3500X 1TB</t>
  </si>
  <si>
    <t>Wise Advanced 3500X 512GB</t>
  </si>
  <si>
    <t>Wise Advanced 3400X 256GB</t>
  </si>
  <si>
    <t>Transcend CFX650 256GB</t>
  </si>
  <si>
    <t>Transcend CFX650 128GB</t>
  </si>
  <si>
    <t>Apple Iphone 15 Pro 256G</t>
  </si>
  <si>
    <t>Apple Iphone 15 Pro 512G</t>
  </si>
  <si>
    <t>Apple Iphone 15 Pro 1TB</t>
  </si>
  <si>
    <t>SAMSUNG T7 Shield 1TB</t>
  </si>
  <si>
    <t>Blackmagic Media Module 8TB</t>
  </si>
  <si>
    <t>DJI PRO SSD 1TB</t>
  </si>
  <si>
    <t>Sheet</t>
  </si>
  <si>
    <t>chs</t>
  </si>
  <si>
    <t>current</t>
  </si>
  <si>
    <t>Note</t>
  </si>
  <si>
    <t>表格</t>
  </si>
  <si>
    <t>说明</t>
  </si>
  <si>
    <t>Description</t>
  </si>
  <si>
    <t>注意：目前使用的公式单表格仅支持最多9999条数据，如果多于9999需要修改所有表格内部的公式</t>
  </si>
  <si>
    <t>Note: The formula currently used in the single spreadsheet supports up to 9999 data entries. If there are more than 9999, you will need to modify the formulas within all the tables.</t>
  </si>
  <si>
    <t>主要使用这个作为主界面使用，下拉菜单会自动更新选择的对应数据，再输入一侧输入各种需要的参数，然后在输出一侧会自动更新</t>
  </si>
  <si>
    <t>This is primarily used as the main interface, where the drop-down menu will automatically update the corresponding data selected. Enter various required parameters on one side, and the output side will automatically refresh.</t>
  </si>
  <si>
    <t>这个表格主要存放了各种编码的格式数据、拍摄格式、分辨率等信息，仅输入一种帧率下的（比如24帧）对应的码率、格式、分辨率信息就可以，储存类型A、B为对应的摄影机素材存储方案，程序会自动加载储存卡数据库中的相应类型的卡</t>
  </si>
  <si>
    <t>This spreadsheet mainly stores data on various codec type, shooting formats, resolutions, etc. It is sufficient to input the bitrate, format, and resolution information for just one frame rate (e.g. 24fps). Storage types A and B correspond to the certain storage solutions, and the program will automatically load the appropriate type of card from the storage  database.</t>
  </si>
  <si>
    <t>可以手动添加/修改预设的下拉列表，这里储存了所有的卡名以及其真实容量（用于微调数据），写入速度、卡类型也用于比较该是否支持该格式写入。</t>
  </si>
  <si>
    <t>You can manually add/modify the preset drop-down list, which stores all the card names and their actual capacities (for fine-tuning data), write speeds, and card types are also used to compare whether they support writing in that format.</t>
  </si>
  <si>
    <t>可以手动添加/修改预设的下拉列表,这里储存了关于帧率下拉列表的快捷预设。</t>
  </si>
  <si>
    <t>You can manually add/modify the preset drop-down list; it stores shortcut presets for the frame rate drop-down list.</t>
  </si>
  <si>
    <t>可以手动添加/修改预设的下拉列表,这里储存了关于拍摄时长下拉列表的快捷预设。</t>
  </si>
  <si>
    <t>You can manually add/modify the preset drop-down list; it stores shortcut presets for the record time drop-down list.</t>
  </si>
  <si>
    <t>此表储存了多语言数据，可以自行修改增加语言</t>
  </si>
  <si>
    <t>This table stores multilingual data, which can be modified and additional languages can be added as needed.</t>
  </si>
  <si>
    <t>表格内部自动计算使用，不要手动修改</t>
  </si>
  <si>
    <t>The spreadsheet calculates automatically internally; do not modify manually.</t>
  </si>
  <si>
    <t>可以参考的数据网站</t>
  </si>
  <si>
    <t>Websites for reference data</t>
  </si>
  <si>
    <t>编码速率计算器</t>
  </si>
  <si>
    <t>Codec Rate Calculator</t>
  </si>
  <si>
    <t>输入</t>
  </si>
  <si>
    <t>Input</t>
  </si>
  <si>
    <t>输出</t>
  </si>
  <si>
    <t>Output</t>
  </si>
  <si>
    <t>类型</t>
  </si>
  <si>
    <t>Type</t>
  </si>
  <si>
    <t>格式</t>
  </si>
  <si>
    <t>Format</t>
  </si>
  <si>
    <t>分辨率</t>
  </si>
  <si>
    <t>Resolution</t>
  </si>
  <si>
    <t>帧率</t>
  </si>
  <si>
    <t>Frame Rate</t>
  </si>
  <si>
    <t>拍摄时长(s)</t>
  </si>
  <si>
    <t>Shoot Duration(s)</t>
  </si>
  <si>
    <t>存储类型</t>
  </si>
  <si>
    <t>Storage Type</t>
  </si>
  <si>
    <t>存储设备</t>
  </si>
  <si>
    <t>Storage</t>
  </si>
  <si>
    <t>分辨率换算（长）</t>
  </si>
  <si>
    <t>Resolution Conversion(Y)</t>
  </si>
  <si>
    <t>分辨率换算（宽）</t>
  </si>
  <si>
    <t>语言设置</t>
  </si>
  <si>
    <t>Language Setting</t>
  </si>
  <si>
    <t>素材</t>
  </si>
  <si>
    <t>CLIPS</t>
  </si>
  <si>
    <t>分辨率换算</t>
  </si>
  <si>
    <t>Resolution Conversion</t>
  </si>
  <si>
    <t>格式（非RED KOMODO 6K）</t>
  </si>
  <si>
    <t>Format (Non-RED KOMODO 6K)</t>
  </si>
  <si>
    <t>存储设备（非RED KOMODO 6K）</t>
  </si>
  <si>
    <t>Storage (Non-RED KOMODO 6K)</t>
  </si>
  <si>
    <t>格式（RED KOMODO 6K）</t>
  </si>
  <si>
    <t>Format (RED KOMODO 6K)</t>
  </si>
  <si>
    <t>存储设备（RED KOMODO 6K）</t>
  </si>
  <si>
    <t>Storage (RED KOMODO 6K)</t>
  </si>
  <si>
    <t>分辨率(长)</t>
  </si>
  <si>
    <t>Resolution (X)</t>
  </si>
  <si>
    <t>分辨率(宽)</t>
  </si>
  <si>
    <t>Resolution (Y)</t>
  </si>
  <si>
    <t>存储类型A</t>
  </si>
  <si>
    <t>Storage Type A</t>
  </si>
  <si>
    <t>存储类型B</t>
  </si>
  <si>
    <t>Storage Type B</t>
  </si>
  <si>
    <t>储存类型C</t>
  </si>
  <si>
    <t>Storage Type C</t>
  </si>
  <si>
    <t>储存类型D</t>
  </si>
  <si>
    <t>Storage Type D</t>
  </si>
  <si>
    <t>最高帧率(fps)</t>
  </si>
  <si>
    <t>MAX FPS(fps)</t>
  </si>
  <si>
    <t>位深(bit)</t>
  </si>
  <si>
    <t>Bit Depth(bit)</t>
  </si>
  <si>
    <t>总大小(GB)</t>
  </si>
  <si>
    <t>Total Size(GB)</t>
  </si>
  <si>
    <t>最少存储数量</t>
  </si>
  <si>
    <t>Min Storage Required</t>
  </si>
  <si>
    <t>存储容量(GB)</t>
  </si>
  <si>
    <t>Storage Capacity(GB)</t>
  </si>
  <si>
    <t>存储速度(MB/s)</t>
  </si>
  <si>
    <t>Write Speed (MB/s)</t>
  </si>
  <si>
    <t>换算后码率(Mbps)</t>
  </si>
  <si>
    <t>Conversion Bit Rate(Mbps)</t>
  </si>
  <si>
    <t>换算后码率(MB/s)</t>
  </si>
  <si>
    <t>Conversion Bit Rate(MB/s)</t>
  </si>
  <si>
    <t>换算后总大小（GB）</t>
  </si>
  <si>
    <t>Conversion Total Size(GB)</t>
  </si>
  <si>
    <t>码率(Mbps)(单帧)</t>
  </si>
  <si>
    <t>Bitrate(Mbps)(Per Frame)</t>
  </si>
  <si>
    <t>码率(Mbps)</t>
  </si>
  <si>
    <t>Bitrate(Mbps)</t>
  </si>
  <si>
    <t>码率(MB/s)</t>
  </si>
  <si>
    <t>Bitrate(MB/s)</t>
  </si>
  <si>
    <t>码率(GB/h)</t>
  </si>
  <si>
    <t>Bitrate(GB/h)</t>
  </si>
  <si>
    <t>存储时长</t>
  </si>
  <si>
    <t>Storage Duration</t>
  </si>
  <si>
    <t>是否能用</t>
  </si>
  <si>
    <t>Is Usable</t>
  </si>
  <si>
    <t>位深</t>
  </si>
  <si>
    <t>Bit Depth</t>
  </si>
  <si>
    <t>横</t>
  </si>
  <si>
    <t>X</t>
  </si>
  <si>
    <t>Y</t>
  </si>
  <si>
    <t>码率（Mbps）</t>
  </si>
  <si>
    <t>Mbps</t>
  </si>
  <si>
    <t>最高帧率</t>
  </si>
  <si>
    <t>MAX FPS</t>
  </si>
  <si>
    <t>储存类型A</t>
  </si>
  <si>
    <t>储存类型B</t>
  </si>
  <si>
    <t>储存类型</t>
  </si>
  <si>
    <t>名称</t>
  </si>
  <si>
    <t>Name</t>
  </si>
  <si>
    <t>真实容量(GB)</t>
  </si>
  <si>
    <t>Actual Capacity (GB)</t>
  </si>
  <si>
    <t>写入速度(MB/s)</t>
  </si>
  <si>
    <t>Write Speed(MB/s)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</si>
</sst>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宋体"/>
      <charset val="134"/>
      <scheme val="minor"/>
    </font>
    <font>
      <u/>
      <sz val="11"/>
      <color rgb="FF800080"/>
      <name val="宋体"/>
      <charset val="0"/>
      <scheme val="minor"/>
    </font>
    <font>
      <sz val="9"/>
      <color theme="6"/>
      <name val="宋体"/>
      <charset val="134"/>
      <scheme val="minor"/>
    </font>
    <font>
      <sz val="9"/>
      <color theme="1"/>
      <name val="宋体"/>
      <charset val="134"/>
      <scheme val="minor"/>
    </font>
    <font>
      <b/>
      <sz val="24"/>
      <color rgb="FFEAEC3C"/>
      <name val="楷体"/>
      <charset val="134"/>
    </font>
    <font>
      <b/>
      <sz val="18"/>
      <color theme="1"/>
      <name val="宋体"/>
      <charset val="134"/>
      <scheme val="minor"/>
    </font>
    <font>
      <sz val="8"/>
      <color theme="0"/>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4">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339CC3"/>
        <bgColor indexed="64"/>
      </patternFill>
    </fill>
    <fill>
      <patternFill patternType="solid">
        <fgColor rgb="FF5194A5"/>
        <bgColor indexed="64"/>
      </patternFill>
    </fill>
    <fill>
      <patternFill patternType="solid">
        <fgColor theme="8" tint="0.4"/>
        <bgColor indexed="64"/>
      </patternFill>
    </fill>
    <fill>
      <patternFill patternType="solid">
        <fgColor theme="1" tint="0.15"/>
        <bgColor indexed="64"/>
      </patternFill>
    </fill>
    <fill>
      <patternFill patternType="solid">
        <fgColor theme="1" tint="0.05"/>
        <bgColor indexed="64"/>
      </patternFill>
    </fill>
    <fill>
      <patternFill patternType="solid">
        <fgColor rgb="FF648FC5"/>
        <bgColor indexed="64"/>
      </patternFill>
    </fill>
    <fill>
      <patternFill patternType="solid">
        <fgColor rgb="FF36758F"/>
        <bgColor indexed="64"/>
      </patternFill>
    </fill>
    <fill>
      <patternFill patternType="solid">
        <fgColor rgb="FF44B9C0"/>
        <bgColor indexed="64"/>
      </patternFill>
    </fill>
    <fill>
      <patternFill patternType="solid">
        <fgColor rgb="FF5FA4C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13"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14" borderId="9" applyNumberFormat="0" applyAlignment="0" applyProtection="0">
      <alignment vertical="center"/>
    </xf>
    <xf numFmtId="0" fontId="16" fillId="15" borderId="10" applyNumberFormat="0" applyAlignment="0" applyProtection="0">
      <alignment vertical="center"/>
    </xf>
    <xf numFmtId="0" fontId="17" fillId="15" borderId="9" applyNumberFormat="0" applyAlignment="0" applyProtection="0">
      <alignment vertical="center"/>
    </xf>
    <xf numFmtId="0" fontId="18" fillId="16"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5" fillId="41" borderId="0" applyNumberFormat="0" applyBorder="0" applyAlignment="0" applyProtection="0">
      <alignment vertical="center"/>
    </xf>
    <xf numFmtId="0" fontId="25" fillId="42" borderId="0" applyNumberFormat="0" applyBorder="0" applyAlignment="0" applyProtection="0">
      <alignment vertical="center"/>
    </xf>
    <xf numFmtId="0" fontId="24" fillId="43" borderId="0" applyNumberFormat="0" applyBorder="0" applyAlignment="0" applyProtection="0">
      <alignment vertical="center"/>
    </xf>
  </cellStyleXfs>
  <cellXfs count="43">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3" borderId="0" xfId="0" applyFill="1">
      <alignment vertical="center"/>
    </xf>
    <xf numFmtId="0" fontId="0" fillId="3" borderId="0" xfId="0" applyFill="1" applyAlignment="1">
      <alignment horizontal="center" vertical="center"/>
    </xf>
    <xf numFmtId="0" fontId="0" fillId="3" borderId="0" xfId="0" applyFill="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0" fillId="5" borderId="1" xfId="0" applyFill="1" applyBorder="1" applyAlignment="1">
      <alignment horizontal="center" vertical="center"/>
    </xf>
    <xf numFmtId="0" fontId="0" fillId="6" borderId="1" xfId="0" applyFill="1" applyBorder="1" applyAlignment="1">
      <alignment vertical="center" wrapText="1"/>
    </xf>
    <xf numFmtId="0" fontId="2" fillId="6" borderId="1" xfId="6" applyFont="1" applyFill="1" applyBorder="1" applyAlignment="1">
      <alignment vertical="center" wrapText="1"/>
    </xf>
    <xf numFmtId="0" fontId="0" fillId="0" borderId="0" xfId="0" applyFill="1">
      <alignment vertical="center"/>
    </xf>
    <xf numFmtId="0" fontId="0" fillId="0" borderId="0" xfId="0" applyFill="1" applyAlignment="1">
      <alignment horizontal="left" vertical="center"/>
    </xf>
    <xf numFmtId="0" fontId="0" fillId="7" borderId="0" xfId="0" applyFill="1" applyAlignment="1">
      <alignment horizontal="center" vertical="center"/>
    </xf>
    <xf numFmtId="0" fontId="3" fillId="8" borderId="0" xfId="0" applyFont="1" applyFill="1" applyAlignment="1">
      <alignment horizontal="center" vertical="center"/>
    </xf>
    <xf numFmtId="0" fontId="4" fillId="8" borderId="0" xfId="0" applyFont="1" applyFill="1" applyAlignment="1">
      <alignment horizontal="center" vertical="center"/>
    </xf>
    <xf numFmtId="0" fontId="0" fillId="8" borderId="0" xfId="0" applyFill="1" applyAlignment="1">
      <alignment horizontal="center" vertical="center"/>
    </xf>
    <xf numFmtId="0" fontId="5" fillId="9" borderId="1" xfId="0" applyFont="1" applyFill="1" applyBorder="1" applyAlignment="1">
      <alignment horizontal="center" vertical="center"/>
    </xf>
    <xf numFmtId="0" fontId="6" fillId="10" borderId="1" xfId="0" applyFont="1" applyFill="1" applyBorder="1" applyAlignment="1">
      <alignment horizontal="right" vertical="center"/>
    </xf>
    <xf numFmtId="0" fontId="0" fillId="9" borderId="4" xfId="0" applyFill="1" applyBorder="1" applyAlignment="1">
      <alignment horizontal="center" vertical="center"/>
    </xf>
    <xf numFmtId="0" fontId="6" fillId="10" borderId="1" xfId="0" applyFont="1" applyFill="1" applyBorder="1" applyAlignment="1">
      <alignment horizontal="left" vertical="center"/>
    </xf>
    <xf numFmtId="0" fontId="1" fillId="11" borderId="1" xfId="0" applyFont="1" applyFill="1" applyBorder="1">
      <alignment vertical="center"/>
    </xf>
    <xf numFmtId="0" fontId="0" fillId="12" borderId="1" xfId="0" applyFill="1" applyBorder="1" applyAlignment="1">
      <alignment horizontal="left" vertical="center"/>
    </xf>
    <xf numFmtId="0" fontId="0" fillId="9" borderId="5" xfId="0" applyFill="1" applyBorder="1" applyAlignment="1">
      <alignment horizontal="center" vertical="center"/>
    </xf>
    <xf numFmtId="0" fontId="1" fillId="11" borderId="1" xfId="0" applyFont="1" applyFill="1" applyBorder="1" applyAlignment="1">
      <alignment horizontal="center" vertical="center"/>
    </xf>
    <xf numFmtId="0" fontId="1" fillId="12" borderId="1" xfId="0" applyFont="1" applyFill="1" applyBorder="1">
      <alignment vertical="center"/>
    </xf>
    <xf numFmtId="0" fontId="0" fillId="12" borderId="1" xfId="0" applyNumberFormat="1" applyFill="1" applyBorder="1" applyAlignment="1">
      <alignment horizontal="left" vertical="center"/>
    </xf>
    <xf numFmtId="0" fontId="0" fillId="11" borderId="1" xfId="0" applyFill="1" applyBorder="1">
      <alignment vertical="center"/>
    </xf>
    <xf numFmtId="0" fontId="0" fillId="12" borderId="1" xfId="0" applyFill="1" applyBorder="1" applyAlignment="1">
      <alignment horizontal="left" vertical="center" wrapText="1"/>
    </xf>
    <xf numFmtId="0" fontId="7" fillId="8"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9">
    <dxf>
      <font>
        <color rgb="FF9C0006"/>
      </font>
      <fill>
        <patternFill patternType="solid">
          <bgColor theme="9" tint="-0.25"/>
        </patternFill>
      </fill>
    </dxf>
    <dxf>
      <font>
        <color rgb="FF006100"/>
      </font>
      <fill>
        <patternFill patternType="solid">
          <bgColor rgb="FFC6EFCE"/>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 name="PivotStylePreset2_Accent1" table="0" count="10" xr9:uid="{267968C8-6FFD-4C36-ACC1-9EA1FD1885CA}">
      <tableStyleElement type="headerRow" dxfId="18"/>
      <tableStyleElement type="totalRow" dxfId="17"/>
      <tableStyleElement type="firstRowStripe" dxfId="16"/>
      <tableStyleElement type="firstColumnStripe"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s>
  <colors>
    <mruColors>
      <color rgb="00327591"/>
      <color rgb="005FA4C2"/>
      <color rgb="00F1CB8D"/>
      <color rgb="00CF7D13"/>
      <color rgb="0036758F"/>
      <color rgb="0035957B"/>
      <color rgb="0044B9C0"/>
      <color rgb="005194A5"/>
      <color rgb="00339CC3"/>
      <color rgb="00EAEC3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microsoft.com/office/2017/06/relationships/rdRichValue" Target="richData/rdrichvalue.xml"/><Relationship Id="rId20" Type="http://schemas.microsoft.com/office/2017/06/relationships/rdRichValueStructure" Target="richData/rdrichvaluestructure.xml"/><Relationship Id="rId2" Type="http://schemas.openxmlformats.org/officeDocument/2006/relationships/worksheet" Target="worksheets/sheet2.xml"/><Relationship Id="rId19" Type="http://schemas.openxmlformats.org/officeDocument/2006/relationships/sheetMetadata" Target="metadata.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richData/rdrichvalue.xml><?xml version="1.0" encoding="utf-8"?>
<rvData xmlns="http://schemas.microsoft.com/office/spreadsheetml/2017/richdata" count="1">
  <rv s="0">
    <v>13</v>
    <v>1</v>
  </rv>
</rvData>
</file>

<file path=xl/richData/rdrichvaluestructure.xml><?xml version="1.0" encoding="utf-8"?>
<rvStructures xmlns="http://schemas.microsoft.com/office/spreadsheetml/2017/richdata" count="1">
  <s t="_error">
    <k n="errorType" t="i"/>
    <k n="propagated" t="b"/>
  </s>
</rvStructure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cined.com/camera-databa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tabSelected="1" zoomScale="130" zoomScaleNormal="130" workbookViewId="0">
      <selection activeCell="D5" sqref="D5"/>
    </sheetView>
  </sheetViews>
  <sheetFormatPr defaultColWidth="9" defaultRowHeight="13.5"/>
  <cols>
    <col min="1" max="1" width="42.975" customWidth="1"/>
    <col min="2" max="2" width="2.61666666666667" customWidth="1"/>
    <col min="3" max="3" width="27.2083333333333" style="24" customWidth="1"/>
    <col min="4" max="4" width="34.0333333333333" style="25" customWidth="1"/>
    <col min="5" max="5" width="3.575" style="24" customWidth="1"/>
    <col min="6" max="6" width="40.575" style="24" customWidth="1"/>
    <col min="7" max="7" width="35.3833333333333" style="25" customWidth="1"/>
    <col min="8" max="8" width="2.78333333333333" customWidth="1"/>
    <col min="9" max="9" width="54.5083333333333" customWidth="1"/>
  </cols>
  <sheetData>
    <row r="1" ht="48" customHeight="1" spans="1:9">
      <c r="A1" s="26"/>
      <c r="B1" s="26"/>
      <c r="C1" s="26"/>
      <c r="D1" s="26"/>
      <c r="E1" s="26"/>
      <c r="F1" s="26"/>
      <c r="G1" s="26"/>
      <c r="H1" s="26"/>
      <c r="I1" s="26"/>
    </row>
    <row r="2" spans="1:9">
      <c r="A2" s="26"/>
      <c r="B2" s="27" t="s">
        <v>0</v>
      </c>
      <c r="C2" s="28"/>
      <c r="D2" s="28"/>
      <c r="E2" s="28"/>
      <c r="F2" s="28"/>
      <c r="G2" s="28"/>
      <c r="H2" s="28"/>
      <c r="I2" s="26"/>
    </row>
    <row r="3" ht="31.5" spans="1:9">
      <c r="A3" s="26"/>
      <c r="B3" s="29"/>
      <c r="C3" s="30" t="str">
        <f>Language!D19</f>
        <v>Codec Rate Calculator</v>
      </c>
      <c r="D3" s="30"/>
      <c r="E3" s="30"/>
      <c r="F3" s="30"/>
      <c r="G3" s="30"/>
      <c r="H3" s="29"/>
      <c r="I3" s="26"/>
    </row>
    <row r="4" ht="22.5" spans="1:9">
      <c r="A4" s="26"/>
      <c r="B4" s="29"/>
      <c r="C4" s="31" t="str">
        <f>Language!D20</f>
        <v>Input</v>
      </c>
      <c r="D4" s="31"/>
      <c r="E4" s="32"/>
      <c r="F4" s="33" t="str">
        <f>Language!D21</f>
        <v>Output</v>
      </c>
      <c r="G4" s="33"/>
      <c r="H4" s="29"/>
      <c r="I4" s="26"/>
    </row>
    <row r="5" spans="1:9">
      <c r="A5" s="26"/>
      <c r="B5" s="29"/>
      <c r="C5" s="34" t="str">
        <f>Language!D22</f>
        <v>Type</v>
      </c>
      <c r="D5" s="35"/>
      <c r="E5" s="36"/>
      <c r="F5" s="37" t="str">
        <f>D5&amp;" | "&amp;D6&amp;" | "&amp;D7</f>
        <v> |  | </v>
      </c>
      <c r="G5" s="37"/>
      <c r="H5" s="29"/>
      <c r="I5" s="26"/>
    </row>
    <row r="6" spans="1:9">
      <c r="A6" s="26"/>
      <c r="B6" s="29"/>
      <c r="C6" s="34" t="str">
        <f>Language!D23</f>
        <v>Format</v>
      </c>
      <c r="D6" s="35"/>
      <c r="E6" s="36"/>
      <c r="F6" s="38" t="str">
        <f>Language!D38</f>
        <v>Resolution (X)</v>
      </c>
      <c r="G6" s="35" t="str">
        <f t="array" ref="G6">IFERROR(IF(INDEX('Database-Type'!E2:E10444,MATCH(1,('Database-Type'!A2:A10444=UI!D5)*('Database-Type'!B2:B10444=UI!D6)*('Database-Type'!D2:D10444=UI!D7),0))="","",INDEX('Database-Type'!E2:E10444,MATCH(1,('Database-Type'!A2:A10444=UI!D5)*('Database-Type'!B2:B10444=UI!D6)*('Database-Type'!D2:D10444=UI!D7),0))),"")</f>
        <v/>
      </c>
      <c r="H6" s="29"/>
      <c r="I6" s="26"/>
    </row>
    <row r="7" spans="1:9">
      <c r="A7" s="26"/>
      <c r="B7" s="29"/>
      <c r="C7" s="34" t="str">
        <f>Language!D24</f>
        <v>Resolution</v>
      </c>
      <c r="D7" s="35"/>
      <c r="E7" s="36"/>
      <c r="F7" s="38" t="str">
        <f>Language!D39</f>
        <v>Resolution (Y)</v>
      </c>
      <c r="G7" s="35" t="str">
        <f t="array" ref="G7">IFERROR(IF(INDEX('Database-Type'!F2:F10444,MATCH(1,('Database-Type'!A2:A10444=UI!D5)*('Database-Type'!B2:B10444=UI!D6)*('Database-Type'!D2:D10444=UI!D7),0))="","",INDEX('Database-Type'!F2:F10444,MATCH(1,('Database-Type'!A2:A10444=UI!D5)*('Database-Type'!B2:B10444=UI!D6)*('Database-Type'!D2:D10444=UI!D7),0))),"")</f>
        <v/>
      </c>
      <c r="H7" s="29"/>
      <c r="I7" s="26"/>
    </row>
    <row r="8" spans="1:9">
      <c r="A8" s="26"/>
      <c r="B8" s="29"/>
      <c r="C8" s="34" t="str">
        <f>Language!D25</f>
        <v>Frame Rate</v>
      </c>
      <c r="D8" s="35"/>
      <c r="E8" s="36"/>
      <c r="F8" s="38" t="str">
        <f>Language!D40</f>
        <v>Storage Type A</v>
      </c>
      <c r="G8" s="35" t="str">
        <f t="array" ref="G8">IFERROR(IF(INDEX('Database-Type'!J2:J10444,MATCH(1,('Database-Type'!A2:A10444=UI!D5)*('Database-Type'!B2:B10444=UI!D6)*('Database-Type'!D2:D10444=UI!D7),0))="","",INDEX('Database-Type'!J2:J10444,MATCH(1,('Database-Type'!A2:A10444=UI!D5)*('Database-Type'!B2:B10444=UI!D6)*('Database-Type'!D2:D10444=UI!D7),0))),"")</f>
        <v/>
      </c>
      <c r="H8" s="29"/>
      <c r="I8" s="26"/>
    </row>
    <row r="9" spans="1:9">
      <c r="A9" s="26"/>
      <c r="B9" s="29"/>
      <c r="C9" s="34" t="str">
        <f>Language!D26</f>
        <v>Shoot Duration(s)</v>
      </c>
      <c r="D9" s="35"/>
      <c r="E9" s="36"/>
      <c r="F9" s="38" t="str">
        <f>Language!D41</f>
        <v>Storage Type B</v>
      </c>
      <c r="G9" s="39" t="str">
        <f t="array" ref="G9">IFERROR(IF(INDEX('Database-Type'!K2:K10444,MATCH(1,('Database-Type'!A2:A10444=UI!D5)*('Database-Type'!B2:B10444=UI!D6)*('Database-Type'!D2:D10444=UI!D7),0))="","",INDEX('Database-Type'!K2:K10444,MATCH(1,('Database-Type'!A2:A10444=UI!D5)*('Database-Type'!B2:B10444=UI!D6)*('Database-Type'!D2:D10444=UI!D7),0))),"")</f>
        <v/>
      </c>
      <c r="H9" s="29"/>
      <c r="I9" s="26"/>
    </row>
    <row r="10" spans="1:9">
      <c r="A10" s="26"/>
      <c r="B10" s="29"/>
      <c r="C10" s="34" t="str">
        <f>Language!D27</f>
        <v>Storage Type</v>
      </c>
      <c r="D10" s="35"/>
      <c r="E10" s="36"/>
      <c r="F10" s="38" t="str">
        <f>Language!D42</f>
        <v>Storage Type C</v>
      </c>
      <c r="G10" s="39" t="str" cm="1">
        <f t="array" ref="G10">IFERROR(IF(INDEX('Database-Type'!L2:L10444,MATCH(1,('Database-Type'!A2:A10444=UI!D5)*('Database-Type'!B2:B10444=UI!D6)*('Database-Type'!D2:D10444=UI!D7),0))="","",INDEX('Database-Type'!L2:L10444,MATCH(1,('Database-Type'!A2:A10444=UI!D5)*('Database-Type'!B2:B10444=UI!D6)*('Database-Type'!D2:D10444=UI!D7),0))),"")</f>
        <v/>
      </c>
      <c r="H10" s="29"/>
      <c r="I10" s="26"/>
    </row>
    <row r="11" spans="1:9">
      <c r="A11" s="26"/>
      <c r="B11" s="29"/>
      <c r="C11" s="34" t="str">
        <f>Language!D28</f>
        <v>Storage</v>
      </c>
      <c r="D11" s="35"/>
      <c r="E11" s="36"/>
      <c r="F11" s="38" t="str">
        <f>Language!D43</f>
        <v>Storage Type D</v>
      </c>
      <c r="G11" s="39" t="str" cm="1">
        <f t="array" ref="G11">IFERROR(IF(INDEX('Database-Type'!M2:M10444,MATCH(1,('Database-Type'!A2:A10444=UI!D5)*('Database-Type'!B2:B10444=UI!D6)*('Database-Type'!D2:D10444=UI!D7),0))="","",INDEX('Database-Type'!M2:M10444,MATCH(1,('Database-Type'!A2:A10444=UI!D5)*('Database-Type'!B2:B10444=UI!D6)*('Database-Type'!D2:D10444=UI!D7),0))),"")</f>
        <v/>
      </c>
      <c r="H11" s="29"/>
      <c r="I11" s="26"/>
    </row>
    <row r="12" spans="1:9">
      <c r="A12" s="26"/>
      <c r="B12" s="29"/>
      <c r="C12" s="34" t="str">
        <f>Language!D29</f>
        <v>Resolution Conversion(Y)</v>
      </c>
      <c r="D12" s="35"/>
      <c r="E12" s="36"/>
      <c r="F12" s="37" t="str">
        <f>Language!D32</f>
        <v>CLIPS</v>
      </c>
      <c r="G12" s="37"/>
      <c r="H12" s="29"/>
      <c r="I12" s="26"/>
    </row>
    <row r="13" spans="1:9">
      <c r="A13" s="26"/>
      <c r="B13" s="29"/>
      <c r="C13" s="34" t="str">
        <f>Language!D30</f>
        <v>Resolution Conversion(Y)</v>
      </c>
      <c r="D13" s="35"/>
      <c r="E13" s="36"/>
      <c r="F13" s="38" t="str">
        <f>Language!D46&amp;"("&amp;INT(D9/3600)&amp;"h"&amp;INT(MOD(D9,3600)/60)&amp;"m"&amp;MOD(D9,60)&amp;"s)"</f>
        <v>Total Size(GB)(0h0m0s)</v>
      </c>
      <c r="G13" s="35" t="str">
        <f>IFERROR(IF(D5="RED KOMODO",ROUND(G34*D8*D9/8/1000,3),ROUND(G22*D8*D9/8/1000,3)),"")</f>
        <v/>
      </c>
      <c r="H13" s="29"/>
      <c r="I13" s="26"/>
    </row>
    <row r="14" spans="1:9">
      <c r="A14" s="26"/>
      <c r="B14" s="29"/>
      <c r="C14" s="34"/>
      <c r="D14" s="35"/>
      <c r="E14" s="36"/>
      <c r="F14" s="38" t="str">
        <f>Language!D47</f>
        <v>Min Storage Required</v>
      </c>
      <c r="G14" s="35" t="str">
        <f>IFERROR(QUOTIENT(G13,G19)+IF(MOD(G13,G19)&gt;0,1,0),"")</f>
        <v/>
      </c>
      <c r="H14" s="29"/>
      <c r="I14" s="26"/>
    </row>
    <row r="15" spans="1:9">
      <c r="A15" s="26"/>
      <c r="B15" s="29"/>
      <c r="C15" s="34"/>
      <c r="D15" s="35"/>
      <c r="E15" s="36"/>
      <c r="F15" s="38" t="str">
        <f>Language!D44</f>
        <v>MAX FPS(fps)</v>
      </c>
      <c r="G15" s="35" t="str" cm="1">
        <f t="array" ref="G15">IFERROR(IF(INDEX('Database-Type'!I2:I10444,MATCH(1,('Database-Type'!A2:A10444=UI!D5)*('Database-Type'!B2:B10444=UI!D6)*('Database-Type'!D2:D10444=UI!D7),0))="","",INDEX('Database-Type'!I2:I10444,MATCH(1,('Database-Type'!A2:A10444=UI!D5)*('Database-Type'!B2:B10444=UI!D6)*('Database-Type'!D2:D10444=UI!D7),0))),"")</f>
        <v/>
      </c>
      <c r="H15" s="29"/>
      <c r="I15" s="26"/>
    </row>
    <row r="16" spans="1:9">
      <c r="A16" s="26"/>
      <c r="B16" s="29"/>
      <c r="C16" s="34"/>
      <c r="D16" s="35"/>
      <c r="E16" s="36"/>
      <c r="F16" s="38" t="str">
        <f>Language!D45</f>
        <v>Bit Depth(bit)</v>
      </c>
      <c r="G16" s="35" t="str" cm="1">
        <f t="array" ref="G16">IFERROR(IF(INDEX('Database-Type'!C2:C10444,MATCH(1,('Database-Type'!A2:A10444=UI!D5)*('Database-Type'!B2:B10444=UI!D6)*('Database-Type'!D2:D10444=UI!D7),0))="","",INDEX('Database-Type'!C2:C10444,MATCH(1,('Database-Type'!A2:A10444=UI!D5)*('Database-Type'!B2:B10444=UI!D6)*('Database-Type'!D2:D10444=UI!D7),0))),"")</f>
        <v/>
      </c>
      <c r="H16" s="29"/>
      <c r="I16" s="26"/>
    </row>
    <row r="17" spans="1:9">
      <c r="A17" s="26"/>
      <c r="B17" s="29"/>
      <c r="C17" s="40"/>
      <c r="D17" s="35"/>
      <c r="E17" s="36"/>
      <c r="F17" s="37">
        <f>D11</f>
        <v>0</v>
      </c>
      <c r="G17" s="37"/>
      <c r="H17" s="29"/>
      <c r="I17" s="26"/>
    </row>
    <row r="18" spans="1:9">
      <c r="A18" s="26"/>
      <c r="B18" s="29"/>
      <c r="C18" s="40"/>
      <c r="D18" s="35"/>
      <c r="E18" s="36"/>
      <c r="F18" s="38" t="str">
        <f>Language!D48</f>
        <v>Storage Type</v>
      </c>
      <c r="G18" s="39" t="str" cm="1">
        <f t="array" ref="G18">IF(INDEX('Database-Storage'!A2:A10004,MATCH(1,--('Database-Storage'!B2:B10004=UI!D11),0))="","",INDEX('Database-Storage'!A2:A10004,MATCH(1,--('Database-Storage'!B2:B10004=UI!D11),0)))</f>
        <v>CF typeB</v>
      </c>
      <c r="H18" s="29"/>
      <c r="I18" s="26"/>
    </row>
    <row r="19" spans="1:9">
      <c r="A19" s="26"/>
      <c r="B19" s="29"/>
      <c r="C19" s="40"/>
      <c r="D19" s="35"/>
      <c r="E19" s="36"/>
      <c r="F19" s="38" t="str">
        <f>Language!D49</f>
        <v>Storage Capacity(GB)</v>
      </c>
      <c r="G19" s="35" t="str" cm="1">
        <f t="array" ref="G19">IFERROR(INDEX('Database-Storage'!C2:C10004,MATCH(UI!D11,'Database-Storage'!B2:B10004,0)),"")</f>
        <v/>
      </c>
      <c r="H19" s="29"/>
      <c r="I19" s="26"/>
    </row>
    <row r="20" spans="1:9">
      <c r="A20" s="26"/>
      <c r="B20" s="29"/>
      <c r="C20" s="40"/>
      <c r="D20" s="35"/>
      <c r="E20" s="36"/>
      <c r="F20" s="38" t="str">
        <f>Language!D50</f>
        <v>Write Speed (MB/s)</v>
      </c>
      <c r="G20" s="35" t="str" cm="1">
        <f t="array" ref="G20">IFERROR(INDEX('Database-Storage'!D2:D10004,MATCH(UI!D11,'Database-Storage'!B2:B10004,0)),"")</f>
        <v/>
      </c>
      <c r="H20" s="29"/>
      <c r="I20" s="26"/>
    </row>
    <row r="21" spans="1:9">
      <c r="A21" s="26"/>
      <c r="B21" s="29"/>
      <c r="C21" s="40"/>
      <c r="D21" s="35"/>
      <c r="E21" s="36"/>
      <c r="F21" s="37" t="str">
        <f>Language!D34</f>
        <v>Format (Non-RED KOMODO 6K)</v>
      </c>
      <c r="G21" s="37"/>
      <c r="H21" s="29"/>
      <c r="I21" s="26"/>
    </row>
    <row r="22" spans="1:9">
      <c r="A22" s="26"/>
      <c r="B22" s="29"/>
      <c r="C22" s="40"/>
      <c r="D22" s="35"/>
      <c r="E22" s="36"/>
      <c r="F22" s="38" t="str">
        <f>Language!D54</f>
        <v>Bitrate(Mbps)(Per Frame)</v>
      </c>
      <c r="G22" s="35" t="str" cm="1">
        <f t="array" ref="G22">IFERROR(ROUND(INDEX('Database-Type'!H2:H10444,MATCH(1,('Database-Type'!A2:A10444=UI!D5)*('Database-Type'!B2:B10444=UI!D6)*('Database-Type'!D2:D10444=UI!D7),0))/INDEX('Database-Type'!G2:G10444,MATCH(1,('Database-Type'!A2:A10444=UI!D5)*('Database-Type'!B2:B10444=UI!D6)*('Database-Type'!D2:D10444=UI!D7),0)),3),IF(G15="ANY",INDEX('Database-Type'!H2:H10444,MATCH(1,('Database-Type'!A2:A10444=UI!D5)*('Database-Type'!B2:B10444=UI!D6)*('Database-Type'!D2:D10444=UI!D7),0))/D8,""))</f>
        <v/>
      </c>
      <c r="H22" s="29"/>
      <c r="I22" s="26"/>
    </row>
    <row r="23" spans="1:9">
      <c r="A23" s="26"/>
      <c r="B23" s="29"/>
      <c r="C23" s="40"/>
      <c r="D23" s="35"/>
      <c r="E23" s="36"/>
      <c r="F23" s="38" t="str">
        <f>Language!D55&amp;"("&amp;D8&amp;"fps)"</f>
        <v>Bitrate(Mbps)(fps)</v>
      </c>
      <c r="G23" s="35" t="str">
        <f>IFERROR(IF(D5="RED KOMODO 6K","",ROUND(G22*D8,0)),"")</f>
        <v/>
      </c>
      <c r="H23" s="29"/>
      <c r="I23" s="26"/>
    </row>
    <row r="24" spans="1:9">
      <c r="A24" s="26"/>
      <c r="B24" s="29"/>
      <c r="C24" s="40"/>
      <c r="D24" s="35"/>
      <c r="E24" s="36"/>
      <c r="F24" s="38" t="str">
        <f>Language!D56&amp;"("&amp;D8&amp;"fps)"</f>
        <v>Bitrate(MB/s)(fps)</v>
      </c>
      <c r="G24" s="35" t="str">
        <f>IFERROR(IF(D5="RED KOMODO 6K","",ROUND(G22*D8/8,0)),"")</f>
        <v/>
      </c>
      <c r="H24" s="29"/>
      <c r="I24" s="26"/>
    </row>
    <row r="25" spans="1:9">
      <c r="A25" s="26"/>
      <c r="B25" s="29"/>
      <c r="C25" s="40"/>
      <c r="D25" s="35"/>
      <c r="E25" s="36"/>
      <c r="F25" s="38" t="str">
        <f>Language!D57&amp;"("&amp;D8&amp;"fps)"</f>
        <v>Bitrate(GB/h)(fps)</v>
      </c>
      <c r="G25" s="35" t="str">
        <f>IFERROR(IF(D5="RED KOMODO 6K","",ROUND(G22*D8*3600/8/1000,2)),"")</f>
        <v/>
      </c>
      <c r="H25" s="29"/>
      <c r="I25" s="26"/>
    </row>
    <row r="26" spans="1:9">
      <c r="A26" s="26"/>
      <c r="B26" s="29"/>
      <c r="C26" s="40"/>
      <c r="D26" s="35"/>
      <c r="E26" s="36"/>
      <c r="F26" s="38" t="str">
        <f>Language!D51&amp;"("&amp;D8&amp;"fps)"</f>
        <v>Conversion Bit Rate(Mbps)(fps)</v>
      </c>
      <c r="G26" s="35" t="str">
        <f>IFERROR(G23/G6/G7*D12*D13,"")</f>
        <v/>
      </c>
      <c r="H26" s="29"/>
      <c r="I26" s="26"/>
    </row>
    <row r="27" spans="1:9">
      <c r="A27" s="26"/>
      <c r="B27" s="29"/>
      <c r="C27" s="40"/>
      <c r="D27" s="35"/>
      <c r="E27" s="36"/>
      <c r="F27" s="38" t="str">
        <f>Language!D52&amp;"("&amp;D8&amp;"fps)"</f>
        <v>Conversion Bit Rate(MB/s)(fps)</v>
      </c>
      <c r="G27" s="35" t="str">
        <f>IFERROR(ROUND(G26/8,0),"")</f>
        <v/>
      </c>
      <c r="H27" s="29"/>
      <c r="I27" s="26"/>
    </row>
    <row r="28" spans="1:9">
      <c r="A28" s="26"/>
      <c r="B28" s="29"/>
      <c r="C28" s="40"/>
      <c r="D28" s="35"/>
      <c r="E28" s="36"/>
      <c r="F28" s="38" t="str">
        <f>Language!D53&amp;"("&amp;INT(D9/3600)&amp;"h"&amp;INT(MOD(D9,3600)/60)&amp;"m"&amp;MOD(D9,60)&amp;"s)"</f>
        <v>Conversion Total Size(GB)(0h0m0s)</v>
      </c>
      <c r="G28" s="35" t="str">
        <f>IFERROR(ROUND(G26*D9/8/1000,3),"")</f>
        <v/>
      </c>
      <c r="H28" s="29"/>
      <c r="I28" s="26"/>
    </row>
    <row r="29" spans="1:9">
      <c r="A29" s="26"/>
      <c r="B29" s="29"/>
      <c r="C29" s="40"/>
      <c r="D29" s="35"/>
      <c r="E29" s="36"/>
      <c r="F29" s="37" t="str">
        <f>Language!D35</f>
        <v>Storage (Non-RED KOMODO 6K)</v>
      </c>
      <c r="G29" s="37"/>
      <c r="H29" s="29"/>
      <c r="I29" s="26"/>
    </row>
    <row r="30" spans="1:9">
      <c r="A30" s="26"/>
      <c r="B30" s="29"/>
      <c r="C30" s="40"/>
      <c r="D30" s="35"/>
      <c r="E30" s="36"/>
      <c r="F30" s="38" t="str">
        <f>Language!D58&amp;"(s)"&amp;"("&amp;G19&amp;"GB)"</f>
        <v>Storage Duration(s)(GB)</v>
      </c>
      <c r="G30" s="35" t="str">
        <f>IFERROR(IF(D5="RED KOMODO 6K","",ROUND((G19*1000*8/G22/D8),0)),"")</f>
        <v/>
      </c>
      <c r="H30" s="29"/>
      <c r="I30" s="26"/>
    </row>
    <row r="31" spans="1:9">
      <c r="A31" s="26"/>
      <c r="B31" s="29"/>
      <c r="C31" s="40"/>
      <c r="D31" s="35"/>
      <c r="E31" s="36"/>
      <c r="F31" s="38" t="str">
        <f>Language!D58&amp;"("&amp;G19&amp;"GB)"</f>
        <v>Storage Duration(GB)</v>
      </c>
      <c r="G31" s="41" t="str">
        <f>IFERROR(IF(D5="RED KOMODO 6K","",INT(G30/3600)&amp;"h"&amp;INT(MOD(G30,3600)/60)&amp;"m"&amp;MOD(G30,60)&amp;"s"),"")</f>
        <v/>
      </c>
      <c r="H31" s="29"/>
      <c r="I31" s="26"/>
    </row>
    <row r="32" spans="1:9">
      <c r="A32" s="26"/>
      <c r="B32" s="29"/>
      <c r="C32" s="40"/>
      <c r="D32" s="35"/>
      <c r="E32" s="36"/>
      <c r="F32" s="38" t="str">
        <f>Language!D59</f>
        <v>Is Usable</v>
      </c>
      <c r="G32" s="35" t="str">
        <f>IF(G31="","",IF(D5="RED KOMODO 6K","",IF(AND(G20&gt;G24,OR(G18=G8,G18=G9,G18=G10,G18=G11,G18="ALL")),"√","X")))</f>
        <v/>
      </c>
      <c r="H32" s="29"/>
      <c r="I32" s="26"/>
    </row>
    <row r="33" spans="1:9">
      <c r="A33" s="26"/>
      <c r="B33" s="29"/>
      <c r="C33" s="40"/>
      <c r="D33" s="35"/>
      <c r="E33" s="36"/>
      <c r="F33" s="37" t="str">
        <f>Language!D36</f>
        <v>Format (RED KOMODO 6K)</v>
      </c>
      <c r="G33" s="37"/>
      <c r="H33" s="29"/>
      <c r="I33" s="26"/>
    </row>
    <row r="34" spans="1:9">
      <c r="A34" s="26"/>
      <c r="B34" s="29"/>
      <c r="C34" s="40"/>
      <c r="D34" s="35"/>
      <c r="E34" s="36"/>
      <c r="F34" s="38" t="str">
        <f>Language!D54</f>
        <v>Bitrate(Mbps)(Per Frame)</v>
      </c>
      <c r="G34" s="35" t="str">
        <f>IFERROR(IF(D5="RED KOMODO 6K",ROUND(IF(G22*D8&gt;280*8,280*8/D8,G22),3),""),"")</f>
        <v/>
      </c>
      <c r="H34" s="29"/>
      <c r="I34" s="26"/>
    </row>
    <row r="35" spans="1:9">
      <c r="A35" s="26"/>
      <c r="B35" s="29"/>
      <c r="C35" s="40"/>
      <c r="D35" s="35"/>
      <c r="E35" s="36"/>
      <c r="F35" s="38" t="str">
        <f>Language!D55&amp;"("&amp;D8&amp;"fps)"</f>
        <v>Bitrate(Mbps)(fps)</v>
      </c>
      <c r="G35" s="35" t="str">
        <f>IF(G34="","",IF(D5="RED KOMODO 6K",IF(G34*D8&gt;2240,2240,ROUND(G34*D8,0)),""))</f>
        <v/>
      </c>
      <c r="H35" s="29"/>
      <c r="I35" s="26"/>
    </row>
    <row r="36" spans="1:9">
      <c r="A36" s="26"/>
      <c r="B36" s="29"/>
      <c r="C36" s="40"/>
      <c r="D36" s="35"/>
      <c r="E36" s="36"/>
      <c r="F36" s="38" t="str">
        <f>Language!D56&amp;"("&amp;D8&amp;"fps)"</f>
        <v>Bitrate(MB/s)(fps)</v>
      </c>
      <c r="G36" s="35" t="str">
        <f>IF(G34="","",IF(D5="RED KOMODO 6K",IF(G35/8&gt;280,280,ROUND(G35/8,0)),""))</f>
        <v/>
      </c>
      <c r="H36" s="29"/>
      <c r="I36" s="26"/>
    </row>
    <row r="37" spans="1:9">
      <c r="A37" s="26"/>
      <c r="B37" s="29"/>
      <c r="C37" s="40"/>
      <c r="D37" s="35"/>
      <c r="E37" s="36"/>
      <c r="F37" s="38" t="str">
        <f>Language!D57&amp;"("&amp;D8&amp;"fps)"</f>
        <v>Bitrate(GB/h)(fps)</v>
      </c>
      <c r="G37" s="35" t="str">
        <f>IF(G34="","",IF(D5="RED KOMODO 6K",ROUND(G34*D8*3600/8/1000,2),""))</f>
        <v/>
      </c>
      <c r="H37" s="29"/>
      <c r="I37" s="26"/>
    </row>
    <row r="38" spans="1:9">
      <c r="A38" s="26"/>
      <c r="B38" s="29"/>
      <c r="C38" s="40"/>
      <c r="D38" s="35"/>
      <c r="E38" s="36"/>
      <c r="F38" s="37" t="str">
        <f>Language!D37</f>
        <v>Storage (RED KOMODO 6K)</v>
      </c>
      <c r="G38" s="37"/>
      <c r="H38" s="29"/>
      <c r="I38" s="26"/>
    </row>
    <row r="39" spans="1:9">
      <c r="A39" s="26"/>
      <c r="B39" s="29"/>
      <c r="C39" s="40"/>
      <c r="D39" s="35"/>
      <c r="E39" s="36"/>
      <c r="F39" s="38" t="str">
        <f>Language!D58&amp;"(s)"&amp;"("&amp;G19&amp;"GB)"</f>
        <v>Storage Duration(s)(GB)</v>
      </c>
      <c r="G39" s="35" t="str">
        <f>IF(G34="","",IF(D5="RED KOMODO 6K",ROUND((G19*1000*8/G34/D8),0),""))</f>
        <v/>
      </c>
      <c r="H39" s="29"/>
      <c r="I39" s="26"/>
    </row>
    <row r="40" spans="1:9">
      <c r="A40" s="26"/>
      <c r="B40" s="29"/>
      <c r="C40" s="40"/>
      <c r="D40" s="35"/>
      <c r="E40" s="36"/>
      <c r="F40" s="38" t="str">
        <f>Language!D58&amp;"("&amp;G19&amp;"GB)"</f>
        <v>Storage Duration(GB)</v>
      </c>
      <c r="G40" s="35" t="str">
        <f>IF(G34="","",IF(D5="RED KOMODO 6K",INT(G39/3600)&amp;"h"&amp;INT(MOD(G39,3600)/60)&amp;"m"&amp;MOD(G39,60)&amp;"s",""))</f>
        <v/>
      </c>
      <c r="H40" s="29"/>
      <c r="I40" s="26"/>
    </row>
    <row r="41" spans="1:9">
      <c r="A41" s="26"/>
      <c r="B41" s="29"/>
      <c r="C41" s="34" t="str">
        <f>Language!D31</f>
        <v>Language Setting</v>
      </c>
      <c r="D41" s="35" t="s">
        <v>1</v>
      </c>
      <c r="E41" s="36"/>
      <c r="F41" s="38" t="str">
        <f>Language!D59</f>
        <v>Is Usable</v>
      </c>
      <c r="G41" s="35" t="str">
        <f>IF(G34="","",IF(D5="RED KOMODO 6K",IF(AND(G20&gt;G36,OR(G18=G8,G18=G9,G18=G10,G18=G11,G18="ALL")),"√","X"),""))</f>
        <v/>
      </c>
      <c r="H41" s="29"/>
      <c r="I41" s="26"/>
    </row>
    <row r="42" spans="1:9">
      <c r="A42" s="26"/>
      <c r="B42" s="42" t="s">
        <v>2</v>
      </c>
      <c r="C42" s="42"/>
      <c r="D42" s="42"/>
      <c r="E42" s="42"/>
      <c r="F42" s="42"/>
      <c r="G42" s="42"/>
      <c r="H42" s="42"/>
      <c r="I42" s="26"/>
    </row>
    <row r="43" ht="119" customHeight="1" spans="1:9">
      <c r="A43" s="26"/>
      <c r="B43" s="26"/>
      <c r="C43" s="26"/>
      <c r="D43" s="26"/>
      <c r="E43" s="26"/>
      <c r="F43" s="26"/>
      <c r="G43" s="26"/>
      <c r="H43" s="26"/>
      <c r="I43" s="26"/>
    </row>
  </sheetData>
  <sheetProtection formatCells="0" insertHyperlinks="0" autoFilter="0"/>
  <mergeCells count="19">
    <mergeCell ref="B1:H1"/>
    <mergeCell ref="B2:H2"/>
    <mergeCell ref="C3:G3"/>
    <mergeCell ref="C4:D4"/>
    <mergeCell ref="F4:G4"/>
    <mergeCell ref="F5:G5"/>
    <mergeCell ref="F12:G12"/>
    <mergeCell ref="F17:G17"/>
    <mergeCell ref="F21:G21"/>
    <mergeCell ref="F29:G29"/>
    <mergeCell ref="F33:G33"/>
    <mergeCell ref="F38:G38"/>
    <mergeCell ref="B42:H42"/>
    <mergeCell ref="B43:H43"/>
    <mergeCell ref="A1:A43"/>
    <mergeCell ref="B3:B41"/>
    <mergeCell ref="E4:E41"/>
    <mergeCell ref="H3:H41"/>
    <mergeCell ref="I1:I43"/>
  </mergeCells>
  <conditionalFormatting sqref="G8">
    <cfRule type="cellIs" dxfId="0" priority="11" operator="equal">
      <formula>"X"</formula>
    </cfRule>
    <cfRule type="cellIs" dxfId="1" priority="12" operator="equal">
      <formula>"√"</formula>
    </cfRule>
  </conditionalFormatting>
  <conditionalFormatting sqref="G35">
    <cfRule type="cellIs" dxfId="0" priority="9" operator="equal">
      <formula>"X"</formula>
    </cfRule>
    <cfRule type="cellIs" dxfId="1" priority="10" operator="equal">
      <formula>"√"</formula>
    </cfRule>
  </conditionalFormatting>
  <conditionalFormatting sqref="G15:G16">
    <cfRule type="cellIs" dxfId="1" priority="2" operator="equal">
      <formula>"√"</formula>
    </cfRule>
    <cfRule type="cellIs" dxfId="0" priority="1" operator="equal">
      <formula>"X"</formula>
    </cfRule>
  </conditionalFormatting>
  <conditionalFormatting sqref="G39:G41">
    <cfRule type="cellIs" dxfId="0" priority="5" operator="equal">
      <formula>"X"</formula>
    </cfRule>
    <cfRule type="cellIs" dxfId="1" priority="6" operator="equal">
      <formula>"√"</formula>
    </cfRule>
  </conditionalFormatting>
  <conditionalFormatting sqref="G4 G6:G7 G13:G14 G19:G20 G36:G37 G46:G1048576 G30:G32 G34 G22:G28">
    <cfRule type="cellIs" dxfId="0" priority="13" operator="equal">
      <formula>"X"</formula>
    </cfRule>
    <cfRule type="cellIs" dxfId="1" priority="14" operator="equal">
      <formula>"√"</formula>
    </cfRule>
  </conditionalFormatting>
  <dataValidations count="9">
    <dataValidation type="list" allowBlank="1" showInputMessage="1" showErrorMessage="1" sqref="D5">
      <formula1>'Auto-Type'!$A:$A</formula1>
    </dataValidation>
    <dataValidation type="list" allowBlank="1" showInputMessage="1" showErrorMessage="1" sqref="D6">
      <formula1>'Auto-Codec'!$A:$A</formula1>
    </dataValidation>
    <dataValidation type="list" allowBlank="1" showInputMessage="1" showErrorMessage="1" sqref="D7">
      <formula1>'Auto-Resolution'!$A:$A</formula1>
    </dataValidation>
    <dataValidation type="list" allowBlank="1" showInputMessage="1" showErrorMessage="1" sqref="D8">
      <formula1>'Auto-FPS'!$A:$A</formula1>
    </dataValidation>
    <dataValidation type="list" allowBlank="1" showInputMessage="1" sqref="D9">
      <formula1>RECTime!$A:$A</formula1>
    </dataValidation>
    <dataValidation type="list" allowBlank="1" showInputMessage="1" showErrorMessage="1" sqref="D10">
      <formula1>'Auto-StorageType'!$A:$A</formula1>
    </dataValidation>
    <dataValidation type="list" allowBlank="1" showInputMessage="1" showErrorMessage="1" sqref="D11 D14 D15:D16">
      <formula1>'Auto-Storage'!$A:$A</formula1>
    </dataValidation>
    <dataValidation allowBlank="1" showInputMessage="1" showErrorMessage="1" sqref="G19"/>
    <dataValidation type="list" allowBlank="1" showInputMessage="1" showErrorMessage="1" sqref="D41">
      <formula1>"chs,eng"</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zoomScale="175" zoomScaleNormal="175" workbookViewId="0">
      <selection activeCell="B16" sqref="B16"/>
    </sheetView>
  </sheetViews>
  <sheetFormatPr defaultColWidth="9" defaultRowHeight="13.5" outlineLevelCol="3"/>
  <cols>
    <col min="1" max="1" width="2.7" customWidth="1"/>
    <col min="2" max="2" width="26.7083333333333" style="13" customWidth="1"/>
    <col min="3" max="3" width="77.0333333333333" style="3" customWidth="1"/>
    <col min="4" max="4" width="1.9" customWidth="1"/>
  </cols>
  <sheetData>
    <row r="1" spans="1:4">
      <c r="A1" s="14"/>
      <c r="B1" s="15"/>
      <c r="C1" s="16"/>
      <c r="D1" s="14"/>
    </row>
    <row r="2" ht="28" customHeight="1" spans="1:4">
      <c r="A2" s="14"/>
      <c r="B2" s="17" t="str">
        <f>Language!D4</f>
        <v>Note: The formula currently used in the single spreadsheet supports up to 9999 data entries. If there are more than 9999, you will need to modify the formulas within all the tables.</v>
      </c>
      <c r="C2" s="18"/>
      <c r="D2" s="14"/>
    </row>
    <row r="3" spans="1:4">
      <c r="A3" s="14"/>
      <c r="B3" s="19" t="str">
        <f>Language!D2</f>
        <v>Sheet</v>
      </c>
      <c r="C3" s="20" t="str">
        <f>Language!D3</f>
        <v>Description</v>
      </c>
      <c r="D3" s="14"/>
    </row>
    <row r="4" ht="27" spans="1:4">
      <c r="A4" s="14"/>
      <c r="B4" s="21" t="s">
        <v>3</v>
      </c>
      <c r="C4" s="22" t="str">
        <f>Language!D5</f>
        <v>This is primarily used as the main interface, where the drop-down menu will automatically update the corresponding data selected. Enter various required parameters on one side, and the output side will automatically refresh.</v>
      </c>
      <c r="D4" s="14"/>
    </row>
    <row r="5" ht="40.5" spans="1:4">
      <c r="A5" s="14"/>
      <c r="B5" s="21" t="s">
        <v>4</v>
      </c>
      <c r="C5" s="22" t="str">
        <f>Language!D6</f>
        <v>This spreadsheet mainly stores data on various codec type, shooting formats, resolutions, etc. It is sufficient to input the bitrate, format, and resolution information for just one frame rate (e.g. 24fps). Storage types A and B correspond to the certain storage solutions, and the program will automatically load the appropriate type of card from the storage  database.</v>
      </c>
      <c r="D5" s="14"/>
    </row>
    <row r="6" ht="27" spans="1:4">
      <c r="A6" s="14"/>
      <c r="B6" s="21" t="s">
        <v>5</v>
      </c>
      <c r="C6" s="22" t="str">
        <f>Language!D7</f>
        <v>You can manually add/modify the preset drop-down list, which stores all the card names and their actual capacities (for fine-tuning data), write speeds, and card types are also used to compare whether they support writing in that format.</v>
      </c>
      <c r="D6" s="14"/>
    </row>
    <row r="7" spans="1:4">
      <c r="A7" s="14"/>
      <c r="B7" s="21" t="s">
        <v>6</v>
      </c>
      <c r="C7" s="22" t="str">
        <f>Language!D8</f>
        <v>You can manually add/modify the preset drop-down list; it stores shortcut presets for the frame rate drop-down list.</v>
      </c>
      <c r="D7" s="14"/>
    </row>
    <row r="8" spans="1:4">
      <c r="A8" s="14"/>
      <c r="B8" s="21" t="s">
        <v>7</v>
      </c>
      <c r="C8" s="22" t="str">
        <f>Language!D9</f>
        <v>You can manually add/modify the preset drop-down list; it stores shortcut presets for the record time drop-down list.</v>
      </c>
      <c r="D8" s="14"/>
    </row>
    <row r="9" spans="1:4">
      <c r="A9" s="14"/>
      <c r="B9" s="21" t="s">
        <v>8</v>
      </c>
      <c r="C9" s="22" t="str">
        <f>Language!D10</f>
        <v>This table stores multilingual data, which can be modified and additional languages can be added as needed.</v>
      </c>
      <c r="D9" s="14"/>
    </row>
    <row r="10" spans="1:4">
      <c r="A10" s="14"/>
      <c r="B10" s="21" t="s">
        <v>9</v>
      </c>
      <c r="C10" s="22" t="str">
        <f>Language!D11</f>
        <v>The spreadsheet calculates automatically internally; do not modify manually.</v>
      </c>
      <c r="D10" s="14"/>
    </row>
    <row r="11" spans="1:4">
      <c r="A11" s="14"/>
      <c r="B11" s="21" t="s">
        <v>10</v>
      </c>
      <c r="C11" s="22" t="str">
        <f>Language!D12</f>
        <v>The spreadsheet calculates automatically internally; do not modify manually.</v>
      </c>
      <c r="D11" s="14"/>
    </row>
    <row r="12" spans="1:4">
      <c r="A12" s="14"/>
      <c r="B12" s="21" t="s">
        <v>11</v>
      </c>
      <c r="C12" s="22" t="str">
        <f>Language!D13</f>
        <v>The spreadsheet calculates automatically internally; do not modify manually.</v>
      </c>
      <c r="D12" s="14"/>
    </row>
    <row r="13" spans="1:4">
      <c r="A13" s="14"/>
      <c r="B13" s="21" t="s">
        <v>12</v>
      </c>
      <c r="C13" s="22" t="str">
        <f>Language!D14</f>
        <v>The spreadsheet calculates automatically internally; do not modify manually.</v>
      </c>
      <c r="D13" s="14"/>
    </row>
    <row r="14" spans="1:4">
      <c r="A14" s="14"/>
      <c r="B14" s="21" t="s">
        <v>13</v>
      </c>
      <c r="C14" s="22" t="str">
        <f>Language!D15</f>
        <v>The spreadsheet calculates automatically internally; do not modify manually.</v>
      </c>
      <c r="D14" s="14"/>
    </row>
    <row r="15" spans="1:4">
      <c r="A15" s="14"/>
      <c r="B15" s="21" t="s">
        <v>14</v>
      </c>
      <c r="C15" s="22" t="str">
        <f>Language!D16</f>
        <v>The spreadsheet calculates automatically internally; do not modify manually.</v>
      </c>
      <c r="D15" s="14"/>
    </row>
    <row r="16" ht="40.5" spans="1:4">
      <c r="A16" s="14"/>
      <c r="B16" s="21" t="str">
        <f>Language!D18</f>
        <v>Websites for reference data</v>
      </c>
      <c r="C16" s="23" t="s">
        <v>15</v>
      </c>
      <c r="D16" s="14"/>
    </row>
    <row r="17" spans="1:4">
      <c r="A17" s="14"/>
      <c r="B17" s="15"/>
      <c r="C17" s="16"/>
      <c r="D17" s="14"/>
    </row>
  </sheetData>
  <sheetProtection formatCells="0" insertHyperlinks="0" autoFilter="0"/>
  <mergeCells count="1">
    <mergeCell ref="B2:C2"/>
  </mergeCells>
  <hyperlinks>
    <hyperlink ref="C16" r:id="rId1" display="https://www.cined.com/camera-database/&#10;https://www.red.com/tools#recording-time&#10;https://tools.arri.com/fileadmin/adapps/afdc/index.html" tooltip="https://www.cined.com/camera-data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04"/>
  <sheetViews>
    <sheetView workbookViewId="0">
      <pane ySplit="1" topLeftCell="A595" activePane="bottomLeft" state="frozen"/>
      <selection/>
      <selection pane="bottomLeft" activeCell="A598" sqref="A598"/>
    </sheetView>
  </sheetViews>
  <sheetFormatPr defaultColWidth="9" defaultRowHeight="13.5"/>
  <cols>
    <col min="1" max="1" width="35.425" style="8" customWidth="1"/>
    <col min="2" max="2" width="26.1083333333333" style="1" customWidth="1"/>
    <col min="3" max="3" width="7.60833333333333" style="1" customWidth="1"/>
    <col min="4" max="4" width="15.0833333333333" style="1" customWidth="1"/>
    <col min="5" max="5" width="9.01666666666667" style="1" customWidth="1"/>
    <col min="6" max="6" width="8.65" style="1" customWidth="1"/>
    <col min="7" max="7" width="5.35833333333333" style="1" customWidth="1"/>
    <col min="8" max="8" width="12.6833333333333" style="1" customWidth="1"/>
    <col min="9" max="9" width="10.875" style="1" customWidth="1"/>
    <col min="10" max="10" width="27.3" style="1" customWidth="1"/>
    <col min="11" max="11" width="17.875" style="1" customWidth="1"/>
    <col min="12" max="12" width="17.375" style="1" customWidth="1"/>
    <col min="13" max="13" width="17.125" style="2" customWidth="1"/>
  </cols>
  <sheetData>
    <row r="1" spans="1:13">
      <c r="A1" s="6" t="str">
        <f>Language!D60</f>
        <v>Type</v>
      </c>
      <c r="B1" s="5" t="str">
        <f>Language!D61</f>
        <v>Format</v>
      </c>
      <c r="C1" s="5" t="str">
        <f>Language!D62</f>
        <v>Bit Depth</v>
      </c>
      <c r="D1" s="5" t="str">
        <f>Language!D63</f>
        <v>Resolution</v>
      </c>
      <c r="E1" s="5" t="str">
        <f>Language!D64</f>
        <v>X</v>
      </c>
      <c r="F1" s="5" t="s">
        <v>16</v>
      </c>
      <c r="G1" s="5" t="str">
        <f>Language!D66</f>
        <v>FPS</v>
      </c>
      <c r="H1" s="5" t="str">
        <f>Language!D67</f>
        <v>Mbps</v>
      </c>
      <c r="I1" s="5" t="str">
        <f>Language!D68</f>
        <v>MAX FPS</v>
      </c>
      <c r="J1" s="5" t="str">
        <f>Language!D69</f>
        <v>Storage Type A</v>
      </c>
      <c r="K1" s="5" t="str">
        <f>Language!D70</f>
        <v>Storage Type B</v>
      </c>
      <c r="L1" s="5" t="str">
        <f>Language!D71</f>
        <v>Storage Type C</v>
      </c>
      <c r="M1" s="5" t="str">
        <f>Language!D72</f>
        <v>Storage Type D</v>
      </c>
    </row>
    <row r="2" spans="1:10">
      <c r="A2" s="8" t="s">
        <v>17</v>
      </c>
      <c r="B2" s="1" t="s">
        <v>18</v>
      </c>
      <c r="C2" s="1">
        <v>10</v>
      </c>
      <c r="D2" s="1" t="s">
        <v>19</v>
      </c>
      <c r="E2" s="1">
        <v>1920</v>
      </c>
      <c r="F2" s="1">
        <v>1080</v>
      </c>
      <c r="G2" s="1">
        <v>24</v>
      </c>
      <c r="H2" s="1">
        <v>92</v>
      </c>
      <c r="I2" s="1">
        <v>200</v>
      </c>
      <c r="J2" s="1" t="s">
        <v>20</v>
      </c>
    </row>
    <row r="3" spans="1:10">
      <c r="A3" s="8" t="s">
        <v>17</v>
      </c>
      <c r="B3" s="1" t="s">
        <v>18</v>
      </c>
      <c r="C3" s="1">
        <v>10</v>
      </c>
      <c r="D3" s="1" t="s">
        <v>21</v>
      </c>
      <c r="E3" s="1">
        <v>1920</v>
      </c>
      <c r="F3" s="1">
        <v>1080</v>
      </c>
      <c r="G3" s="1">
        <v>24</v>
      </c>
      <c r="H3" s="1">
        <v>92</v>
      </c>
      <c r="I3" s="1">
        <v>120</v>
      </c>
      <c r="J3" s="1" t="s">
        <v>20</v>
      </c>
    </row>
    <row r="4" spans="1:10">
      <c r="A4" s="8" t="s">
        <v>17</v>
      </c>
      <c r="B4" s="1" t="s">
        <v>18</v>
      </c>
      <c r="C4" s="1">
        <v>10</v>
      </c>
      <c r="D4" s="1" t="s">
        <v>22</v>
      </c>
      <c r="E4" s="1">
        <v>2048</v>
      </c>
      <c r="F4" s="1">
        <v>1152</v>
      </c>
      <c r="G4" s="1">
        <v>24</v>
      </c>
      <c r="H4" s="1">
        <v>105</v>
      </c>
      <c r="I4" s="1">
        <v>200</v>
      </c>
      <c r="J4" s="1" t="s">
        <v>20</v>
      </c>
    </row>
    <row r="5" spans="1:10">
      <c r="A5" s="8" t="s">
        <v>17</v>
      </c>
      <c r="B5" s="1" t="s">
        <v>18</v>
      </c>
      <c r="C5" s="1">
        <v>10</v>
      </c>
      <c r="D5" s="1" t="s">
        <v>23</v>
      </c>
      <c r="E5" s="1">
        <v>2048</v>
      </c>
      <c r="F5" s="1">
        <v>858</v>
      </c>
      <c r="G5" s="1">
        <v>24</v>
      </c>
      <c r="H5" s="1">
        <v>78</v>
      </c>
      <c r="I5" s="1">
        <v>120</v>
      </c>
      <c r="J5" s="1" t="s">
        <v>20</v>
      </c>
    </row>
    <row r="6" spans="1:10">
      <c r="A6" s="8" t="s">
        <v>17</v>
      </c>
      <c r="B6" s="1" t="s">
        <v>18</v>
      </c>
      <c r="C6" s="1">
        <v>10</v>
      </c>
      <c r="D6" s="1" t="s">
        <v>24</v>
      </c>
      <c r="E6" s="1">
        <v>3200</v>
      </c>
      <c r="F6" s="1">
        <v>1800</v>
      </c>
      <c r="G6" s="1">
        <v>24</v>
      </c>
      <c r="H6" s="1">
        <v>256</v>
      </c>
      <c r="I6" s="1">
        <v>60</v>
      </c>
      <c r="J6" s="1" t="s">
        <v>20</v>
      </c>
    </row>
    <row r="7" spans="1:10">
      <c r="A7" s="8" t="s">
        <v>17</v>
      </c>
      <c r="B7" s="1" t="s">
        <v>18</v>
      </c>
      <c r="C7" s="1">
        <v>10</v>
      </c>
      <c r="D7" s="1" t="s">
        <v>25</v>
      </c>
      <c r="E7" s="1">
        <v>3840</v>
      </c>
      <c r="F7" s="1">
        <v>2160</v>
      </c>
      <c r="G7" s="1">
        <v>24</v>
      </c>
      <c r="H7" s="1">
        <v>368</v>
      </c>
      <c r="I7" s="1">
        <v>60</v>
      </c>
      <c r="J7" s="1" t="s">
        <v>20</v>
      </c>
    </row>
    <row r="8" spans="1:10">
      <c r="A8" s="8" t="s">
        <v>17</v>
      </c>
      <c r="B8" s="1" t="s">
        <v>18</v>
      </c>
      <c r="C8" s="1">
        <v>10</v>
      </c>
      <c r="D8" s="1" t="s">
        <v>26</v>
      </c>
      <c r="E8" s="1">
        <v>2944</v>
      </c>
      <c r="F8" s="1">
        <v>2160</v>
      </c>
      <c r="G8" s="1">
        <v>24</v>
      </c>
      <c r="H8" s="1">
        <v>276</v>
      </c>
      <c r="I8" s="1">
        <v>50</v>
      </c>
      <c r="J8" s="1" t="s">
        <v>20</v>
      </c>
    </row>
    <row r="9" spans="1:10">
      <c r="A9" s="8" t="s">
        <v>17</v>
      </c>
      <c r="B9" s="1" t="s">
        <v>27</v>
      </c>
      <c r="C9" s="1">
        <v>10</v>
      </c>
      <c r="D9" s="1" t="s">
        <v>19</v>
      </c>
      <c r="E9" s="1">
        <v>1920</v>
      </c>
      <c r="F9" s="1">
        <v>1080</v>
      </c>
      <c r="G9" s="1">
        <v>24</v>
      </c>
      <c r="H9" s="1">
        <v>198</v>
      </c>
      <c r="I9" s="1">
        <v>200</v>
      </c>
      <c r="J9" s="1" t="s">
        <v>20</v>
      </c>
    </row>
    <row r="10" spans="1:10">
      <c r="A10" s="8" t="s">
        <v>17</v>
      </c>
      <c r="B10" s="1" t="s">
        <v>27</v>
      </c>
      <c r="C10" s="1">
        <v>10</v>
      </c>
      <c r="D10" s="1" t="s">
        <v>21</v>
      </c>
      <c r="E10" s="1">
        <v>1920</v>
      </c>
      <c r="F10" s="1">
        <v>1080</v>
      </c>
      <c r="G10" s="1">
        <v>24</v>
      </c>
      <c r="H10" s="1">
        <v>198</v>
      </c>
      <c r="I10" s="1">
        <v>120</v>
      </c>
      <c r="J10" s="1" t="s">
        <v>20</v>
      </c>
    </row>
    <row r="11" spans="1:10">
      <c r="A11" s="8" t="s">
        <v>17</v>
      </c>
      <c r="B11" s="1" t="s">
        <v>27</v>
      </c>
      <c r="C11" s="1">
        <v>10</v>
      </c>
      <c r="D11" s="1" t="s">
        <v>22</v>
      </c>
      <c r="E11" s="1">
        <v>2048</v>
      </c>
      <c r="F11" s="1">
        <v>1152</v>
      </c>
      <c r="G11" s="1">
        <v>24</v>
      </c>
      <c r="H11" s="1">
        <v>225</v>
      </c>
      <c r="I11" s="1">
        <v>200</v>
      </c>
      <c r="J11" s="1" t="s">
        <v>20</v>
      </c>
    </row>
    <row r="12" spans="1:10">
      <c r="A12" s="8" t="s">
        <v>17</v>
      </c>
      <c r="B12" s="1" t="s">
        <v>27</v>
      </c>
      <c r="C12" s="1">
        <v>10</v>
      </c>
      <c r="D12" s="1" t="s">
        <v>23</v>
      </c>
      <c r="E12" s="1">
        <v>2048</v>
      </c>
      <c r="F12" s="1">
        <v>858</v>
      </c>
      <c r="G12" s="1">
        <v>24</v>
      </c>
      <c r="H12" s="1">
        <v>168</v>
      </c>
      <c r="I12" s="1">
        <v>120</v>
      </c>
      <c r="J12" s="1" t="s">
        <v>20</v>
      </c>
    </row>
    <row r="13" spans="1:10">
      <c r="A13" s="8" t="s">
        <v>17</v>
      </c>
      <c r="B13" s="1" t="s">
        <v>27</v>
      </c>
      <c r="C13" s="1">
        <v>10</v>
      </c>
      <c r="D13" s="1" t="s">
        <v>24</v>
      </c>
      <c r="E13" s="1">
        <v>3200</v>
      </c>
      <c r="F13" s="1">
        <v>1800</v>
      </c>
      <c r="G13" s="1">
        <v>24</v>
      </c>
      <c r="H13" s="1">
        <v>551</v>
      </c>
      <c r="I13" s="1">
        <v>60</v>
      </c>
      <c r="J13" s="1" t="s">
        <v>20</v>
      </c>
    </row>
    <row r="14" spans="1:10">
      <c r="A14" s="8" t="s">
        <v>17</v>
      </c>
      <c r="B14" s="1" t="s">
        <v>27</v>
      </c>
      <c r="C14" s="1">
        <v>10</v>
      </c>
      <c r="D14" s="1" t="s">
        <v>25</v>
      </c>
      <c r="E14" s="1">
        <v>3840</v>
      </c>
      <c r="F14" s="1">
        <v>2160</v>
      </c>
      <c r="G14" s="1">
        <v>24</v>
      </c>
      <c r="H14" s="1">
        <v>793</v>
      </c>
      <c r="I14" s="1">
        <v>60</v>
      </c>
      <c r="J14" s="1" t="s">
        <v>20</v>
      </c>
    </row>
    <row r="15" spans="1:10">
      <c r="A15" s="8" t="s">
        <v>17</v>
      </c>
      <c r="B15" s="1" t="s">
        <v>27</v>
      </c>
      <c r="C15" s="1">
        <v>10</v>
      </c>
      <c r="D15" s="1" t="s">
        <v>26</v>
      </c>
      <c r="E15" s="1">
        <v>2944</v>
      </c>
      <c r="F15" s="1">
        <v>2160</v>
      </c>
      <c r="G15" s="1">
        <v>24</v>
      </c>
      <c r="H15" s="1">
        <v>695</v>
      </c>
      <c r="I15" s="1">
        <v>50</v>
      </c>
      <c r="J15" s="1" t="s">
        <v>20</v>
      </c>
    </row>
    <row r="16" spans="1:10">
      <c r="A16" s="8" t="s">
        <v>17</v>
      </c>
      <c r="B16" s="1" t="s">
        <v>28</v>
      </c>
      <c r="C16" s="1">
        <v>10</v>
      </c>
      <c r="D16" s="1" t="s">
        <v>19</v>
      </c>
      <c r="E16" s="1">
        <v>1920</v>
      </c>
      <c r="F16" s="1">
        <v>1080</v>
      </c>
      <c r="G16" s="1">
        <v>24</v>
      </c>
      <c r="H16" s="1">
        <v>132</v>
      </c>
      <c r="I16" s="1">
        <v>200</v>
      </c>
      <c r="J16" s="1" t="s">
        <v>20</v>
      </c>
    </row>
    <row r="17" spans="1:10">
      <c r="A17" s="8" t="s">
        <v>17</v>
      </c>
      <c r="B17" s="1" t="s">
        <v>28</v>
      </c>
      <c r="C17" s="1">
        <v>10</v>
      </c>
      <c r="D17" s="1" t="s">
        <v>21</v>
      </c>
      <c r="E17" s="1">
        <v>1920</v>
      </c>
      <c r="F17" s="1">
        <v>1080</v>
      </c>
      <c r="G17" s="1">
        <v>24</v>
      </c>
      <c r="H17" s="1">
        <v>132</v>
      </c>
      <c r="I17" s="1">
        <v>120</v>
      </c>
      <c r="J17" s="1" t="s">
        <v>20</v>
      </c>
    </row>
    <row r="18" spans="1:10">
      <c r="A18" s="8" t="s">
        <v>17</v>
      </c>
      <c r="B18" s="1" t="s">
        <v>28</v>
      </c>
      <c r="C18" s="1">
        <v>10</v>
      </c>
      <c r="D18" s="1" t="s">
        <v>22</v>
      </c>
      <c r="E18" s="1">
        <v>2048</v>
      </c>
      <c r="F18" s="1">
        <v>1152</v>
      </c>
      <c r="G18" s="1">
        <v>24</v>
      </c>
      <c r="H18" s="1">
        <v>150</v>
      </c>
      <c r="I18" s="1">
        <v>200</v>
      </c>
      <c r="J18" s="1" t="s">
        <v>20</v>
      </c>
    </row>
    <row r="19" spans="1:10">
      <c r="A19" s="8" t="s">
        <v>17</v>
      </c>
      <c r="B19" s="1" t="s">
        <v>28</v>
      </c>
      <c r="C19" s="1">
        <v>10</v>
      </c>
      <c r="D19" s="1" t="s">
        <v>23</v>
      </c>
      <c r="E19" s="1">
        <v>2048</v>
      </c>
      <c r="F19" s="1">
        <v>858</v>
      </c>
      <c r="G19" s="1">
        <v>24</v>
      </c>
      <c r="H19" s="1">
        <v>112</v>
      </c>
      <c r="I19" s="1">
        <v>120</v>
      </c>
      <c r="J19" s="1" t="s">
        <v>20</v>
      </c>
    </row>
    <row r="20" spans="1:10">
      <c r="A20" s="8" t="s">
        <v>17</v>
      </c>
      <c r="B20" s="1" t="s">
        <v>28</v>
      </c>
      <c r="C20" s="1">
        <v>10</v>
      </c>
      <c r="D20" s="1" t="s">
        <v>24</v>
      </c>
      <c r="E20" s="1">
        <v>3200</v>
      </c>
      <c r="F20" s="1">
        <v>1800</v>
      </c>
      <c r="G20" s="1">
        <v>24</v>
      </c>
      <c r="H20" s="1">
        <v>367</v>
      </c>
      <c r="I20" s="1">
        <v>60</v>
      </c>
      <c r="J20" s="1" t="s">
        <v>20</v>
      </c>
    </row>
    <row r="21" spans="1:10">
      <c r="A21" s="8" t="s">
        <v>17</v>
      </c>
      <c r="B21" s="1" t="s">
        <v>28</v>
      </c>
      <c r="C21" s="1">
        <v>10</v>
      </c>
      <c r="D21" s="1" t="s">
        <v>25</v>
      </c>
      <c r="E21" s="1">
        <v>3840</v>
      </c>
      <c r="F21" s="1">
        <v>2160</v>
      </c>
      <c r="G21" s="1">
        <v>24</v>
      </c>
      <c r="H21" s="1">
        <v>529</v>
      </c>
      <c r="I21" s="1">
        <v>60</v>
      </c>
      <c r="J21" s="1" t="s">
        <v>20</v>
      </c>
    </row>
    <row r="22" spans="1:10">
      <c r="A22" s="8" t="s">
        <v>17</v>
      </c>
      <c r="B22" s="1" t="s">
        <v>28</v>
      </c>
      <c r="C22" s="1">
        <v>10</v>
      </c>
      <c r="D22" s="1" t="s">
        <v>26</v>
      </c>
      <c r="E22" s="1">
        <v>2944</v>
      </c>
      <c r="F22" s="1">
        <v>2160</v>
      </c>
      <c r="G22" s="1">
        <v>24</v>
      </c>
      <c r="H22" s="1">
        <v>396</v>
      </c>
      <c r="I22" s="1">
        <v>50</v>
      </c>
      <c r="J22" s="1" t="s">
        <v>20</v>
      </c>
    </row>
    <row r="23" spans="1:10">
      <c r="A23" s="8" t="s">
        <v>17</v>
      </c>
      <c r="B23" s="1" t="s">
        <v>29</v>
      </c>
      <c r="C23" s="1">
        <v>12</v>
      </c>
      <c r="D23" s="1" t="s">
        <v>19</v>
      </c>
      <c r="E23" s="1">
        <v>1920</v>
      </c>
      <c r="F23" s="1">
        <v>1080</v>
      </c>
      <c r="G23" s="1">
        <v>24</v>
      </c>
      <c r="H23" s="1">
        <v>297</v>
      </c>
      <c r="I23" s="1">
        <v>200</v>
      </c>
      <c r="J23" s="1" t="s">
        <v>20</v>
      </c>
    </row>
    <row r="24" spans="1:10">
      <c r="A24" s="8" t="s">
        <v>17</v>
      </c>
      <c r="B24" s="1" t="s">
        <v>29</v>
      </c>
      <c r="C24" s="1">
        <v>10</v>
      </c>
      <c r="D24" s="1" t="s">
        <v>21</v>
      </c>
      <c r="E24" s="1">
        <v>1920</v>
      </c>
      <c r="F24" s="1">
        <v>1080</v>
      </c>
      <c r="G24" s="1">
        <v>24</v>
      </c>
      <c r="H24" s="1">
        <v>297</v>
      </c>
      <c r="I24" s="1">
        <v>120</v>
      </c>
      <c r="J24" s="1" t="s">
        <v>20</v>
      </c>
    </row>
    <row r="25" spans="1:10">
      <c r="A25" s="8" t="s">
        <v>17</v>
      </c>
      <c r="B25" s="1" t="s">
        <v>29</v>
      </c>
      <c r="C25" s="1">
        <v>12</v>
      </c>
      <c r="D25" s="1" t="s">
        <v>22</v>
      </c>
      <c r="E25" s="1">
        <v>2048</v>
      </c>
      <c r="F25" s="1">
        <v>1152</v>
      </c>
      <c r="G25" s="1">
        <v>24</v>
      </c>
      <c r="H25" s="1">
        <v>338</v>
      </c>
      <c r="I25" s="1">
        <v>200</v>
      </c>
      <c r="J25" s="1" t="s">
        <v>20</v>
      </c>
    </row>
    <row r="26" spans="1:10">
      <c r="A26" s="8" t="s">
        <v>17</v>
      </c>
      <c r="B26" s="1" t="s">
        <v>29</v>
      </c>
      <c r="C26" s="1">
        <v>12</v>
      </c>
      <c r="D26" s="1" t="s">
        <v>23</v>
      </c>
      <c r="E26" s="1">
        <v>2048</v>
      </c>
      <c r="F26" s="1">
        <v>858</v>
      </c>
      <c r="G26" s="1">
        <v>24</v>
      </c>
      <c r="H26" s="1">
        <v>252</v>
      </c>
      <c r="I26" s="1">
        <v>120</v>
      </c>
      <c r="J26" s="1" t="s">
        <v>20</v>
      </c>
    </row>
    <row r="27" spans="1:10">
      <c r="A27" s="8" t="s">
        <v>17</v>
      </c>
      <c r="B27" s="1" t="s">
        <v>29</v>
      </c>
      <c r="C27" s="1">
        <v>12</v>
      </c>
      <c r="D27" s="1" t="s">
        <v>24</v>
      </c>
      <c r="E27" s="1">
        <v>3200</v>
      </c>
      <c r="F27" s="1">
        <v>1800</v>
      </c>
      <c r="G27" s="1">
        <v>24</v>
      </c>
      <c r="H27" s="1">
        <v>826</v>
      </c>
      <c r="I27" s="1">
        <v>60</v>
      </c>
      <c r="J27" s="1" t="s">
        <v>20</v>
      </c>
    </row>
    <row r="28" spans="1:10">
      <c r="A28" s="8" t="s">
        <v>17</v>
      </c>
      <c r="B28" s="1" t="s">
        <v>29</v>
      </c>
      <c r="C28" s="1">
        <v>12</v>
      </c>
      <c r="D28" s="1" t="s">
        <v>25</v>
      </c>
      <c r="E28" s="1">
        <v>3840</v>
      </c>
      <c r="F28" s="1">
        <v>2160</v>
      </c>
      <c r="G28" s="1">
        <v>24</v>
      </c>
      <c r="H28" s="1">
        <v>1189</v>
      </c>
      <c r="I28" s="1">
        <v>60</v>
      </c>
      <c r="J28" s="1" t="s">
        <v>20</v>
      </c>
    </row>
    <row r="29" spans="1:10">
      <c r="A29" s="8" t="s">
        <v>17</v>
      </c>
      <c r="B29" s="1" t="s">
        <v>29</v>
      </c>
      <c r="C29" s="1">
        <v>12</v>
      </c>
      <c r="D29" s="1" t="s">
        <v>26</v>
      </c>
      <c r="E29" s="1">
        <v>2944</v>
      </c>
      <c r="F29" s="1">
        <v>2160</v>
      </c>
      <c r="G29" s="1">
        <v>24</v>
      </c>
      <c r="H29" s="1">
        <v>892</v>
      </c>
      <c r="I29" s="1">
        <v>50</v>
      </c>
      <c r="J29" s="1" t="s">
        <v>20</v>
      </c>
    </row>
    <row r="30" spans="1:10">
      <c r="A30" s="8" t="s">
        <v>17</v>
      </c>
      <c r="B30" s="1" t="s">
        <v>30</v>
      </c>
      <c r="C30" s="1">
        <v>12</v>
      </c>
      <c r="D30" s="1" t="s">
        <v>19</v>
      </c>
      <c r="E30" s="1">
        <v>1920</v>
      </c>
      <c r="F30" s="1">
        <v>1080</v>
      </c>
      <c r="G30" s="1">
        <v>24</v>
      </c>
      <c r="H30" s="1">
        <v>446</v>
      </c>
      <c r="I30" s="1">
        <v>120</v>
      </c>
      <c r="J30" s="1" t="s">
        <v>20</v>
      </c>
    </row>
    <row r="31" spans="1:10">
      <c r="A31" s="8" t="s">
        <v>17</v>
      </c>
      <c r="B31" s="1" t="s">
        <v>30</v>
      </c>
      <c r="C31" s="1">
        <v>10</v>
      </c>
      <c r="D31" s="1" t="s">
        <v>21</v>
      </c>
      <c r="E31" s="1">
        <v>1920</v>
      </c>
      <c r="F31" s="1">
        <v>1080</v>
      </c>
      <c r="G31" s="1">
        <v>24</v>
      </c>
      <c r="H31" s="1">
        <v>446</v>
      </c>
      <c r="I31" s="1">
        <v>120</v>
      </c>
      <c r="J31" s="1" t="s">
        <v>20</v>
      </c>
    </row>
    <row r="32" spans="1:10">
      <c r="A32" s="8" t="s">
        <v>17</v>
      </c>
      <c r="B32" s="1" t="s">
        <v>30</v>
      </c>
      <c r="C32" s="1">
        <v>12</v>
      </c>
      <c r="D32" s="1" t="s">
        <v>22</v>
      </c>
      <c r="E32" s="1">
        <v>2048</v>
      </c>
      <c r="F32" s="1">
        <v>1152</v>
      </c>
      <c r="G32" s="1">
        <v>24</v>
      </c>
      <c r="H32" s="1">
        <v>507</v>
      </c>
      <c r="I32" s="1">
        <v>120</v>
      </c>
      <c r="J32" s="1" t="s">
        <v>20</v>
      </c>
    </row>
    <row r="33" spans="1:10">
      <c r="A33" s="8" t="s">
        <v>17</v>
      </c>
      <c r="B33" s="1" t="s">
        <v>30</v>
      </c>
      <c r="C33" s="1">
        <v>12</v>
      </c>
      <c r="D33" s="1" t="s">
        <v>23</v>
      </c>
      <c r="E33" s="1">
        <v>2048</v>
      </c>
      <c r="F33" s="1">
        <v>858</v>
      </c>
      <c r="G33" s="1">
        <v>24</v>
      </c>
      <c r="H33" s="1">
        <v>378</v>
      </c>
      <c r="I33" s="1">
        <v>120</v>
      </c>
      <c r="J33" s="1" t="s">
        <v>20</v>
      </c>
    </row>
    <row r="34" spans="1:10">
      <c r="A34" s="8" t="s">
        <v>17</v>
      </c>
      <c r="B34" s="1" t="s">
        <v>30</v>
      </c>
      <c r="C34" s="1">
        <v>12</v>
      </c>
      <c r="D34" s="1" t="s">
        <v>24</v>
      </c>
      <c r="E34" s="1">
        <v>3200</v>
      </c>
      <c r="F34" s="1">
        <v>1800</v>
      </c>
      <c r="G34" s="1">
        <v>24</v>
      </c>
      <c r="H34" s="1">
        <v>1239</v>
      </c>
      <c r="I34" s="1">
        <v>30</v>
      </c>
      <c r="J34" s="1" t="s">
        <v>20</v>
      </c>
    </row>
    <row r="35" spans="1:10">
      <c r="A35" s="8" t="s">
        <v>17</v>
      </c>
      <c r="B35" s="1" t="s">
        <v>30</v>
      </c>
      <c r="C35" s="1">
        <v>12</v>
      </c>
      <c r="D35" s="1" t="s">
        <v>25</v>
      </c>
      <c r="E35" s="1">
        <v>3840</v>
      </c>
      <c r="F35" s="1">
        <v>2160</v>
      </c>
      <c r="G35" s="1">
        <v>24</v>
      </c>
      <c r="H35" s="1">
        <v>1784</v>
      </c>
      <c r="I35" s="1">
        <v>30</v>
      </c>
      <c r="J35" s="1" t="s">
        <v>20</v>
      </c>
    </row>
    <row r="36" spans="1:10">
      <c r="A36" s="8" t="s">
        <v>17</v>
      </c>
      <c r="B36" s="1" t="s">
        <v>30</v>
      </c>
      <c r="C36" s="1">
        <v>12</v>
      </c>
      <c r="D36" s="1" t="s">
        <v>26</v>
      </c>
      <c r="E36" s="1">
        <v>2944</v>
      </c>
      <c r="F36" s="1">
        <v>2160</v>
      </c>
      <c r="G36" s="1">
        <v>24</v>
      </c>
      <c r="H36" s="1">
        <v>1338</v>
      </c>
      <c r="I36" s="1">
        <v>50</v>
      </c>
      <c r="J36" s="1" t="s">
        <v>20</v>
      </c>
    </row>
    <row r="37" spans="1:10">
      <c r="A37" s="8" t="s">
        <v>17</v>
      </c>
      <c r="B37" s="1" t="s">
        <v>31</v>
      </c>
      <c r="C37" s="1">
        <v>12</v>
      </c>
      <c r="D37" s="1" t="s">
        <v>32</v>
      </c>
      <c r="E37" s="1">
        <v>2888</v>
      </c>
      <c r="F37" s="1">
        <v>1620</v>
      </c>
      <c r="G37" s="1">
        <v>24</v>
      </c>
      <c r="H37" s="1">
        <v>1344</v>
      </c>
      <c r="I37" s="1">
        <v>48</v>
      </c>
      <c r="J37" s="1" t="s">
        <v>20</v>
      </c>
    </row>
    <row r="38" spans="1:10">
      <c r="A38" s="8" t="s">
        <v>17</v>
      </c>
      <c r="B38" s="1" t="s">
        <v>31</v>
      </c>
      <c r="C38" s="1">
        <v>12</v>
      </c>
      <c r="D38" s="1" t="s">
        <v>33</v>
      </c>
      <c r="E38" s="1">
        <v>3424</v>
      </c>
      <c r="F38" s="1">
        <v>2202</v>
      </c>
      <c r="G38" s="1">
        <v>24</v>
      </c>
      <c r="H38" s="1">
        <v>2172</v>
      </c>
      <c r="I38" s="1">
        <v>30</v>
      </c>
      <c r="J38" s="1" t="s">
        <v>20</v>
      </c>
    </row>
    <row r="39" spans="1:10">
      <c r="A39" s="8" t="s">
        <v>34</v>
      </c>
      <c r="B39" s="1" t="s">
        <v>27</v>
      </c>
      <c r="C39" s="1">
        <v>10</v>
      </c>
      <c r="D39" s="1" t="s">
        <v>35</v>
      </c>
      <c r="E39" s="1">
        <v>4448</v>
      </c>
      <c r="F39" s="1">
        <v>3096</v>
      </c>
      <c r="G39" s="1">
        <v>24</v>
      </c>
      <c r="H39" s="1">
        <v>1177</v>
      </c>
      <c r="I39" s="1">
        <v>40</v>
      </c>
      <c r="J39" s="1" t="s">
        <v>36</v>
      </c>
    </row>
    <row r="40" spans="1:10">
      <c r="A40" s="8" t="s">
        <v>34</v>
      </c>
      <c r="B40" s="1" t="s">
        <v>27</v>
      </c>
      <c r="C40" s="1">
        <v>10</v>
      </c>
      <c r="D40" s="1" t="s">
        <v>37</v>
      </c>
      <c r="E40" s="1">
        <v>4448</v>
      </c>
      <c r="F40" s="1">
        <v>1856</v>
      </c>
      <c r="G40" s="1">
        <v>24</v>
      </c>
      <c r="H40" s="1">
        <v>697</v>
      </c>
      <c r="I40" s="1">
        <v>60</v>
      </c>
      <c r="J40" s="1" t="s">
        <v>36</v>
      </c>
    </row>
    <row r="41" spans="1:10">
      <c r="A41" s="8" t="s">
        <v>34</v>
      </c>
      <c r="B41" s="1" t="s">
        <v>27</v>
      </c>
      <c r="C41" s="1">
        <v>10</v>
      </c>
      <c r="D41" s="1" t="s">
        <v>38</v>
      </c>
      <c r="E41" s="1">
        <v>3840</v>
      </c>
      <c r="F41" s="1">
        <v>2160</v>
      </c>
      <c r="G41" s="1">
        <v>24</v>
      </c>
      <c r="H41" s="1">
        <v>689</v>
      </c>
      <c r="I41" s="1">
        <v>60</v>
      </c>
      <c r="J41" s="1" t="s">
        <v>36</v>
      </c>
    </row>
    <row r="42" spans="1:10">
      <c r="A42" s="8" t="s">
        <v>34</v>
      </c>
      <c r="B42" s="1" t="s">
        <v>27</v>
      </c>
      <c r="C42" s="1">
        <v>10</v>
      </c>
      <c r="D42" s="1" t="s">
        <v>39</v>
      </c>
      <c r="E42" s="1">
        <v>3072</v>
      </c>
      <c r="F42" s="1">
        <v>2880</v>
      </c>
      <c r="G42" s="1">
        <v>24</v>
      </c>
      <c r="H42" s="1">
        <v>735</v>
      </c>
      <c r="I42" s="1">
        <v>60</v>
      </c>
      <c r="J42" s="1" t="s">
        <v>36</v>
      </c>
    </row>
    <row r="43" spans="1:10">
      <c r="A43" s="8" t="s">
        <v>34</v>
      </c>
      <c r="B43" s="1" t="s">
        <v>27</v>
      </c>
      <c r="C43" s="1">
        <v>10</v>
      </c>
      <c r="D43" s="1" t="s">
        <v>26</v>
      </c>
      <c r="E43" s="1">
        <v>3072</v>
      </c>
      <c r="F43" s="1">
        <v>2160</v>
      </c>
      <c r="G43" s="1">
        <v>24</v>
      </c>
      <c r="H43" s="1">
        <v>551</v>
      </c>
      <c r="I43" s="1">
        <v>75</v>
      </c>
      <c r="J43" s="1" t="s">
        <v>36</v>
      </c>
    </row>
    <row r="44" spans="1:10">
      <c r="A44" s="8" t="s">
        <v>34</v>
      </c>
      <c r="B44" s="1" t="s">
        <v>27</v>
      </c>
      <c r="C44" s="1">
        <v>10</v>
      </c>
      <c r="D44" s="1" t="s">
        <v>40</v>
      </c>
      <c r="E44" s="1">
        <v>3200</v>
      </c>
      <c r="F44" s="1">
        <v>1800</v>
      </c>
      <c r="G44" s="1">
        <v>24</v>
      </c>
      <c r="H44" s="1">
        <v>479</v>
      </c>
      <c r="I44" s="1">
        <v>75</v>
      </c>
      <c r="J44" s="1" t="s">
        <v>36</v>
      </c>
    </row>
    <row r="45" spans="1:10">
      <c r="A45" s="8" t="s">
        <v>34</v>
      </c>
      <c r="B45" s="1" t="s">
        <v>27</v>
      </c>
      <c r="C45" s="1">
        <v>10</v>
      </c>
      <c r="D45" s="1" t="s">
        <v>41</v>
      </c>
      <c r="E45" s="1">
        <v>2048</v>
      </c>
      <c r="F45" s="1">
        <v>1152</v>
      </c>
      <c r="G45" s="1">
        <v>24</v>
      </c>
      <c r="H45" s="1">
        <v>197</v>
      </c>
      <c r="I45" s="1">
        <v>90</v>
      </c>
      <c r="J45" s="1" t="s">
        <v>36</v>
      </c>
    </row>
    <row r="46" spans="1:10">
      <c r="A46" s="8" t="s">
        <v>34</v>
      </c>
      <c r="B46" s="1" t="s">
        <v>27</v>
      </c>
      <c r="C46" s="1">
        <v>10</v>
      </c>
      <c r="D46" s="1" t="s">
        <v>19</v>
      </c>
      <c r="E46" s="1">
        <v>1920</v>
      </c>
      <c r="F46" s="1">
        <v>1080</v>
      </c>
      <c r="G46" s="1">
        <v>24</v>
      </c>
      <c r="H46" s="1">
        <v>173</v>
      </c>
      <c r="I46" s="1">
        <v>100</v>
      </c>
      <c r="J46" s="1" t="s">
        <v>36</v>
      </c>
    </row>
    <row r="47" spans="1:10">
      <c r="A47" s="8" t="s">
        <v>34</v>
      </c>
      <c r="B47" s="1" t="s">
        <v>29</v>
      </c>
      <c r="C47" s="1">
        <v>10</v>
      </c>
      <c r="D47" s="1" t="s">
        <v>35</v>
      </c>
      <c r="E47" s="1">
        <v>4448</v>
      </c>
      <c r="F47" s="1">
        <v>3096</v>
      </c>
      <c r="G47" s="1">
        <v>24</v>
      </c>
      <c r="H47" s="1">
        <v>1765</v>
      </c>
      <c r="I47" s="1">
        <v>40</v>
      </c>
      <c r="J47" s="1" t="s">
        <v>36</v>
      </c>
    </row>
    <row r="48" spans="1:10">
      <c r="A48" s="8" t="s">
        <v>34</v>
      </c>
      <c r="B48" s="1" t="s">
        <v>29</v>
      </c>
      <c r="C48" s="1">
        <v>10</v>
      </c>
      <c r="D48" s="1" t="s">
        <v>37</v>
      </c>
      <c r="E48" s="1">
        <v>4448</v>
      </c>
      <c r="F48" s="1">
        <v>1856</v>
      </c>
      <c r="G48" s="1">
        <v>24</v>
      </c>
      <c r="H48" s="1">
        <v>1046</v>
      </c>
      <c r="I48" s="1">
        <v>60</v>
      </c>
      <c r="J48" s="1" t="s">
        <v>36</v>
      </c>
    </row>
    <row r="49" spans="1:10">
      <c r="A49" s="8" t="s">
        <v>34</v>
      </c>
      <c r="B49" s="1" t="s">
        <v>29</v>
      </c>
      <c r="C49" s="1">
        <v>10</v>
      </c>
      <c r="D49" s="1" t="s">
        <v>38</v>
      </c>
      <c r="E49" s="1">
        <v>3840</v>
      </c>
      <c r="F49" s="1">
        <v>2160</v>
      </c>
      <c r="G49" s="1">
        <v>24</v>
      </c>
      <c r="H49" s="1">
        <v>1033</v>
      </c>
      <c r="I49" s="1">
        <v>60</v>
      </c>
      <c r="J49" s="1" t="s">
        <v>36</v>
      </c>
    </row>
    <row r="50" spans="1:10">
      <c r="A50" s="8" t="s">
        <v>34</v>
      </c>
      <c r="B50" s="1" t="s">
        <v>29</v>
      </c>
      <c r="C50" s="1">
        <v>10</v>
      </c>
      <c r="D50" s="1" t="s">
        <v>39</v>
      </c>
      <c r="E50" s="1">
        <v>3072</v>
      </c>
      <c r="F50" s="1">
        <v>2880</v>
      </c>
      <c r="G50" s="1">
        <v>24</v>
      </c>
      <c r="H50" s="1">
        <v>919</v>
      </c>
      <c r="I50" s="1">
        <v>60</v>
      </c>
      <c r="J50" s="1" t="s">
        <v>36</v>
      </c>
    </row>
    <row r="51" spans="1:10">
      <c r="A51" s="8" t="s">
        <v>34</v>
      </c>
      <c r="B51" s="1" t="s">
        <v>29</v>
      </c>
      <c r="C51" s="1">
        <v>10</v>
      </c>
      <c r="D51" s="1" t="s">
        <v>26</v>
      </c>
      <c r="E51" s="1">
        <v>3072</v>
      </c>
      <c r="F51" s="1">
        <v>2160</v>
      </c>
      <c r="G51" s="1">
        <v>24</v>
      </c>
      <c r="H51" s="1">
        <v>827</v>
      </c>
      <c r="I51" s="1">
        <v>75</v>
      </c>
      <c r="J51" s="1" t="s">
        <v>36</v>
      </c>
    </row>
    <row r="52" spans="1:10">
      <c r="A52" s="8" t="s">
        <v>34</v>
      </c>
      <c r="B52" s="1" t="s">
        <v>29</v>
      </c>
      <c r="C52" s="1">
        <v>10</v>
      </c>
      <c r="D52" s="1" t="s">
        <v>40</v>
      </c>
      <c r="E52" s="1">
        <v>3200</v>
      </c>
      <c r="F52" s="1">
        <v>1800</v>
      </c>
      <c r="G52" s="1">
        <v>24</v>
      </c>
      <c r="H52" s="1">
        <v>718</v>
      </c>
      <c r="I52" s="1">
        <v>75</v>
      </c>
      <c r="J52" s="1" t="s">
        <v>36</v>
      </c>
    </row>
    <row r="53" spans="1:10">
      <c r="A53" s="8" t="s">
        <v>34</v>
      </c>
      <c r="B53" s="1" t="s">
        <v>29</v>
      </c>
      <c r="C53" s="1">
        <v>10</v>
      </c>
      <c r="D53" s="1" t="s">
        <v>41</v>
      </c>
      <c r="E53" s="1">
        <v>2048</v>
      </c>
      <c r="F53" s="1">
        <v>1152</v>
      </c>
      <c r="G53" s="1">
        <v>24</v>
      </c>
      <c r="H53" s="1">
        <v>295</v>
      </c>
      <c r="I53" s="1">
        <v>90</v>
      </c>
      <c r="J53" s="1" t="s">
        <v>36</v>
      </c>
    </row>
    <row r="54" spans="1:10">
      <c r="A54" s="8" t="s">
        <v>34</v>
      </c>
      <c r="B54" s="1" t="s">
        <v>29</v>
      </c>
      <c r="C54" s="1">
        <v>10</v>
      </c>
      <c r="D54" s="1" t="s">
        <v>19</v>
      </c>
      <c r="E54" s="1">
        <v>1920</v>
      </c>
      <c r="F54" s="1">
        <v>1080</v>
      </c>
      <c r="G54" s="1">
        <v>24</v>
      </c>
      <c r="H54" s="1">
        <v>259</v>
      </c>
      <c r="I54" s="1">
        <v>100</v>
      </c>
      <c r="J54" s="1" t="s">
        <v>36</v>
      </c>
    </row>
    <row r="55" spans="1:10">
      <c r="A55" s="8" t="s">
        <v>34</v>
      </c>
      <c r="B55" s="1" t="s">
        <v>30</v>
      </c>
      <c r="C55" s="1">
        <v>10</v>
      </c>
      <c r="D55" s="1" t="s">
        <v>35</v>
      </c>
      <c r="E55" s="1">
        <v>4448</v>
      </c>
      <c r="F55" s="1">
        <v>3096</v>
      </c>
      <c r="G55" s="1">
        <v>24</v>
      </c>
      <c r="H55" s="1">
        <v>2616</v>
      </c>
      <c r="I55" s="1">
        <v>40</v>
      </c>
      <c r="J55" s="1" t="s">
        <v>36</v>
      </c>
    </row>
    <row r="56" spans="1:10">
      <c r="A56" s="8" t="s">
        <v>34</v>
      </c>
      <c r="B56" s="1" t="s">
        <v>30</v>
      </c>
      <c r="C56" s="1">
        <v>10</v>
      </c>
      <c r="D56" s="1" t="s">
        <v>37</v>
      </c>
      <c r="E56" s="1">
        <v>4448</v>
      </c>
      <c r="F56" s="1">
        <v>1856</v>
      </c>
      <c r="G56" s="1">
        <v>24</v>
      </c>
      <c r="H56" s="1">
        <v>1564</v>
      </c>
      <c r="I56" s="1">
        <v>60</v>
      </c>
      <c r="J56" s="1" t="s">
        <v>36</v>
      </c>
    </row>
    <row r="57" spans="1:10">
      <c r="A57" s="8" t="s">
        <v>34</v>
      </c>
      <c r="B57" s="1" t="s">
        <v>30</v>
      </c>
      <c r="C57" s="1">
        <v>10</v>
      </c>
      <c r="D57" s="1" t="s">
        <v>38</v>
      </c>
      <c r="E57" s="1">
        <v>3840</v>
      </c>
      <c r="F57" s="1">
        <v>2160</v>
      </c>
      <c r="G57" s="1">
        <v>24</v>
      </c>
      <c r="H57" s="1">
        <v>1459</v>
      </c>
      <c r="I57" s="1">
        <v>60</v>
      </c>
      <c r="J57" s="1" t="s">
        <v>36</v>
      </c>
    </row>
    <row r="58" spans="1:10">
      <c r="A58" s="8" t="s">
        <v>34</v>
      </c>
      <c r="B58" s="1" t="s">
        <v>30</v>
      </c>
      <c r="C58" s="1">
        <v>10</v>
      </c>
      <c r="D58" s="1" t="s">
        <v>39</v>
      </c>
      <c r="E58" s="1">
        <v>3072</v>
      </c>
      <c r="F58" s="1">
        <v>2880</v>
      </c>
      <c r="G58" s="1">
        <v>24</v>
      </c>
      <c r="H58" s="1">
        <v>1377</v>
      </c>
      <c r="I58" s="1">
        <v>60</v>
      </c>
      <c r="J58" s="1" t="s">
        <v>36</v>
      </c>
    </row>
    <row r="59" spans="1:10">
      <c r="A59" s="8" t="s">
        <v>34</v>
      </c>
      <c r="B59" s="1" t="s">
        <v>30</v>
      </c>
      <c r="C59" s="1">
        <v>10</v>
      </c>
      <c r="D59" s="1" t="s">
        <v>26</v>
      </c>
      <c r="E59" s="1">
        <v>3072</v>
      </c>
      <c r="F59" s="1">
        <v>2160</v>
      </c>
      <c r="G59" s="1">
        <v>24</v>
      </c>
      <c r="H59" s="1">
        <v>1240</v>
      </c>
      <c r="I59" s="1">
        <v>75</v>
      </c>
      <c r="J59" s="1" t="s">
        <v>36</v>
      </c>
    </row>
    <row r="60" spans="1:10">
      <c r="A60" s="8" t="s">
        <v>34</v>
      </c>
      <c r="B60" s="1" t="s">
        <v>30</v>
      </c>
      <c r="C60" s="1">
        <v>10</v>
      </c>
      <c r="D60" s="1" t="s">
        <v>40</v>
      </c>
      <c r="E60" s="1">
        <v>3200</v>
      </c>
      <c r="F60" s="1">
        <v>1800</v>
      </c>
      <c r="G60" s="1">
        <v>24</v>
      </c>
      <c r="H60" s="1">
        <v>1076</v>
      </c>
      <c r="I60" s="1">
        <v>75</v>
      </c>
      <c r="J60" s="1" t="s">
        <v>36</v>
      </c>
    </row>
    <row r="61" spans="1:10">
      <c r="A61" s="8" t="s">
        <v>34</v>
      </c>
      <c r="B61" s="1" t="s">
        <v>30</v>
      </c>
      <c r="C61" s="1">
        <v>10</v>
      </c>
      <c r="D61" s="1" t="s">
        <v>41</v>
      </c>
      <c r="E61" s="1">
        <v>2048</v>
      </c>
      <c r="F61" s="1">
        <v>1152</v>
      </c>
      <c r="G61" s="1">
        <v>24</v>
      </c>
      <c r="H61" s="1">
        <v>442</v>
      </c>
      <c r="I61" s="1">
        <v>90</v>
      </c>
      <c r="J61" s="1" t="s">
        <v>36</v>
      </c>
    </row>
    <row r="62" spans="1:10">
      <c r="A62" s="8" t="s">
        <v>34</v>
      </c>
      <c r="B62" s="1" t="s">
        <v>30</v>
      </c>
      <c r="C62" s="1">
        <v>10</v>
      </c>
      <c r="D62" s="1" t="s">
        <v>19</v>
      </c>
      <c r="E62" s="1">
        <v>1920</v>
      </c>
      <c r="F62" s="1">
        <v>1080</v>
      </c>
      <c r="G62" s="1">
        <v>24</v>
      </c>
      <c r="H62" s="1">
        <v>388</v>
      </c>
      <c r="I62" s="1">
        <v>100</v>
      </c>
      <c r="J62" s="1" t="s">
        <v>36</v>
      </c>
    </row>
    <row r="63" spans="1:10">
      <c r="A63" s="8" t="s">
        <v>34</v>
      </c>
      <c r="B63" s="1" t="s">
        <v>31</v>
      </c>
      <c r="D63" s="1" t="s">
        <v>35</v>
      </c>
      <c r="E63" s="1">
        <v>4448</v>
      </c>
      <c r="F63" s="1">
        <v>3096</v>
      </c>
      <c r="G63" s="1">
        <v>24</v>
      </c>
      <c r="H63" s="1">
        <v>3875</v>
      </c>
      <c r="I63" s="1">
        <v>40</v>
      </c>
      <c r="J63" s="1" t="s">
        <v>36</v>
      </c>
    </row>
    <row r="64" spans="1:10">
      <c r="A64" s="8" t="s">
        <v>34</v>
      </c>
      <c r="B64" s="1" t="s">
        <v>31</v>
      </c>
      <c r="D64" s="1" t="s">
        <v>37</v>
      </c>
      <c r="E64" s="1">
        <v>4448</v>
      </c>
      <c r="F64" s="1">
        <v>1856</v>
      </c>
      <c r="G64" s="1">
        <v>24</v>
      </c>
      <c r="H64" s="1">
        <v>2323</v>
      </c>
      <c r="I64" s="1">
        <v>60</v>
      </c>
      <c r="J64" s="1" t="s">
        <v>36</v>
      </c>
    </row>
    <row r="65" spans="1:10">
      <c r="A65" s="8" t="s">
        <v>34</v>
      </c>
      <c r="B65" s="1" t="s">
        <v>31</v>
      </c>
      <c r="D65" s="1" t="s">
        <v>38</v>
      </c>
      <c r="E65" s="1">
        <v>3840</v>
      </c>
      <c r="F65" s="1">
        <v>2160</v>
      </c>
      <c r="G65" s="1">
        <v>24</v>
      </c>
      <c r="H65" s="1">
        <v>2334</v>
      </c>
      <c r="I65" s="1">
        <v>60</v>
      </c>
      <c r="J65" s="1" t="s">
        <v>36</v>
      </c>
    </row>
    <row r="66" spans="1:10">
      <c r="A66" s="8" t="s">
        <v>34</v>
      </c>
      <c r="B66" s="1" t="s">
        <v>31</v>
      </c>
      <c r="D66" s="1" t="s">
        <v>39</v>
      </c>
      <c r="E66" s="1">
        <v>2880</v>
      </c>
      <c r="F66" s="1">
        <v>2880</v>
      </c>
      <c r="G66" s="1">
        <v>24</v>
      </c>
      <c r="H66" s="1">
        <v>2334</v>
      </c>
      <c r="I66" s="1">
        <v>60</v>
      </c>
      <c r="J66" s="1" t="s">
        <v>36</v>
      </c>
    </row>
    <row r="67" spans="1:10">
      <c r="A67" s="8" t="s">
        <v>34</v>
      </c>
      <c r="B67" s="1" t="s">
        <v>31</v>
      </c>
      <c r="D67" s="1" t="s">
        <v>42</v>
      </c>
      <c r="E67" s="1">
        <v>3424</v>
      </c>
      <c r="F67" s="1">
        <v>2202</v>
      </c>
      <c r="G67" s="1">
        <v>24</v>
      </c>
      <c r="H67" s="1">
        <v>2121</v>
      </c>
      <c r="I67" s="1">
        <v>60</v>
      </c>
      <c r="J67" s="1" t="s">
        <v>36</v>
      </c>
    </row>
    <row r="68" spans="1:10">
      <c r="A68" s="8" t="s">
        <v>43</v>
      </c>
      <c r="B68" s="1" t="s">
        <v>27</v>
      </c>
      <c r="C68" s="1">
        <v>10</v>
      </c>
      <c r="D68" s="1" t="s">
        <v>19</v>
      </c>
      <c r="E68" s="1">
        <v>1920</v>
      </c>
      <c r="F68" s="1">
        <v>1080</v>
      </c>
      <c r="G68" s="1">
        <v>24</v>
      </c>
      <c r="H68" s="1">
        <v>188</v>
      </c>
      <c r="I68" s="1">
        <v>120</v>
      </c>
      <c r="J68" s="1" t="s">
        <v>36</v>
      </c>
    </row>
    <row r="69" spans="1:10">
      <c r="A69" s="8" t="s">
        <v>43</v>
      </c>
      <c r="B69" s="1" t="s">
        <v>27</v>
      </c>
      <c r="C69" s="1">
        <v>10</v>
      </c>
      <c r="D69" s="1" t="s">
        <v>22</v>
      </c>
      <c r="E69" s="1">
        <v>2048</v>
      </c>
      <c r="F69" s="1">
        <v>1152</v>
      </c>
      <c r="G69" s="1">
        <v>24</v>
      </c>
      <c r="H69" s="1">
        <v>211</v>
      </c>
      <c r="I69" s="1">
        <v>120</v>
      </c>
      <c r="J69" s="1" t="s">
        <v>36</v>
      </c>
    </row>
    <row r="70" spans="1:10">
      <c r="A70" s="8" t="s">
        <v>43</v>
      </c>
      <c r="B70" s="1" t="s">
        <v>27</v>
      </c>
      <c r="C70" s="1">
        <v>10</v>
      </c>
      <c r="D70" s="1" t="s">
        <v>44</v>
      </c>
      <c r="E70" s="1">
        <v>3072</v>
      </c>
      <c r="F70" s="1">
        <v>3072</v>
      </c>
      <c r="G70" s="1">
        <v>24</v>
      </c>
      <c r="H70" s="1">
        <v>799</v>
      </c>
      <c r="I70" s="1">
        <v>90</v>
      </c>
      <c r="J70" s="1" t="s">
        <v>36</v>
      </c>
    </row>
    <row r="71" spans="1:10">
      <c r="A71" s="8" t="s">
        <v>43</v>
      </c>
      <c r="B71" s="1" t="s">
        <v>27</v>
      </c>
      <c r="C71" s="1">
        <v>10</v>
      </c>
      <c r="D71" s="1" t="s">
        <v>45</v>
      </c>
      <c r="E71" s="1">
        <v>3328</v>
      </c>
      <c r="F71" s="1">
        <v>2790</v>
      </c>
      <c r="G71" s="1">
        <v>24</v>
      </c>
      <c r="H71" s="1">
        <v>787</v>
      </c>
      <c r="I71" s="1">
        <v>75</v>
      </c>
      <c r="J71" s="1" t="s">
        <v>36</v>
      </c>
    </row>
    <row r="72" spans="1:10">
      <c r="A72" s="8" t="s">
        <v>43</v>
      </c>
      <c r="B72" s="1" t="s">
        <v>27</v>
      </c>
      <c r="C72" s="1">
        <v>10</v>
      </c>
      <c r="D72" s="1" t="s">
        <v>46</v>
      </c>
      <c r="E72" s="1">
        <v>3840</v>
      </c>
      <c r="F72" s="1">
        <v>1920</v>
      </c>
      <c r="G72" s="1">
        <v>24</v>
      </c>
      <c r="H72" s="1">
        <v>628</v>
      </c>
      <c r="I72" s="1">
        <v>100</v>
      </c>
      <c r="J72" s="1" t="s">
        <v>36</v>
      </c>
    </row>
    <row r="73" spans="1:10">
      <c r="A73" s="8" t="s">
        <v>43</v>
      </c>
      <c r="B73" s="1" t="s">
        <v>27</v>
      </c>
      <c r="C73" s="1">
        <v>10</v>
      </c>
      <c r="D73" s="1" t="s">
        <v>38</v>
      </c>
      <c r="E73" s="1">
        <v>3840</v>
      </c>
      <c r="F73" s="1">
        <v>2160</v>
      </c>
      <c r="G73" s="1">
        <v>24</v>
      </c>
      <c r="H73" s="1">
        <v>704</v>
      </c>
      <c r="I73" s="1">
        <v>100</v>
      </c>
      <c r="J73" s="1" t="s">
        <v>36</v>
      </c>
    </row>
    <row r="74" spans="1:10">
      <c r="A74" s="8" t="s">
        <v>43</v>
      </c>
      <c r="B74" s="1" t="s">
        <v>27</v>
      </c>
      <c r="C74" s="1">
        <v>10</v>
      </c>
      <c r="D74" s="1" t="s">
        <v>47</v>
      </c>
      <c r="E74" s="1">
        <v>4096</v>
      </c>
      <c r="F74" s="1">
        <v>2304</v>
      </c>
      <c r="G74" s="1">
        <v>24</v>
      </c>
      <c r="H74" s="1">
        <v>799</v>
      </c>
      <c r="I74" s="1">
        <v>100</v>
      </c>
      <c r="J74" s="1" t="s">
        <v>36</v>
      </c>
    </row>
    <row r="75" spans="1:10">
      <c r="A75" s="8" t="s">
        <v>43</v>
      </c>
      <c r="B75" s="1" t="s">
        <v>27</v>
      </c>
      <c r="C75" s="1">
        <v>10</v>
      </c>
      <c r="D75" s="1" t="s">
        <v>48</v>
      </c>
      <c r="E75" s="1">
        <v>4096</v>
      </c>
      <c r="F75" s="1">
        <v>1716</v>
      </c>
      <c r="G75" s="1">
        <v>24</v>
      </c>
      <c r="H75" s="1">
        <v>599</v>
      </c>
      <c r="I75" s="1">
        <v>90</v>
      </c>
      <c r="J75" s="1" t="s">
        <v>36</v>
      </c>
    </row>
    <row r="76" spans="1:10">
      <c r="A76" s="8" t="s">
        <v>43</v>
      </c>
      <c r="B76" s="1" t="s">
        <v>27</v>
      </c>
      <c r="C76" s="1">
        <v>10</v>
      </c>
      <c r="D76" s="1" t="s">
        <v>49</v>
      </c>
      <c r="E76" s="1">
        <v>4096</v>
      </c>
      <c r="F76" s="1">
        <v>2048</v>
      </c>
      <c r="G76" s="1">
        <v>24</v>
      </c>
      <c r="H76" s="1">
        <v>712</v>
      </c>
      <c r="I76" s="1">
        <v>120</v>
      </c>
      <c r="J76" s="1" t="s">
        <v>36</v>
      </c>
    </row>
    <row r="77" spans="1:10">
      <c r="A77" s="8" t="s">
        <v>43</v>
      </c>
      <c r="B77" s="1" t="s">
        <v>27</v>
      </c>
      <c r="C77" s="1">
        <v>10</v>
      </c>
      <c r="D77" s="1" t="s">
        <v>50</v>
      </c>
      <c r="E77" s="1">
        <v>4608</v>
      </c>
      <c r="F77" s="1">
        <v>3164</v>
      </c>
      <c r="G77" s="1">
        <v>24</v>
      </c>
      <c r="H77" s="1">
        <v>1225</v>
      </c>
      <c r="I77" s="1">
        <v>60</v>
      </c>
      <c r="J77" s="1" t="s">
        <v>36</v>
      </c>
    </row>
    <row r="78" spans="1:10">
      <c r="A78" s="8" t="s">
        <v>43</v>
      </c>
      <c r="B78" s="1" t="s">
        <v>29</v>
      </c>
      <c r="C78" s="1">
        <v>12</v>
      </c>
      <c r="D78" s="1" t="s">
        <v>19</v>
      </c>
      <c r="E78" s="1">
        <v>1920</v>
      </c>
      <c r="F78" s="1">
        <v>1080</v>
      </c>
      <c r="G78" s="1">
        <v>24</v>
      </c>
      <c r="H78" s="1">
        <v>274</v>
      </c>
      <c r="I78" s="1">
        <v>120</v>
      </c>
      <c r="J78" s="1" t="s">
        <v>36</v>
      </c>
    </row>
    <row r="79" spans="1:10">
      <c r="A79" s="8" t="s">
        <v>43</v>
      </c>
      <c r="B79" s="1" t="s">
        <v>29</v>
      </c>
      <c r="C79" s="1">
        <v>12</v>
      </c>
      <c r="D79" s="1" t="s">
        <v>22</v>
      </c>
      <c r="E79" s="1">
        <v>2048</v>
      </c>
      <c r="F79" s="1">
        <v>1152</v>
      </c>
      <c r="G79" s="1">
        <v>24</v>
      </c>
      <c r="H79" s="1">
        <v>310</v>
      </c>
      <c r="I79" s="1">
        <v>120</v>
      </c>
      <c r="J79" s="1" t="s">
        <v>36</v>
      </c>
    </row>
    <row r="80" spans="1:10">
      <c r="A80" s="8" t="s">
        <v>43</v>
      </c>
      <c r="B80" s="1" t="s">
        <v>29</v>
      </c>
      <c r="C80" s="1">
        <v>12</v>
      </c>
      <c r="D80" s="1" t="s">
        <v>44</v>
      </c>
      <c r="E80" s="1">
        <v>3072</v>
      </c>
      <c r="F80" s="1">
        <v>3072</v>
      </c>
      <c r="G80" s="1">
        <v>24</v>
      </c>
      <c r="H80" s="1">
        <v>1191</v>
      </c>
      <c r="I80" s="1">
        <v>90</v>
      </c>
      <c r="J80" s="1" t="s">
        <v>36</v>
      </c>
    </row>
    <row r="81" spans="1:10">
      <c r="A81" s="8" t="s">
        <v>43</v>
      </c>
      <c r="B81" s="1" t="s">
        <v>29</v>
      </c>
      <c r="C81" s="1">
        <v>12</v>
      </c>
      <c r="D81" s="1" t="s">
        <v>45</v>
      </c>
      <c r="E81" s="1">
        <v>3328</v>
      </c>
      <c r="F81" s="1">
        <v>2790</v>
      </c>
      <c r="G81" s="1">
        <v>24</v>
      </c>
      <c r="H81" s="1">
        <v>1171</v>
      </c>
      <c r="I81" s="1">
        <v>75</v>
      </c>
      <c r="J81" s="1" t="s">
        <v>36</v>
      </c>
    </row>
    <row r="82" spans="1:10">
      <c r="A82" s="8" t="s">
        <v>43</v>
      </c>
      <c r="B82" s="1" t="s">
        <v>29</v>
      </c>
      <c r="C82" s="1">
        <v>12</v>
      </c>
      <c r="D82" s="1" t="s">
        <v>46</v>
      </c>
      <c r="E82" s="1">
        <v>3840</v>
      </c>
      <c r="F82" s="1">
        <v>1920</v>
      </c>
      <c r="G82" s="1">
        <v>24</v>
      </c>
      <c r="H82" s="1">
        <v>933</v>
      </c>
      <c r="I82" s="1">
        <v>100</v>
      </c>
      <c r="J82" s="1" t="s">
        <v>36</v>
      </c>
    </row>
    <row r="83" spans="1:10">
      <c r="A83" s="8" t="s">
        <v>43</v>
      </c>
      <c r="B83" s="1" t="s">
        <v>29</v>
      </c>
      <c r="C83" s="1">
        <v>12</v>
      </c>
      <c r="D83" s="1" t="s">
        <v>38</v>
      </c>
      <c r="E83" s="1">
        <v>3840</v>
      </c>
      <c r="F83" s="1">
        <v>2160</v>
      </c>
      <c r="G83" s="1">
        <v>24</v>
      </c>
      <c r="H83" s="1">
        <v>1048</v>
      </c>
      <c r="I83" s="1">
        <v>120</v>
      </c>
      <c r="J83" s="1" t="s">
        <v>36</v>
      </c>
    </row>
    <row r="84" spans="1:10">
      <c r="A84" s="8" t="s">
        <v>43</v>
      </c>
      <c r="B84" s="1" t="s">
        <v>29</v>
      </c>
      <c r="C84" s="1">
        <v>12</v>
      </c>
      <c r="D84" s="1" t="s">
        <v>47</v>
      </c>
      <c r="E84" s="1">
        <v>4096</v>
      </c>
      <c r="F84" s="1">
        <v>2304</v>
      </c>
      <c r="G84" s="1">
        <v>24</v>
      </c>
      <c r="H84" s="1">
        <v>1191</v>
      </c>
      <c r="I84" s="1">
        <v>100</v>
      </c>
      <c r="J84" s="1" t="s">
        <v>36</v>
      </c>
    </row>
    <row r="85" spans="1:10">
      <c r="A85" s="8" t="s">
        <v>43</v>
      </c>
      <c r="B85" s="1" t="s">
        <v>29</v>
      </c>
      <c r="C85" s="1">
        <v>12</v>
      </c>
      <c r="D85" s="1" t="s">
        <v>48</v>
      </c>
      <c r="E85" s="1">
        <v>4096</v>
      </c>
      <c r="F85" s="1">
        <v>1716</v>
      </c>
      <c r="G85" s="1">
        <v>24</v>
      </c>
      <c r="H85" s="1">
        <v>890</v>
      </c>
      <c r="I85" s="1">
        <v>90</v>
      </c>
      <c r="J85" s="1" t="s">
        <v>36</v>
      </c>
    </row>
    <row r="86" spans="1:10">
      <c r="A86" s="8" t="s">
        <v>43</v>
      </c>
      <c r="B86" s="1" t="s">
        <v>29</v>
      </c>
      <c r="C86" s="1">
        <v>12</v>
      </c>
      <c r="D86" s="1" t="s">
        <v>49</v>
      </c>
      <c r="E86" s="1">
        <v>4096</v>
      </c>
      <c r="F86" s="1">
        <v>2048</v>
      </c>
      <c r="G86" s="1">
        <v>24</v>
      </c>
      <c r="H86" s="1">
        <v>1060</v>
      </c>
      <c r="I86" s="1">
        <v>120</v>
      </c>
      <c r="J86" s="1" t="s">
        <v>36</v>
      </c>
    </row>
    <row r="87" spans="1:10">
      <c r="A87" s="8" t="s">
        <v>43</v>
      </c>
      <c r="B87" s="1" t="s">
        <v>29</v>
      </c>
      <c r="C87" s="1">
        <v>12</v>
      </c>
      <c r="D87" s="1" t="s">
        <v>50</v>
      </c>
      <c r="E87" s="1">
        <v>4608</v>
      </c>
      <c r="F87" s="1">
        <v>3164</v>
      </c>
      <c r="G87" s="1">
        <v>24</v>
      </c>
      <c r="H87" s="1">
        <v>1830</v>
      </c>
      <c r="I87" s="1">
        <v>60</v>
      </c>
      <c r="J87" s="1" t="s">
        <v>36</v>
      </c>
    </row>
    <row r="88" spans="1:10">
      <c r="A88" s="8" t="s">
        <v>43</v>
      </c>
      <c r="B88" s="1" t="s">
        <v>30</v>
      </c>
      <c r="C88" s="1">
        <v>12</v>
      </c>
      <c r="D88" s="1" t="s">
        <v>19</v>
      </c>
      <c r="E88" s="1">
        <v>1920</v>
      </c>
      <c r="F88" s="1">
        <v>1080</v>
      </c>
      <c r="G88" s="1">
        <v>24</v>
      </c>
      <c r="H88" s="1">
        <v>403</v>
      </c>
      <c r="I88" s="1">
        <v>120</v>
      </c>
      <c r="J88" s="1" t="s">
        <v>36</v>
      </c>
    </row>
    <row r="89" spans="1:10">
      <c r="A89" s="8" t="s">
        <v>43</v>
      </c>
      <c r="B89" s="1" t="s">
        <v>30</v>
      </c>
      <c r="C89" s="1">
        <v>12</v>
      </c>
      <c r="D89" s="1" t="s">
        <v>22</v>
      </c>
      <c r="E89" s="1">
        <v>2048</v>
      </c>
      <c r="F89" s="1">
        <v>1152</v>
      </c>
      <c r="G89" s="1">
        <v>24</v>
      </c>
      <c r="H89" s="1">
        <v>456</v>
      </c>
      <c r="I89" s="1">
        <v>120</v>
      </c>
      <c r="J89" s="1" t="s">
        <v>36</v>
      </c>
    </row>
    <row r="90" spans="1:10">
      <c r="A90" s="8" t="s">
        <v>43</v>
      </c>
      <c r="B90" s="1" t="s">
        <v>30</v>
      </c>
      <c r="C90" s="1">
        <v>12</v>
      </c>
      <c r="D90" s="1" t="s">
        <v>44</v>
      </c>
      <c r="E90" s="1">
        <v>3072</v>
      </c>
      <c r="F90" s="1">
        <v>3072</v>
      </c>
      <c r="G90" s="1">
        <v>24</v>
      </c>
      <c r="H90" s="1">
        <v>1777</v>
      </c>
      <c r="I90" s="1">
        <v>90</v>
      </c>
      <c r="J90" s="1" t="s">
        <v>36</v>
      </c>
    </row>
    <row r="91" spans="1:10">
      <c r="A91" s="8" t="s">
        <v>43</v>
      </c>
      <c r="B91" s="1" t="s">
        <v>30</v>
      </c>
      <c r="C91" s="1">
        <v>12</v>
      </c>
      <c r="D91" s="1" t="s">
        <v>45</v>
      </c>
      <c r="E91" s="1">
        <v>3328</v>
      </c>
      <c r="F91" s="1">
        <v>2790</v>
      </c>
      <c r="G91" s="1">
        <v>24</v>
      </c>
      <c r="H91" s="1">
        <v>1749</v>
      </c>
      <c r="I91" s="1">
        <v>75</v>
      </c>
      <c r="J91" s="1" t="s">
        <v>36</v>
      </c>
    </row>
    <row r="92" spans="1:10">
      <c r="A92" s="8" t="s">
        <v>43</v>
      </c>
      <c r="B92" s="1" t="s">
        <v>30</v>
      </c>
      <c r="C92" s="1">
        <v>12</v>
      </c>
      <c r="D92" s="1" t="s">
        <v>46</v>
      </c>
      <c r="E92" s="1">
        <v>3840</v>
      </c>
      <c r="F92" s="1">
        <v>1920</v>
      </c>
      <c r="G92" s="1">
        <v>24</v>
      </c>
      <c r="H92" s="1">
        <v>1392</v>
      </c>
      <c r="I92" s="1">
        <v>100</v>
      </c>
      <c r="J92" s="1" t="s">
        <v>36</v>
      </c>
    </row>
    <row r="93" spans="1:10">
      <c r="A93" s="8" t="s">
        <v>43</v>
      </c>
      <c r="B93" s="1" t="s">
        <v>30</v>
      </c>
      <c r="C93" s="1">
        <v>12</v>
      </c>
      <c r="D93" s="1" t="s">
        <v>38</v>
      </c>
      <c r="E93" s="1">
        <v>3840</v>
      </c>
      <c r="F93" s="1">
        <v>2160</v>
      </c>
      <c r="G93" s="1">
        <v>24</v>
      </c>
      <c r="H93" s="1">
        <v>1564</v>
      </c>
      <c r="I93" s="1">
        <v>120</v>
      </c>
      <c r="J93" s="1" t="s">
        <v>36</v>
      </c>
    </row>
    <row r="94" spans="1:10">
      <c r="A94" s="8" t="s">
        <v>43</v>
      </c>
      <c r="B94" s="1" t="s">
        <v>30</v>
      </c>
      <c r="C94" s="1">
        <v>12</v>
      </c>
      <c r="D94" s="1" t="s">
        <v>47</v>
      </c>
      <c r="E94" s="1">
        <v>4096</v>
      </c>
      <c r="F94" s="1">
        <v>2304</v>
      </c>
      <c r="G94" s="1">
        <v>24</v>
      </c>
      <c r="H94" s="1">
        <v>1777</v>
      </c>
      <c r="I94" s="1">
        <v>100</v>
      </c>
      <c r="J94" s="1" t="s">
        <v>36</v>
      </c>
    </row>
    <row r="95" spans="1:10">
      <c r="A95" s="8" t="s">
        <v>43</v>
      </c>
      <c r="B95" s="1" t="s">
        <v>30</v>
      </c>
      <c r="C95" s="1">
        <v>12</v>
      </c>
      <c r="D95" s="1" t="s">
        <v>48</v>
      </c>
      <c r="E95" s="1">
        <v>4096</v>
      </c>
      <c r="F95" s="1">
        <v>1716</v>
      </c>
      <c r="G95" s="1">
        <v>24</v>
      </c>
      <c r="H95" s="1">
        <v>1328</v>
      </c>
      <c r="I95" s="1">
        <v>90</v>
      </c>
      <c r="J95" s="1" t="s">
        <v>36</v>
      </c>
    </row>
    <row r="96" spans="1:10">
      <c r="A96" s="8" t="s">
        <v>43</v>
      </c>
      <c r="B96" s="1" t="s">
        <v>30</v>
      </c>
      <c r="C96" s="1">
        <v>12</v>
      </c>
      <c r="D96" s="1" t="s">
        <v>49</v>
      </c>
      <c r="E96" s="1">
        <v>4096</v>
      </c>
      <c r="F96" s="1">
        <v>2048</v>
      </c>
      <c r="G96" s="1">
        <v>24</v>
      </c>
      <c r="H96" s="1">
        <v>1582</v>
      </c>
      <c r="I96" s="1">
        <v>120</v>
      </c>
      <c r="J96" s="1" t="s">
        <v>36</v>
      </c>
    </row>
    <row r="97" spans="1:10">
      <c r="A97" s="8" t="s">
        <v>43</v>
      </c>
      <c r="B97" s="1" t="s">
        <v>30</v>
      </c>
      <c r="C97" s="1">
        <v>12</v>
      </c>
      <c r="D97" s="1" t="s">
        <v>50</v>
      </c>
      <c r="E97" s="1">
        <v>4608</v>
      </c>
      <c r="F97" s="1">
        <v>3164</v>
      </c>
      <c r="G97" s="1">
        <v>24</v>
      </c>
      <c r="H97" s="1">
        <v>2738</v>
      </c>
      <c r="I97" s="1">
        <v>60</v>
      </c>
      <c r="J97" s="1" t="s">
        <v>36</v>
      </c>
    </row>
    <row r="98" spans="1:10">
      <c r="A98" s="8" t="s">
        <v>43</v>
      </c>
      <c r="B98" s="1" t="s">
        <v>31</v>
      </c>
      <c r="C98" s="1">
        <v>13</v>
      </c>
      <c r="D98" s="1" t="s">
        <v>44</v>
      </c>
      <c r="E98" s="1">
        <v>3072</v>
      </c>
      <c r="F98" s="1">
        <v>3072</v>
      </c>
      <c r="G98" s="1">
        <v>24</v>
      </c>
      <c r="H98" s="1">
        <v>2891</v>
      </c>
      <c r="I98" s="1">
        <v>100</v>
      </c>
      <c r="J98" s="1" t="s">
        <v>36</v>
      </c>
    </row>
    <row r="99" spans="1:10">
      <c r="A99" s="8" t="s">
        <v>43</v>
      </c>
      <c r="B99" s="1" t="s">
        <v>31</v>
      </c>
      <c r="C99" s="1">
        <v>13</v>
      </c>
      <c r="D99" s="1" t="s">
        <v>45</v>
      </c>
      <c r="E99" s="1">
        <v>3328</v>
      </c>
      <c r="F99" s="1">
        <v>2790</v>
      </c>
      <c r="G99" s="1">
        <v>24</v>
      </c>
      <c r="H99" s="1">
        <v>2844</v>
      </c>
      <c r="I99" s="1">
        <v>100</v>
      </c>
      <c r="J99" s="1" t="s">
        <v>36</v>
      </c>
    </row>
    <row r="100" spans="1:10">
      <c r="A100" s="8" t="s">
        <v>43</v>
      </c>
      <c r="B100" s="1" t="s">
        <v>31</v>
      </c>
      <c r="C100" s="1">
        <v>13</v>
      </c>
      <c r="D100" s="1" t="s">
        <v>38</v>
      </c>
      <c r="E100" s="1">
        <v>3840</v>
      </c>
      <c r="F100" s="1">
        <v>2160</v>
      </c>
      <c r="G100" s="1">
        <v>24</v>
      </c>
      <c r="H100" s="1">
        <v>2543</v>
      </c>
      <c r="I100" s="1">
        <v>120</v>
      </c>
      <c r="J100" s="1" t="s">
        <v>36</v>
      </c>
    </row>
    <row r="101" spans="1:10">
      <c r="A101" s="8" t="s">
        <v>43</v>
      </c>
      <c r="B101" s="1" t="s">
        <v>31</v>
      </c>
      <c r="C101" s="1">
        <v>13</v>
      </c>
      <c r="D101" s="1" t="s">
        <v>47</v>
      </c>
      <c r="E101" s="1">
        <v>4096</v>
      </c>
      <c r="F101" s="1">
        <v>2304</v>
      </c>
      <c r="G101" s="1">
        <v>24</v>
      </c>
      <c r="H101" s="1">
        <v>2891</v>
      </c>
      <c r="I101" s="1">
        <v>120</v>
      </c>
      <c r="J101" s="1" t="s">
        <v>36</v>
      </c>
    </row>
    <row r="102" spans="1:10">
      <c r="A102" s="8" t="s">
        <v>43</v>
      </c>
      <c r="B102" s="1" t="s">
        <v>31</v>
      </c>
      <c r="C102" s="1">
        <v>13</v>
      </c>
      <c r="D102" s="1" t="s">
        <v>49</v>
      </c>
      <c r="E102" s="1">
        <v>4096</v>
      </c>
      <c r="F102" s="1">
        <v>2048</v>
      </c>
      <c r="G102" s="1">
        <v>24</v>
      </c>
      <c r="H102" s="1">
        <v>2572</v>
      </c>
      <c r="I102" s="1">
        <v>120</v>
      </c>
      <c r="J102" s="1" t="s">
        <v>36</v>
      </c>
    </row>
    <row r="103" spans="1:10">
      <c r="A103" s="8" t="s">
        <v>43</v>
      </c>
      <c r="B103" s="1" t="s">
        <v>31</v>
      </c>
      <c r="C103" s="1">
        <v>13</v>
      </c>
      <c r="D103" s="1" t="s">
        <v>51</v>
      </c>
      <c r="E103" s="1">
        <v>4608</v>
      </c>
      <c r="F103" s="1">
        <v>2592</v>
      </c>
      <c r="G103" s="1">
        <v>24</v>
      </c>
      <c r="H103" s="1">
        <v>3654</v>
      </c>
      <c r="I103" s="1">
        <v>75</v>
      </c>
      <c r="J103" s="1" t="s">
        <v>36</v>
      </c>
    </row>
    <row r="104" spans="1:10">
      <c r="A104" s="8" t="s">
        <v>43</v>
      </c>
      <c r="B104" s="1" t="s">
        <v>31</v>
      </c>
      <c r="C104" s="1">
        <v>13</v>
      </c>
      <c r="D104" s="1" t="s">
        <v>52</v>
      </c>
      <c r="E104" s="1">
        <v>4608</v>
      </c>
      <c r="F104" s="1">
        <v>3164</v>
      </c>
      <c r="G104" s="1">
        <v>24</v>
      </c>
      <c r="H104" s="1">
        <v>4458</v>
      </c>
      <c r="I104" s="1">
        <v>75</v>
      </c>
      <c r="J104" s="1" t="s">
        <v>36</v>
      </c>
    </row>
    <row r="105" spans="1:10">
      <c r="A105" s="8" t="s">
        <v>53</v>
      </c>
      <c r="B105" s="1" t="s">
        <v>54</v>
      </c>
      <c r="C105" s="1">
        <v>16</v>
      </c>
      <c r="D105" s="1" t="s">
        <v>55</v>
      </c>
      <c r="E105" s="1">
        <v>2048</v>
      </c>
      <c r="F105" s="1">
        <v>1080</v>
      </c>
      <c r="G105" s="1">
        <v>24</v>
      </c>
      <c r="H105" s="1">
        <v>376</v>
      </c>
      <c r="I105" s="1">
        <v>120</v>
      </c>
      <c r="J105" s="1" t="s">
        <v>20</v>
      </c>
    </row>
    <row r="106" spans="1:10">
      <c r="A106" s="8" t="s">
        <v>53</v>
      </c>
      <c r="B106" s="1" t="s">
        <v>54</v>
      </c>
      <c r="C106" s="1">
        <v>16</v>
      </c>
      <c r="D106" s="1" t="s">
        <v>47</v>
      </c>
      <c r="E106" s="1">
        <v>3840</v>
      </c>
      <c r="F106" s="1">
        <v>2160</v>
      </c>
      <c r="G106" s="1">
        <v>24</v>
      </c>
      <c r="H106" s="1">
        <v>1400</v>
      </c>
      <c r="I106" s="1">
        <v>60</v>
      </c>
      <c r="J106" s="1" t="s">
        <v>20</v>
      </c>
    </row>
    <row r="107" spans="1:10">
      <c r="A107" s="8" t="s">
        <v>53</v>
      </c>
      <c r="B107" s="1" t="s">
        <v>54</v>
      </c>
      <c r="C107" s="1">
        <v>16</v>
      </c>
      <c r="D107" s="1" t="s">
        <v>56</v>
      </c>
      <c r="E107" s="1">
        <v>4096</v>
      </c>
      <c r="F107" s="1">
        <v>2160</v>
      </c>
      <c r="G107" s="1">
        <v>24</v>
      </c>
      <c r="H107" s="1">
        <v>1488</v>
      </c>
      <c r="I107" s="1">
        <v>60</v>
      </c>
      <c r="J107" s="1" t="s">
        <v>20</v>
      </c>
    </row>
    <row r="108" spans="1:10">
      <c r="A108" s="8" t="s">
        <v>53</v>
      </c>
      <c r="B108" s="1" t="s">
        <v>54</v>
      </c>
      <c r="C108" s="1">
        <v>16</v>
      </c>
      <c r="D108" s="1" t="s">
        <v>57</v>
      </c>
      <c r="E108" s="1">
        <v>5120</v>
      </c>
      <c r="F108" s="1">
        <v>2700</v>
      </c>
      <c r="G108" s="1">
        <v>15</v>
      </c>
      <c r="H108" s="1">
        <v>1456</v>
      </c>
      <c r="I108" s="1">
        <v>48</v>
      </c>
      <c r="J108" s="1" t="s">
        <v>20</v>
      </c>
    </row>
    <row r="109" spans="1:10">
      <c r="A109" s="8" t="s">
        <v>53</v>
      </c>
      <c r="B109" s="1" t="s">
        <v>54</v>
      </c>
      <c r="C109" s="1">
        <v>16</v>
      </c>
      <c r="D109" s="1" t="s">
        <v>58</v>
      </c>
      <c r="E109" s="1">
        <v>6144</v>
      </c>
      <c r="F109" s="1">
        <v>3240</v>
      </c>
      <c r="G109" s="1">
        <v>15</v>
      </c>
      <c r="H109" s="1">
        <v>2096</v>
      </c>
      <c r="I109" s="1">
        <v>40</v>
      </c>
      <c r="J109" s="1" t="s">
        <v>20</v>
      </c>
    </row>
    <row r="110" spans="1:10">
      <c r="A110" s="8" t="s">
        <v>53</v>
      </c>
      <c r="B110" s="1" t="s">
        <v>54</v>
      </c>
      <c r="C110" s="1">
        <v>16</v>
      </c>
      <c r="D110" s="1" t="s">
        <v>59</v>
      </c>
      <c r="E110" s="1">
        <v>6144</v>
      </c>
      <c r="F110" s="1">
        <v>3072</v>
      </c>
      <c r="G110" s="1">
        <v>15</v>
      </c>
      <c r="H110" s="1">
        <v>1984</v>
      </c>
      <c r="I110" s="1">
        <v>42</v>
      </c>
      <c r="J110" s="1" t="s">
        <v>20</v>
      </c>
    </row>
    <row r="111" spans="1:10">
      <c r="A111" s="8" t="s">
        <v>53</v>
      </c>
      <c r="B111" s="1" t="s">
        <v>54</v>
      </c>
      <c r="C111" s="1">
        <v>16</v>
      </c>
      <c r="D111" s="1" t="s">
        <v>60</v>
      </c>
      <c r="E111" s="1">
        <v>6144</v>
      </c>
      <c r="F111" s="1">
        <v>2592</v>
      </c>
      <c r="G111" s="1">
        <v>15</v>
      </c>
      <c r="H111" s="1">
        <v>1680</v>
      </c>
      <c r="I111" s="1">
        <v>50</v>
      </c>
      <c r="J111" s="1" t="s">
        <v>20</v>
      </c>
    </row>
    <row r="112" spans="1:10">
      <c r="A112" s="8" t="s">
        <v>53</v>
      </c>
      <c r="B112" s="1" t="s">
        <v>54</v>
      </c>
      <c r="C112" s="1">
        <v>16</v>
      </c>
      <c r="D112" s="1" t="s">
        <v>61</v>
      </c>
      <c r="E112" s="1">
        <v>5760</v>
      </c>
      <c r="F112" s="1">
        <v>3240</v>
      </c>
      <c r="G112" s="1">
        <v>15</v>
      </c>
      <c r="H112" s="1">
        <v>1960</v>
      </c>
      <c r="I112" s="1">
        <v>40</v>
      </c>
      <c r="J112" s="1" t="s">
        <v>20</v>
      </c>
    </row>
    <row r="113" spans="1:10">
      <c r="A113" s="8" t="s">
        <v>53</v>
      </c>
      <c r="B113" s="1" t="s">
        <v>54</v>
      </c>
      <c r="C113" s="1">
        <v>16</v>
      </c>
      <c r="D113" s="1" t="s">
        <v>62</v>
      </c>
      <c r="E113" s="1">
        <v>4320</v>
      </c>
      <c r="F113" s="1">
        <v>3240</v>
      </c>
      <c r="G113" s="1">
        <v>15</v>
      </c>
      <c r="H113" s="1">
        <v>1472</v>
      </c>
      <c r="I113" s="1">
        <v>40</v>
      </c>
      <c r="J113" s="1" t="s">
        <v>20</v>
      </c>
    </row>
    <row r="114" spans="1:10">
      <c r="A114" s="8" t="s">
        <v>53</v>
      </c>
      <c r="B114" s="1" t="s">
        <v>54</v>
      </c>
      <c r="C114" s="1">
        <v>16</v>
      </c>
      <c r="D114" s="1" t="s">
        <v>63</v>
      </c>
      <c r="E114" s="1">
        <v>3888</v>
      </c>
      <c r="F114" s="1">
        <v>3240</v>
      </c>
      <c r="G114" s="1">
        <v>15</v>
      </c>
      <c r="H114" s="1">
        <v>1328</v>
      </c>
      <c r="I114" s="1">
        <v>40</v>
      </c>
      <c r="J114" s="1" t="s">
        <v>20</v>
      </c>
    </row>
    <row r="115" spans="1:10">
      <c r="A115" s="8" t="s">
        <v>53</v>
      </c>
      <c r="B115" s="1" t="s">
        <v>54</v>
      </c>
      <c r="C115" s="1">
        <v>16</v>
      </c>
      <c r="D115" s="1" t="s">
        <v>64</v>
      </c>
      <c r="E115" s="1">
        <v>4860</v>
      </c>
      <c r="F115" s="1">
        <v>3240</v>
      </c>
      <c r="G115" s="1">
        <v>15</v>
      </c>
      <c r="H115" s="1">
        <v>1656</v>
      </c>
      <c r="I115" s="1">
        <v>40</v>
      </c>
      <c r="J115" s="1" t="s">
        <v>20</v>
      </c>
    </row>
    <row r="116" spans="1:10">
      <c r="A116" s="8" t="s">
        <v>53</v>
      </c>
      <c r="B116" s="1" t="s">
        <v>65</v>
      </c>
      <c r="C116" s="1">
        <v>16</v>
      </c>
      <c r="D116" s="1" t="s">
        <v>55</v>
      </c>
      <c r="E116" s="1">
        <v>2048</v>
      </c>
      <c r="F116" s="1">
        <v>1080</v>
      </c>
      <c r="G116" s="1">
        <v>24</v>
      </c>
      <c r="H116" s="1">
        <v>152</v>
      </c>
      <c r="I116" s="1">
        <v>120</v>
      </c>
      <c r="J116" s="1" t="s">
        <v>20</v>
      </c>
    </row>
    <row r="117" spans="1:10">
      <c r="A117" s="8" t="s">
        <v>53</v>
      </c>
      <c r="B117" s="1" t="s">
        <v>65</v>
      </c>
      <c r="C117" s="1">
        <v>16</v>
      </c>
      <c r="D117" s="1" t="s">
        <v>47</v>
      </c>
      <c r="E117" s="1">
        <v>3840</v>
      </c>
      <c r="F117" s="1">
        <v>2160</v>
      </c>
      <c r="G117" s="1">
        <v>24</v>
      </c>
      <c r="H117" s="1">
        <v>560</v>
      </c>
      <c r="I117" s="1">
        <v>60</v>
      </c>
      <c r="J117" s="1" t="s">
        <v>20</v>
      </c>
    </row>
    <row r="118" spans="1:10">
      <c r="A118" s="8" t="s">
        <v>53</v>
      </c>
      <c r="B118" s="1" t="s">
        <v>65</v>
      </c>
      <c r="C118" s="1">
        <v>16</v>
      </c>
      <c r="D118" s="1" t="s">
        <v>56</v>
      </c>
      <c r="E118" s="1">
        <v>4096</v>
      </c>
      <c r="F118" s="1">
        <v>2160</v>
      </c>
      <c r="G118" s="1">
        <v>24</v>
      </c>
      <c r="H118" s="1">
        <v>600</v>
      </c>
      <c r="I118" s="1">
        <v>60</v>
      </c>
      <c r="J118" s="1" t="s">
        <v>20</v>
      </c>
    </row>
    <row r="119" spans="1:10">
      <c r="A119" s="8" t="s">
        <v>53</v>
      </c>
      <c r="B119" s="1" t="s">
        <v>65</v>
      </c>
      <c r="C119" s="1">
        <v>16</v>
      </c>
      <c r="D119" s="1" t="s">
        <v>57</v>
      </c>
      <c r="E119" s="1">
        <v>5120</v>
      </c>
      <c r="F119" s="1">
        <v>2700</v>
      </c>
      <c r="G119" s="1">
        <v>24</v>
      </c>
      <c r="H119" s="1">
        <v>936</v>
      </c>
      <c r="I119" s="1">
        <v>48</v>
      </c>
      <c r="J119" s="1" t="s">
        <v>20</v>
      </c>
    </row>
    <row r="120" spans="1:10">
      <c r="A120" s="8" t="s">
        <v>53</v>
      </c>
      <c r="B120" s="1" t="s">
        <v>65</v>
      </c>
      <c r="C120" s="1">
        <v>16</v>
      </c>
      <c r="D120" s="1" t="s">
        <v>58</v>
      </c>
      <c r="E120" s="1">
        <v>6144</v>
      </c>
      <c r="F120" s="1">
        <v>3240</v>
      </c>
      <c r="G120" s="1">
        <v>24</v>
      </c>
      <c r="H120" s="1">
        <v>1344</v>
      </c>
      <c r="I120" s="1">
        <v>40</v>
      </c>
      <c r="J120" s="1" t="s">
        <v>20</v>
      </c>
    </row>
    <row r="121" spans="1:10">
      <c r="A121" s="8" t="s">
        <v>53</v>
      </c>
      <c r="B121" s="1" t="s">
        <v>65</v>
      </c>
      <c r="C121" s="1">
        <v>16</v>
      </c>
      <c r="D121" s="1" t="s">
        <v>59</v>
      </c>
      <c r="E121" s="1">
        <v>6144</v>
      </c>
      <c r="F121" s="1">
        <v>3072</v>
      </c>
      <c r="G121" s="1">
        <v>24</v>
      </c>
      <c r="H121" s="1">
        <v>1272</v>
      </c>
      <c r="I121" s="1">
        <v>42</v>
      </c>
      <c r="J121" s="1" t="s">
        <v>20</v>
      </c>
    </row>
    <row r="122" spans="1:10">
      <c r="A122" s="8" t="s">
        <v>53</v>
      </c>
      <c r="B122" s="1" t="s">
        <v>65</v>
      </c>
      <c r="C122" s="1">
        <v>16</v>
      </c>
      <c r="D122" s="1" t="s">
        <v>60</v>
      </c>
      <c r="E122" s="1">
        <v>6144</v>
      </c>
      <c r="F122" s="1">
        <v>2592</v>
      </c>
      <c r="G122" s="1">
        <v>24</v>
      </c>
      <c r="H122" s="1">
        <v>1072</v>
      </c>
      <c r="I122" s="1">
        <v>50</v>
      </c>
      <c r="J122" s="1" t="s">
        <v>20</v>
      </c>
    </row>
    <row r="123" spans="1:10">
      <c r="A123" s="8" t="s">
        <v>53</v>
      </c>
      <c r="B123" s="1" t="s">
        <v>65</v>
      </c>
      <c r="C123" s="1">
        <v>16</v>
      </c>
      <c r="D123" s="1" t="s">
        <v>61</v>
      </c>
      <c r="E123" s="1">
        <v>5760</v>
      </c>
      <c r="F123" s="1">
        <v>3240</v>
      </c>
      <c r="G123" s="1">
        <v>24</v>
      </c>
      <c r="H123" s="1">
        <v>1256</v>
      </c>
      <c r="I123" s="1">
        <v>40</v>
      </c>
      <c r="J123" s="1" t="s">
        <v>20</v>
      </c>
    </row>
    <row r="124" spans="1:10">
      <c r="A124" s="8" t="s">
        <v>53</v>
      </c>
      <c r="B124" s="1" t="s">
        <v>65</v>
      </c>
      <c r="C124" s="1">
        <v>16</v>
      </c>
      <c r="D124" s="1" t="s">
        <v>62</v>
      </c>
      <c r="E124" s="1">
        <v>4320</v>
      </c>
      <c r="F124" s="1">
        <v>3240</v>
      </c>
      <c r="G124" s="1">
        <v>24</v>
      </c>
      <c r="H124" s="1">
        <v>944</v>
      </c>
      <c r="I124" s="1">
        <v>40</v>
      </c>
      <c r="J124" s="1" t="s">
        <v>20</v>
      </c>
    </row>
    <row r="125" spans="1:10">
      <c r="A125" s="8" t="s">
        <v>53</v>
      </c>
      <c r="B125" s="1" t="s">
        <v>65</v>
      </c>
      <c r="C125" s="1">
        <v>16</v>
      </c>
      <c r="D125" s="1" t="s">
        <v>63</v>
      </c>
      <c r="E125" s="1">
        <v>3888</v>
      </c>
      <c r="F125" s="1">
        <v>3240</v>
      </c>
      <c r="G125" s="1">
        <v>24</v>
      </c>
      <c r="H125" s="1">
        <v>848</v>
      </c>
      <c r="I125" s="1">
        <v>40</v>
      </c>
      <c r="J125" s="1" t="s">
        <v>20</v>
      </c>
    </row>
    <row r="126" spans="1:10">
      <c r="A126" s="8" t="s">
        <v>53</v>
      </c>
      <c r="B126" s="1" t="s">
        <v>65</v>
      </c>
      <c r="C126" s="1">
        <v>16</v>
      </c>
      <c r="D126" s="1" t="s">
        <v>64</v>
      </c>
      <c r="E126" s="1">
        <v>4860</v>
      </c>
      <c r="F126" s="1">
        <v>3240</v>
      </c>
      <c r="G126" s="1">
        <v>24</v>
      </c>
      <c r="H126" s="1">
        <v>1064</v>
      </c>
      <c r="I126" s="1">
        <v>40</v>
      </c>
      <c r="J126" s="1" t="s">
        <v>20</v>
      </c>
    </row>
    <row r="127" spans="1:10">
      <c r="A127" s="8" t="s">
        <v>53</v>
      </c>
      <c r="B127" s="1" t="s">
        <v>66</v>
      </c>
      <c r="C127" s="1">
        <v>16</v>
      </c>
      <c r="D127" s="1" t="s">
        <v>55</v>
      </c>
      <c r="E127" s="1">
        <v>2048</v>
      </c>
      <c r="F127" s="1">
        <v>1080</v>
      </c>
      <c r="G127" s="1">
        <v>24</v>
      </c>
      <c r="H127" s="1">
        <v>96</v>
      </c>
      <c r="I127" s="1">
        <v>120</v>
      </c>
      <c r="J127" s="1" t="s">
        <v>20</v>
      </c>
    </row>
    <row r="128" spans="1:10">
      <c r="A128" s="8" t="s">
        <v>53</v>
      </c>
      <c r="B128" s="1" t="s">
        <v>66</v>
      </c>
      <c r="C128" s="1">
        <v>16</v>
      </c>
      <c r="D128" s="1" t="s">
        <v>47</v>
      </c>
      <c r="E128" s="1">
        <v>3840</v>
      </c>
      <c r="F128" s="1">
        <v>2160</v>
      </c>
      <c r="G128" s="1">
        <v>24</v>
      </c>
      <c r="H128" s="1">
        <v>352</v>
      </c>
      <c r="I128" s="1">
        <v>60</v>
      </c>
      <c r="J128" s="1" t="s">
        <v>20</v>
      </c>
    </row>
    <row r="129" spans="1:10">
      <c r="A129" s="8" t="s">
        <v>53</v>
      </c>
      <c r="B129" s="1" t="s">
        <v>66</v>
      </c>
      <c r="C129" s="1">
        <v>16</v>
      </c>
      <c r="D129" s="1" t="s">
        <v>56</v>
      </c>
      <c r="E129" s="1">
        <v>4096</v>
      </c>
      <c r="F129" s="1">
        <v>2160</v>
      </c>
      <c r="G129" s="1">
        <v>24</v>
      </c>
      <c r="H129" s="1">
        <v>376</v>
      </c>
      <c r="I129" s="1">
        <v>60</v>
      </c>
      <c r="J129" s="1" t="s">
        <v>20</v>
      </c>
    </row>
    <row r="130" spans="1:10">
      <c r="A130" s="8" t="s">
        <v>53</v>
      </c>
      <c r="B130" s="1" t="s">
        <v>66</v>
      </c>
      <c r="C130" s="1">
        <v>16</v>
      </c>
      <c r="D130" s="1" t="s">
        <v>57</v>
      </c>
      <c r="E130" s="1">
        <v>5120</v>
      </c>
      <c r="F130" s="1">
        <v>2700</v>
      </c>
      <c r="G130" s="1">
        <v>24</v>
      </c>
      <c r="H130" s="1">
        <v>584</v>
      </c>
      <c r="I130" s="1">
        <v>48</v>
      </c>
      <c r="J130" s="1" t="s">
        <v>20</v>
      </c>
    </row>
    <row r="131" spans="1:10">
      <c r="A131" s="8" t="s">
        <v>53</v>
      </c>
      <c r="B131" s="1" t="s">
        <v>66</v>
      </c>
      <c r="C131" s="1">
        <v>16</v>
      </c>
      <c r="D131" s="1" t="s">
        <v>58</v>
      </c>
      <c r="E131" s="1">
        <v>6144</v>
      </c>
      <c r="F131" s="1">
        <v>3240</v>
      </c>
      <c r="G131" s="1">
        <v>24</v>
      </c>
      <c r="H131" s="1">
        <v>840</v>
      </c>
      <c r="I131" s="1">
        <v>40</v>
      </c>
      <c r="J131" s="1" t="s">
        <v>20</v>
      </c>
    </row>
    <row r="132" spans="1:10">
      <c r="A132" s="8" t="s">
        <v>53</v>
      </c>
      <c r="B132" s="1" t="s">
        <v>66</v>
      </c>
      <c r="C132" s="1">
        <v>16</v>
      </c>
      <c r="D132" s="1" t="s">
        <v>59</v>
      </c>
      <c r="E132" s="1">
        <v>6144</v>
      </c>
      <c r="F132" s="1">
        <v>3072</v>
      </c>
      <c r="G132" s="1">
        <v>24</v>
      </c>
      <c r="H132" s="1">
        <v>800</v>
      </c>
      <c r="I132" s="1">
        <v>42</v>
      </c>
      <c r="J132" s="1" t="s">
        <v>20</v>
      </c>
    </row>
    <row r="133" spans="1:10">
      <c r="A133" s="8" t="s">
        <v>53</v>
      </c>
      <c r="B133" s="1" t="s">
        <v>66</v>
      </c>
      <c r="C133" s="1">
        <v>16</v>
      </c>
      <c r="D133" s="1" t="s">
        <v>60</v>
      </c>
      <c r="E133" s="1">
        <v>6144</v>
      </c>
      <c r="F133" s="1">
        <v>2592</v>
      </c>
      <c r="G133" s="1">
        <v>24</v>
      </c>
      <c r="H133" s="1">
        <v>672</v>
      </c>
      <c r="I133" s="1">
        <v>50</v>
      </c>
      <c r="J133" s="1" t="s">
        <v>20</v>
      </c>
    </row>
    <row r="134" spans="1:10">
      <c r="A134" s="8" t="s">
        <v>53</v>
      </c>
      <c r="B134" s="1" t="s">
        <v>66</v>
      </c>
      <c r="C134" s="1">
        <v>16</v>
      </c>
      <c r="D134" s="1" t="s">
        <v>61</v>
      </c>
      <c r="E134" s="1">
        <v>5760</v>
      </c>
      <c r="F134" s="1">
        <v>3240</v>
      </c>
      <c r="G134" s="1">
        <v>24</v>
      </c>
      <c r="H134" s="1">
        <v>784</v>
      </c>
      <c r="I134" s="1">
        <v>40</v>
      </c>
      <c r="J134" s="1" t="s">
        <v>20</v>
      </c>
    </row>
    <row r="135" spans="1:10">
      <c r="A135" s="8" t="s">
        <v>53</v>
      </c>
      <c r="B135" s="1" t="s">
        <v>66</v>
      </c>
      <c r="C135" s="1">
        <v>16</v>
      </c>
      <c r="D135" s="1" t="s">
        <v>62</v>
      </c>
      <c r="E135" s="1">
        <v>4320</v>
      </c>
      <c r="F135" s="1">
        <v>3240</v>
      </c>
      <c r="G135" s="1">
        <v>24</v>
      </c>
      <c r="H135" s="1">
        <v>592</v>
      </c>
      <c r="I135" s="1">
        <v>40</v>
      </c>
      <c r="J135" s="1" t="s">
        <v>20</v>
      </c>
    </row>
    <row r="136" spans="1:10">
      <c r="A136" s="8" t="s">
        <v>53</v>
      </c>
      <c r="B136" s="1" t="s">
        <v>66</v>
      </c>
      <c r="C136" s="1">
        <v>16</v>
      </c>
      <c r="D136" s="1" t="s">
        <v>63</v>
      </c>
      <c r="E136" s="1">
        <v>3888</v>
      </c>
      <c r="F136" s="1">
        <v>3240</v>
      </c>
      <c r="G136" s="1">
        <v>24</v>
      </c>
      <c r="H136" s="1">
        <v>536</v>
      </c>
      <c r="I136" s="1">
        <v>40</v>
      </c>
      <c r="J136" s="1" t="s">
        <v>20</v>
      </c>
    </row>
    <row r="137" spans="1:10">
      <c r="A137" s="8" t="s">
        <v>53</v>
      </c>
      <c r="B137" s="1" t="s">
        <v>66</v>
      </c>
      <c r="C137" s="1">
        <v>16</v>
      </c>
      <c r="D137" s="1" t="s">
        <v>64</v>
      </c>
      <c r="E137" s="1">
        <v>4860</v>
      </c>
      <c r="F137" s="1">
        <v>3240</v>
      </c>
      <c r="G137" s="1">
        <v>24</v>
      </c>
      <c r="H137" s="1">
        <v>664</v>
      </c>
      <c r="I137" s="1">
        <v>40</v>
      </c>
      <c r="J137" s="1" t="s">
        <v>20</v>
      </c>
    </row>
    <row r="138" spans="1:10">
      <c r="A138" s="8" t="s">
        <v>53</v>
      </c>
      <c r="B138" s="1" t="s">
        <v>67</v>
      </c>
      <c r="C138" s="1">
        <v>16</v>
      </c>
      <c r="D138" s="1" t="s">
        <v>55</v>
      </c>
      <c r="E138" s="1">
        <v>2048</v>
      </c>
      <c r="F138" s="1">
        <v>1080</v>
      </c>
      <c r="G138" s="1">
        <v>24</v>
      </c>
      <c r="H138" s="1">
        <v>72</v>
      </c>
      <c r="I138" s="1">
        <v>120</v>
      </c>
      <c r="J138" s="1" t="s">
        <v>20</v>
      </c>
    </row>
    <row r="139" spans="1:10">
      <c r="A139" s="8" t="s">
        <v>53</v>
      </c>
      <c r="B139" s="1" t="s">
        <v>67</v>
      </c>
      <c r="C139" s="1">
        <v>16</v>
      </c>
      <c r="D139" s="1" t="s">
        <v>47</v>
      </c>
      <c r="E139" s="1">
        <v>3840</v>
      </c>
      <c r="F139" s="1">
        <v>2160</v>
      </c>
      <c r="G139" s="1">
        <v>24</v>
      </c>
      <c r="H139" s="1">
        <v>256</v>
      </c>
      <c r="I139" s="1">
        <v>60</v>
      </c>
      <c r="J139" s="1" t="s">
        <v>20</v>
      </c>
    </row>
    <row r="140" spans="1:10">
      <c r="A140" s="8" t="s">
        <v>53</v>
      </c>
      <c r="B140" s="1" t="s">
        <v>67</v>
      </c>
      <c r="C140" s="1">
        <v>16</v>
      </c>
      <c r="D140" s="1" t="s">
        <v>56</v>
      </c>
      <c r="E140" s="1">
        <v>4096</v>
      </c>
      <c r="F140" s="1">
        <v>2160</v>
      </c>
      <c r="G140" s="1">
        <v>24</v>
      </c>
      <c r="H140" s="1">
        <v>272</v>
      </c>
      <c r="I140" s="1">
        <v>60</v>
      </c>
      <c r="J140" s="1" t="s">
        <v>20</v>
      </c>
    </row>
    <row r="141" spans="1:10">
      <c r="A141" s="8" t="s">
        <v>53</v>
      </c>
      <c r="B141" s="1" t="s">
        <v>67</v>
      </c>
      <c r="C141" s="1">
        <v>16</v>
      </c>
      <c r="D141" s="1" t="s">
        <v>57</v>
      </c>
      <c r="E141" s="1">
        <v>5120</v>
      </c>
      <c r="F141" s="1">
        <v>2700</v>
      </c>
      <c r="G141" s="1">
        <v>24</v>
      </c>
      <c r="H141" s="1">
        <v>392</v>
      </c>
      <c r="I141" s="1">
        <v>48</v>
      </c>
      <c r="J141" s="1" t="s">
        <v>20</v>
      </c>
    </row>
    <row r="142" spans="1:10">
      <c r="A142" s="8" t="s">
        <v>53</v>
      </c>
      <c r="B142" s="1" t="s">
        <v>67</v>
      </c>
      <c r="C142" s="1">
        <v>16</v>
      </c>
      <c r="D142" s="1" t="s">
        <v>58</v>
      </c>
      <c r="E142" s="1">
        <v>6144</v>
      </c>
      <c r="F142" s="1">
        <v>3240</v>
      </c>
      <c r="G142" s="1">
        <v>24</v>
      </c>
      <c r="H142" s="1">
        <v>520</v>
      </c>
      <c r="I142" s="1">
        <v>40</v>
      </c>
      <c r="J142" s="1" t="s">
        <v>20</v>
      </c>
    </row>
    <row r="143" spans="1:10">
      <c r="A143" s="8" t="s">
        <v>53</v>
      </c>
      <c r="B143" s="1" t="s">
        <v>67</v>
      </c>
      <c r="C143" s="1">
        <v>16</v>
      </c>
      <c r="D143" s="1" t="s">
        <v>59</v>
      </c>
      <c r="E143" s="1">
        <v>6144</v>
      </c>
      <c r="F143" s="1">
        <v>3072</v>
      </c>
      <c r="G143" s="1">
        <v>24</v>
      </c>
      <c r="H143" s="1">
        <v>488</v>
      </c>
      <c r="I143" s="1">
        <v>42</v>
      </c>
      <c r="J143" s="1" t="s">
        <v>20</v>
      </c>
    </row>
    <row r="144" spans="1:10">
      <c r="A144" s="8" t="s">
        <v>53</v>
      </c>
      <c r="B144" s="1" t="s">
        <v>67</v>
      </c>
      <c r="C144" s="1">
        <v>16</v>
      </c>
      <c r="D144" s="1" t="s">
        <v>60</v>
      </c>
      <c r="E144" s="1">
        <v>6144</v>
      </c>
      <c r="F144" s="1">
        <v>2592</v>
      </c>
      <c r="G144" s="1">
        <v>24</v>
      </c>
      <c r="H144" s="1">
        <v>416</v>
      </c>
      <c r="I144" s="1">
        <v>50</v>
      </c>
      <c r="J144" s="1" t="s">
        <v>20</v>
      </c>
    </row>
    <row r="145" spans="1:10">
      <c r="A145" s="8" t="s">
        <v>53</v>
      </c>
      <c r="B145" s="1" t="s">
        <v>67</v>
      </c>
      <c r="C145" s="1">
        <v>16</v>
      </c>
      <c r="D145" s="1" t="s">
        <v>61</v>
      </c>
      <c r="E145" s="1">
        <v>5760</v>
      </c>
      <c r="F145" s="1">
        <v>3240</v>
      </c>
      <c r="G145" s="1">
        <v>24</v>
      </c>
      <c r="H145" s="1">
        <v>488</v>
      </c>
      <c r="I145" s="1">
        <v>40</v>
      </c>
      <c r="J145" s="1" t="s">
        <v>20</v>
      </c>
    </row>
    <row r="146" spans="1:10">
      <c r="A146" s="8" t="s">
        <v>53</v>
      </c>
      <c r="B146" s="1" t="s">
        <v>67</v>
      </c>
      <c r="C146" s="1">
        <v>16</v>
      </c>
      <c r="D146" s="1" t="s">
        <v>62</v>
      </c>
      <c r="E146" s="1">
        <v>4320</v>
      </c>
      <c r="F146" s="1">
        <v>3240</v>
      </c>
      <c r="G146" s="1">
        <v>24</v>
      </c>
      <c r="H146" s="1">
        <v>368</v>
      </c>
      <c r="I146" s="1">
        <v>40</v>
      </c>
      <c r="J146" s="1" t="s">
        <v>20</v>
      </c>
    </row>
    <row r="147" spans="1:10">
      <c r="A147" s="8" t="s">
        <v>53</v>
      </c>
      <c r="B147" s="1" t="s">
        <v>67</v>
      </c>
      <c r="C147" s="1">
        <v>16</v>
      </c>
      <c r="D147" s="1" t="s">
        <v>63</v>
      </c>
      <c r="E147" s="1">
        <v>3888</v>
      </c>
      <c r="F147" s="1">
        <v>3240</v>
      </c>
      <c r="G147" s="1">
        <v>24</v>
      </c>
      <c r="H147" s="1">
        <v>360</v>
      </c>
      <c r="I147" s="1">
        <v>40</v>
      </c>
      <c r="J147" s="1" t="s">
        <v>20</v>
      </c>
    </row>
    <row r="148" spans="1:10">
      <c r="A148" s="8" t="s">
        <v>53</v>
      </c>
      <c r="B148" s="1" t="s">
        <v>67</v>
      </c>
      <c r="C148" s="1">
        <v>16</v>
      </c>
      <c r="D148" s="1" t="s">
        <v>64</v>
      </c>
      <c r="E148" s="1">
        <v>4860</v>
      </c>
      <c r="F148" s="1">
        <v>3240</v>
      </c>
      <c r="G148" s="1">
        <v>24</v>
      </c>
      <c r="H148" s="1">
        <v>408</v>
      </c>
      <c r="I148" s="1">
        <v>40</v>
      </c>
      <c r="J148" s="1" t="s">
        <v>20</v>
      </c>
    </row>
    <row r="149" spans="1:10">
      <c r="A149" s="8" t="s">
        <v>53</v>
      </c>
      <c r="B149" s="1" t="s">
        <v>27</v>
      </c>
      <c r="C149" s="1">
        <v>10</v>
      </c>
      <c r="D149" s="1" t="s">
        <v>47</v>
      </c>
      <c r="E149" s="1">
        <v>3840</v>
      </c>
      <c r="F149" s="1">
        <v>2160</v>
      </c>
      <c r="G149" s="1">
        <v>24</v>
      </c>
      <c r="H149" s="1">
        <v>711</v>
      </c>
      <c r="I149" s="1">
        <v>60</v>
      </c>
      <c r="J149" s="1" t="s">
        <v>20</v>
      </c>
    </row>
    <row r="150" spans="1:10">
      <c r="A150" s="8" t="s">
        <v>53</v>
      </c>
      <c r="B150" s="1" t="s">
        <v>27</v>
      </c>
      <c r="C150" s="1">
        <v>10</v>
      </c>
      <c r="D150" s="1" t="s">
        <v>56</v>
      </c>
      <c r="E150" s="1">
        <v>4096</v>
      </c>
      <c r="F150" s="1">
        <v>2160</v>
      </c>
      <c r="G150" s="1">
        <v>24</v>
      </c>
      <c r="H150" s="1">
        <v>793</v>
      </c>
      <c r="I150" s="1">
        <v>60</v>
      </c>
      <c r="J150" s="1" t="s">
        <v>20</v>
      </c>
    </row>
    <row r="151" spans="1:10">
      <c r="A151" s="8" t="s">
        <v>53</v>
      </c>
      <c r="B151" s="1" t="s">
        <v>27</v>
      </c>
      <c r="C151" s="1">
        <v>10</v>
      </c>
      <c r="D151" s="1" t="s">
        <v>55</v>
      </c>
      <c r="E151" s="1">
        <v>2048</v>
      </c>
      <c r="F151" s="1">
        <v>1080</v>
      </c>
      <c r="G151" s="1">
        <v>24</v>
      </c>
      <c r="H151" s="1">
        <v>212</v>
      </c>
      <c r="I151" s="1">
        <v>60</v>
      </c>
      <c r="J151" s="1" t="s">
        <v>20</v>
      </c>
    </row>
    <row r="152" spans="1:10">
      <c r="A152" s="8" t="s">
        <v>53</v>
      </c>
      <c r="B152" s="1" t="s">
        <v>27</v>
      </c>
      <c r="C152" s="1">
        <v>10</v>
      </c>
      <c r="D152" s="1" t="s">
        <v>19</v>
      </c>
      <c r="E152" s="1">
        <v>1920</v>
      </c>
      <c r="F152" s="1">
        <v>1080</v>
      </c>
      <c r="G152" s="1">
        <v>24</v>
      </c>
      <c r="H152" s="1">
        <v>186</v>
      </c>
      <c r="I152" s="1">
        <v>60</v>
      </c>
      <c r="J152" s="1" t="s">
        <v>20</v>
      </c>
    </row>
    <row r="153" spans="1:10">
      <c r="A153" s="8" t="s">
        <v>53</v>
      </c>
      <c r="B153" s="1" t="s">
        <v>28</v>
      </c>
      <c r="C153" s="1">
        <v>10</v>
      </c>
      <c r="D153" s="1" t="s">
        <v>47</v>
      </c>
      <c r="E153" s="1">
        <v>3840</v>
      </c>
      <c r="F153" s="1">
        <v>2160</v>
      </c>
      <c r="G153" s="1">
        <v>24</v>
      </c>
      <c r="H153" s="1">
        <v>468</v>
      </c>
      <c r="I153" s="1">
        <v>60</v>
      </c>
      <c r="J153" s="1" t="s">
        <v>20</v>
      </c>
    </row>
    <row r="154" spans="1:10">
      <c r="A154" s="8" t="s">
        <v>53</v>
      </c>
      <c r="B154" s="1" t="s">
        <v>28</v>
      </c>
      <c r="C154" s="1">
        <v>10</v>
      </c>
      <c r="D154" s="1" t="s">
        <v>56</v>
      </c>
      <c r="E154" s="1">
        <v>4096</v>
      </c>
      <c r="F154" s="1">
        <v>2160</v>
      </c>
      <c r="G154" s="1">
        <v>24</v>
      </c>
      <c r="H154" s="1">
        <v>533</v>
      </c>
      <c r="I154" s="1">
        <v>60</v>
      </c>
      <c r="J154" s="1" t="s">
        <v>20</v>
      </c>
    </row>
    <row r="155" spans="1:10">
      <c r="A155" s="8" t="s">
        <v>53</v>
      </c>
      <c r="B155" s="1" t="s">
        <v>28</v>
      </c>
      <c r="C155" s="1">
        <v>10</v>
      </c>
      <c r="D155" s="1" t="s">
        <v>55</v>
      </c>
      <c r="E155" s="1">
        <v>2048</v>
      </c>
      <c r="F155" s="1">
        <v>1080</v>
      </c>
      <c r="G155" s="1">
        <v>24</v>
      </c>
      <c r="H155" s="1">
        <v>142</v>
      </c>
      <c r="I155" s="1">
        <v>60</v>
      </c>
      <c r="J155" s="1" t="s">
        <v>20</v>
      </c>
    </row>
    <row r="156" spans="1:10">
      <c r="A156" s="8" t="s">
        <v>53</v>
      </c>
      <c r="B156" s="1" t="s">
        <v>28</v>
      </c>
      <c r="C156" s="1">
        <v>10</v>
      </c>
      <c r="D156" s="1" t="s">
        <v>19</v>
      </c>
      <c r="E156" s="1">
        <v>1920</v>
      </c>
      <c r="F156" s="1">
        <v>1080</v>
      </c>
      <c r="G156" s="1">
        <v>24</v>
      </c>
      <c r="H156" s="1">
        <v>124</v>
      </c>
      <c r="I156" s="1">
        <v>60</v>
      </c>
      <c r="J156" s="1" t="s">
        <v>20</v>
      </c>
    </row>
    <row r="157" spans="1:10">
      <c r="A157" s="8" t="s">
        <v>68</v>
      </c>
      <c r="B157" s="1" t="s">
        <v>54</v>
      </c>
      <c r="C157" s="1">
        <v>16</v>
      </c>
      <c r="D157" s="1" t="s">
        <v>58</v>
      </c>
      <c r="E157" s="1">
        <v>6144</v>
      </c>
      <c r="F157" s="1">
        <v>3240</v>
      </c>
      <c r="G157" s="1">
        <v>24</v>
      </c>
      <c r="H157" s="1">
        <v>1912</v>
      </c>
      <c r="I157" s="1">
        <v>80</v>
      </c>
      <c r="J157" s="1" t="s">
        <v>69</v>
      </c>
    </row>
    <row r="158" spans="1:10">
      <c r="A158" s="8" t="s">
        <v>68</v>
      </c>
      <c r="B158" s="1" t="s">
        <v>54</v>
      </c>
      <c r="C158" s="1">
        <v>16</v>
      </c>
      <c r="D158" s="1" t="s">
        <v>59</v>
      </c>
      <c r="E158" s="1">
        <v>6144</v>
      </c>
      <c r="F158" s="1">
        <v>3072</v>
      </c>
      <c r="G158" s="1">
        <v>24</v>
      </c>
      <c r="H158" s="1">
        <v>1816</v>
      </c>
      <c r="I158" s="1">
        <v>84</v>
      </c>
      <c r="J158" s="1" t="s">
        <v>69</v>
      </c>
    </row>
    <row r="159" spans="1:10">
      <c r="A159" s="8" t="s">
        <v>68</v>
      </c>
      <c r="B159" s="1" t="s">
        <v>54</v>
      </c>
      <c r="C159" s="1">
        <v>16</v>
      </c>
      <c r="D159" s="1" t="s">
        <v>60</v>
      </c>
      <c r="E159" s="1">
        <v>6144</v>
      </c>
      <c r="F159" s="1">
        <v>2592</v>
      </c>
      <c r="G159" s="1">
        <v>24</v>
      </c>
      <c r="H159" s="1">
        <v>1536</v>
      </c>
      <c r="I159" s="1">
        <v>100</v>
      </c>
      <c r="J159" s="1" t="s">
        <v>69</v>
      </c>
    </row>
    <row r="160" spans="1:10">
      <c r="A160" s="8" t="s">
        <v>68</v>
      </c>
      <c r="B160" s="1" t="s">
        <v>54</v>
      </c>
      <c r="C160" s="1">
        <v>16</v>
      </c>
      <c r="D160" s="1" t="s">
        <v>61</v>
      </c>
      <c r="E160" s="1">
        <v>5760</v>
      </c>
      <c r="F160" s="1">
        <v>3240</v>
      </c>
      <c r="G160" s="1">
        <v>24</v>
      </c>
      <c r="H160" s="1">
        <v>1792</v>
      </c>
      <c r="I160" s="1">
        <v>80</v>
      </c>
      <c r="J160" s="1" t="s">
        <v>69</v>
      </c>
    </row>
    <row r="161" spans="1:10">
      <c r="A161" s="8" t="s">
        <v>68</v>
      </c>
      <c r="B161" s="1" t="s">
        <v>54</v>
      </c>
      <c r="C161" s="1">
        <v>16</v>
      </c>
      <c r="D161" s="1" t="s">
        <v>70</v>
      </c>
      <c r="E161" s="1">
        <v>3240</v>
      </c>
      <c r="F161" s="1">
        <v>3240</v>
      </c>
      <c r="G161" s="1">
        <v>24</v>
      </c>
      <c r="H161" s="1">
        <v>1008</v>
      </c>
      <c r="I161" s="1">
        <v>80</v>
      </c>
      <c r="J161" s="1" t="s">
        <v>69</v>
      </c>
    </row>
    <row r="162" spans="1:10">
      <c r="A162" s="8" t="s">
        <v>68</v>
      </c>
      <c r="B162" s="1" t="s">
        <v>54</v>
      </c>
      <c r="C162" s="1">
        <v>16</v>
      </c>
      <c r="D162" s="1" t="s">
        <v>62</v>
      </c>
      <c r="E162" s="1">
        <v>4320</v>
      </c>
      <c r="F162" s="1">
        <v>3240</v>
      </c>
      <c r="G162" s="1">
        <v>24</v>
      </c>
      <c r="H162" s="1">
        <v>1344</v>
      </c>
      <c r="I162" s="1">
        <v>80</v>
      </c>
      <c r="J162" s="1" t="s">
        <v>69</v>
      </c>
    </row>
    <row r="163" spans="1:10">
      <c r="A163" s="8" t="s">
        <v>68</v>
      </c>
      <c r="B163" s="1" t="s">
        <v>54</v>
      </c>
      <c r="C163" s="1">
        <v>16</v>
      </c>
      <c r="D163" s="1" t="s">
        <v>63</v>
      </c>
      <c r="E163" s="1">
        <v>3888</v>
      </c>
      <c r="F163" s="1">
        <v>3240</v>
      </c>
      <c r="G163" s="1">
        <v>24</v>
      </c>
      <c r="H163" s="1">
        <v>1216</v>
      </c>
      <c r="I163" s="1">
        <v>80</v>
      </c>
      <c r="J163" s="1" t="s">
        <v>69</v>
      </c>
    </row>
    <row r="164" spans="1:10">
      <c r="A164" s="8" t="s">
        <v>68</v>
      </c>
      <c r="B164" s="1" t="s">
        <v>54</v>
      </c>
      <c r="C164" s="1">
        <v>16</v>
      </c>
      <c r="D164" s="1" t="s">
        <v>64</v>
      </c>
      <c r="E164" s="1">
        <v>4860</v>
      </c>
      <c r="F164" s="1">
        <v>3240</v>
      </c>
      <c r="G164" s="1">
        <v>24</v>
      </c>
      <c r="H164" s="1">
        <v>1512</v>
      </c>
      <c r="I164" s="1">
        <v>80</v>
      </c>
      <c r="J164" s="1" t="s">
        <v>69</v>
      </c>
    </row>
    <row r="165" spans="1:10">
      <c r="A165" s="8" t="s">
        <v>68</v>
      </c>
      <c r="B165" s="1" t="s">
        <v>54</v>
      </c>
      <c r="C165" s="1">
        <v>16</v>
      </c>
      <c r="D165" s="1" t="s">
        <v>57</v>
      </c>
      <c r="E165" s="1">
        <v>5120</v>
      </c>
      <c r="F165" s="1">
        <v>2700</v>
      </c>
      <c r="G165" s="1">
        <v>24</v>
      </c>
      <c r="H165" s="1">
        <v>1328</v>
      </c>
      <c r="I165" s="1">
        <v>96</v>
      </c>
      <c r="J165" s="1" t="s">
        <v>69</v>
      </c>
    </row>
    <row r="166" spans="1:10">
      <c r="A166" s="8" t="s">
        <v>68</v>
      </c>
      <c r="B166" s="1" t="s">
        <v>54</v>
      </c>
      <c r="C166" s="1">
        <v>16</v>
      </c>
      <c r="D166" s="1" t="s">
        <v>71</v>
      </c>
      <c r="E166" s="1">
        <v>4800</v>
      </c>
      <c r="F166" s="1">
        <v>2700</v>
      </c>
      <c r="G166" s="1">
        <v>24</v>
      </c>
      <c r="H166" s="1">
        <v>1248</v>
      </c>
      <c r="I166" s="1">
        <v>96</v>
      </c>
      <c r="J166" s="1" t="s">
        <v>69</v>
      </c>
    </row>
    <row r="167" spans="1:10">
      <c r="A167" s="8" t="s">
        <v>68</v>
      </c>
      <c r="B167" s="1" t="s">
        <v>54</v>
      </c>
      <c r="C167" s="1">
        <v>16</v>
      </c>
      <c r="D167" s="1" t="s">
        <v>56</v>
      </c>
      <c r="E167" s="1">
        <v>4096</v>
      </c>
      <c r="F167" s="1">
        <v>2160</v>
      </c>
      <c r="G167" s="1">
        <v>24</v>
      </c>
      <c r="H167" s="1">
        <v>856</v>
      </c>
      <c r="I167" s="1">
        <v>120</v>
      </c>
      <c r="J167" s="1" t="s">
        <v>69</v>
      </c>
    </row>
    <row r="168" spans="1:10">
      <c r="A168" s="8" t="s">
        <v>68</v>
      </c>
      <c r="B168" s="1" t="s">
        <v>54</v>
      </c>
      <c r="C168" s="1">
        <v>16</v>
      </c>
      <c r="D168" s="1" t="s">
        <v>47</v>
      </c>
      <c r="E168" s="1">
        <v>3840</v>
      </c>
      <c r="F168" s="1">
        <v>2160</v>
      </c>
      <c r="G168" s="1">
        <v>24</v>
      </c>
      <c r="H168" s="1">
        <v>800</v>
      </c>
      <c r="I168" s="1">
        <v>120</v>
      </c>
      <c r="J168" s="1" t="s">
        <v>69</v>
      </c>
    </row>
    <row r="169" spans="1:10">
      <c r="A169" s="8" t="s">
        <v>68</v>
      </c>
      <c r="B169" s="1" t="s">
        <v>54</v>
      </c>
      <c r="C169" s="1">
        <v>16</v>
      </c>
      <c r="D169" s="1" t="s">
        <v>55</v>
      </c>
      <c r="E169" s="1">
        <v>2048</v>
      </c>
      <c r="F169" s="1">
        <v>1080</v>
      </c>
      <c r="G169" s="1">
        <v>24</v>
      </c>
      <c r="H169" s="1">
        <v>216</v>
      </c>
      <c r="I169" s="1">
        <v>240</v>
      </c>
      <c r="J169" s="1" t="s">
        <v>69</v>
      </c>
    </row>
    <row r="170" spans="1:10">
      <c r="A170" s="8" t="s">
        <v>68</v>
      </c>
      <c r="B170" s="1" t="s">
        <v>65</v>
      </c>
      <c r="C170" s="1">
        <v>16</v>
      </c>
      <c r="D170" s="1" t="s">
        <v>58</v>
      </c>
      <c r="E170" s="1">
        <v>6144</v>
      </c>
      <c r="F170" s="1">
        <v>3240</v>
      </c>
      <c r="G170" s="1">
        <v>24</v>
      </c>
      <c r="H170" s="1">
        <v>1344</v>
      </c>
      <c r="I170" s="1">
        <v>80</v>
      </c>
      <c r="J170" s="1" t="s">
        <v>69</v>
      </c>
    </row>
    <row r="171" spans="1:10">
      <c r="A171" s="8" t="s">
        <v>68</v>
      </c>
      <c r="B171" s="1" t="s">
        <v>65</v>
      </c>
      <c r="C171" s="1">
        <v>16</v>
      </c>
      <c r="D171" s="1" t="s">
        <v>59</v>
      </c>
      <c r="E171" s="1">
        <v>6144</v>
      </c>
      <c r="F171" s="1">
        <v>3072</v>
      </c>
      <c r="G171" s="1">
        <v>24</v>
      </c>
      <c r="H171" s="1">
        <v>1272</v>
      </c>
      <c r="I171" s="1">
        <v>84</v>
      </c>
      <c r="J171" s="1" t="s">
        <v>69</v>
      </c>
    </row>
    <row r="172" spans="1:10">
      <c r="A172" s="8" t="s">
        <v>68</v>
      </c>
      <c r="B172" s="1" t="s">
        <v>65</v>
      </c>
      <c r="C172" s="1">
        <v>16</v>
      </c>
      <c r="D172" s="1" t="s">
        <v>60</v>
      </c>
      <c r="E172" s="1">
        <v>6144</v>
      </c>
      <c r="F172" s="1">
        <v>2592</v>
      </c>
      <c r="G172" s="1">
        <v>24</v>
      </c>
      <c r="H172" s="1">
        <v>1072</v>
      </c>
      <c r="I172" s="1">
        <v>100</v>
      </c>
      <c r="J172" s="1" t="s">
        <v>69</v>
      </c>
    </row>
    <row r="173" spans="1:10">
      <c r="A173" s="8" t="s">
        <v>68</v>
      </c>
      <c r="B173" s="1" t="s">
        <v>65</v>
      </c>
      <c r="C173" s="1">
        <v>16</v>
      </c>
      <c r="D173" s="1" t="s">
        <v>61</v>
      </c>
      <c r="E173" s="1">
        <v>5760</v>
      </c>
      <c r="F173" s="1">
        <v>3240</v>
      </c>
      <c r="G173" s="1">
        <v>24</v>
      </c>
      <c r="H173" s="1">
        <v>1256</v>
      </c>
      <c r="I173" s="1">
        <v>80</v>
      </c>
      <c r="J173" s="1" t="s">
        <v>69</v>
      </c>
    </row>
    <row r="174" spans="1:10">
      <c r="A174" s="8" t="s">
        <v>68</v>
      </c>
      <c r="B174" s="1" t="s">
        <v>65</v>
      </c>
      <c r="C174" s="1">
        <v>16</v>
      </c>
      <c r="D174" s="1" t="s">
        <v>70</v>
      </c>
      <c r="E174" s="1">
        <v>3240</v>
      </c>
      <c r="F174" s="1">
        <v>3240</v>
      </c>
      <c r="G174" s="1">
        <v>24</v>
      </c>
      <c r="H174" s="1">
        <v>712</v>
      </c>
      <c r="I174" s="1">
        <v>80</v>
      </c>
      <c r="J174" s="1" t="s">
        <v>69</v>
      </c>
    </row>
    <row r="175" spans="1:10">
      <c r="A175" s="8" t="s">
        <v>68</v>
      </c>
      <c r="B175" s="1" t="s">
        <v>65</v>
      </c>
      <c r="C175" s="1">
        <v>16</v>
      </c>
      <c r="D175" s="1" t="s">
        <v>62</v>
      </c>
      <c r="E175" s="1">
        <v>4320</v>
      </c>
      <c r="F175" s="1">
        <v>3240</v>
      </c>
      <c r="G175" s="1">
        <v>24</v>
      </c>
      <c r="H175" s="1">
        <v>944</v>
      </c>
      <c r="I175" s="1">
        <v>80</v>
      </c>
      <c r="J175" s="1" t="s">
        <v>69</v>
      </c>
    </row>
    <row r="176" spans="1:10">
      <c r="A176" s="8" t="s">
        <v>68</v>
      </c>
      <c r="B176" s="1" t="s">
        <v>65</v>
      </c>
      <c r="C176" s="1">
        <v>16</v>
      </c>
      <c r="D176" s="1" t="s">
        <v>63</v>
      </c>
      <c r="E176" s="1">
        <v>3888</v>
      </c>
      <c r="F176" s="1">
        <v>3240</v>
      </c>
      <c r="G176" s="1">
        <v>24</v>
      </c>
      <c r="H176" s="1">
        <v>848</v>
      </c>
      <c r="I176" s="1">
        <v>80</v>
      </c>
      <c r="J176" s="1" t="s">
        <v>69</v>
      </c>
    </row>
    <row r="177" spans="1:10">
      <c r="A177" s="8" t="s">
        <v>68</v>
      </c>
      <c r="B177" s="1" t="s">
        <v>65</v>
      </c>
      <c r="C177" s="1">
        <v>16</v>
      </c>
      <c r="D177" s="1" t="s">
        <v>64</v>
      </c>
      <c r="E177" s="1">
        <v>4860</v>
      </c>
      <c r="F177" s="1">
        <v>3240</v>
      </c>
      <c r="G177" s="1">
        <v>24</v>
      </c>
      <c r="H177" s="1">
        <v>1064</v>
      </c>
      <c r="I177" s="1">
        <v>80</v>
      </c>
      <c r="J177" s="1" t="s">
        <v>69</v>
      </c>
    </row>
    <row r="178" spans="1:10">
      <c r="A178" s="8" t="s">
        <v>68</v>
      </c>
      <c r="B178" s="1" t="s">
        <v>65</v>
      </c>
      <c r="C178" s="1">
        <v>16</v>
      </c>
      <c r="D178" s="1" t="s">
        <v>57</v>
      </c>
      <c r="E178" s="1">
        <v>5120</v>
      </c>
      <c r="F178" s="1">
        <v>2700</v>
      </c>
      <c r="G178" s="1">
        <v>24</v>
      </c>
      <c r="H178" s="1">
        <v>936</v>
      </c>
      <c r="I178" s="1">
        <v>96</v>
      </c>
      <c r="J178" s="1" t="s">
        <v>69</v>
      </c>
    </row>
    <row r="179" spans="1:10">
      <c r="A179" s="8" t="s">
        <v>68</v>
      </c>
      <c r="B179" s="1" t="s">
        <v>65</v>
      </c>
      <c r="C179" s="1">
        <v>16</v>
      </c>
      <c r="D179" s="1" t="s">
        <v>71</v>
      </c>
      <c r="E179" s="1">
        <v>4800</v>
      </c>
      <c r="F179" s="1">
        <v>2700</v>
      </c>
      <c r="G179" s="1">
        <v>24</v>
      </c>
      <c r="H179" s="1">
        <v>872</v>
      </c>
      <c r="I179" s="1">
        <v>96</v>
      </c>
      <c r="J179" s="1" t="s">
        <v>69</v>
      </c>
    </row>
    <row r="180" spans="1:10">
      <c r="A180" s="8" t="s">
        <v>68</v>
      </c>
      <c r="B180" s="1" t="s">
        <v>65</v>
      </c>
      <c r="C180" s="1">
        <v>16</v>
      </c>
      <c r="D180" s="1" t="s">
        <v>56</v>
      </c>
      <c r="E180" s="1">
        <v>4096</v>
      </c>
      <c r="F180" s="1">
        <v>2160</v>
      </c>
      <c r="G180" s="1">
        <v>24</v>
      </c>
      <c r="H180" s="1">
        <v>600</v>
      </c>
      <c r="I180" s="1">
        <v>120</v>
      </c>
      <c r="J180" s="1" t="s">
        <v>69</v>
      </c>
    </row>
    <row r="181" spans="1:10">
      <c r="A181" s="8" t="s">
        <v>68</v>
      </c>
      <c r="B181" s="1" t="s">
        <v>65</v>
      </c>
      <c r="C181" s="1">
        <v>16</v>
      </c>
      <c r="D181" s="1" t="s">
        <v>47</v>
      </c>
      <c r="E181" s="1">
        <v>3840</v>
      </c>
      <c r="F181" s="1">
        <v>2160</v>
      </c>
      <c r="G181" s="1">
        <v>24</v>
      </c>
      <c r="H181" s="1">
        <v>560</v>
      </c>
      <c r="I181" s="1">
        <v>120</v>
      </c>
      <c r="J181" s="1" t="s">
        <v>69</v>
      </c>
    </row>
    <row r="182" spans="1:10">
      <c r="A182" s="8" t="s">
        <v>68</v>
      </c>
      <c r="B182" s="1" t="s">
        <v>65</v>
      </c>
      <c r="C182" s="1">
        <v>16</v>
      </c>
      <c r="D182" s="1" t="s">
        <v>55</v>
      </c>
      <c r="E182" s="1">
        <v>2048</v>
      </c>
      <c r="F182" s="1">
        <v>1080</v>
      </c>
      <c r="G182" s="1">
        <v>24</v>
      </c>
      <c r="H182" s="1">
        <v>152</v>
      </c>
      <c r="I182" s="1">
        <v>240</v>
      </c>
      <c r="J182" s="1" t="s">
        <v>69</v>
      </c>
    </row>
    <row r="183" spans="1:10">
      <c r="A183" s="8" t="s">
        <v>68</v>
      </c>
      <c r="B183" s="1" t="s">
        <v>66</v>
      </c>
      <c r="C183" s="1">
        <v>16</v>
      </c>
      <c r="D183" s="1" t="s">
        <v>58</v>
      </c>
      <c r="E183" s="1">
        <v>6144</v>
      </c>
      <c r="F183" s="1">
        <v>3240</v>
      </c>
      <c r="G183" s="1">
        <v>24</v>
      </c>
      <c r="H183" s="1">
        <v>840</v>
      </c>
      <c r="I183" s="1">
        <v>80</v>
      </c>
      <c r="J183" s="1" t="s">
        <v>69</v>
      </c>
    </row>
    <row r="184" spans="1:10">
      <c r="A184" s="8" t="s">
        <v>68</v>
      </c>
      <c r="B184" s="1" t="s">
        <v>66</v>
      </c>
      <c r="C184" s="1">
        <v>16</v>
      </c>
      <c r="D184" s="1" t="s">
        <v>59</v>
      </c>
      <c r="E184" s="1">
        <v>6144</v>
      </c>
      <c r="F184" s="1">
        <v>3072</v>
      </c>
      <c r="G184" s="1">
        <v>24</v>
      </c>
      <c r="H184" s="1">
        <v>800</v>
      </c>
      <c r="I184" s="1">
        <v>84</v>
      </c>
      <c r="J184" s="1" t="s">
        <v>69</v>
      </c>
    </row>
    <row r="185" spans="1:10">
      <c r="A185" s="8" t="s">
        <v>68</v>
      </c>
      <c r="B185" s="1" t="s">
        <v>66</v>
      </c>
      <c r="C185" s="1">
        <v>16</v>
      </c>
      <c r="D185" s="1" t="s">
        <v>60</v>
      </c>
      <c r="E185" s="1">
        <v>6144</v>
      </c>
      <c r="F185" s="1">
        <v>2592</v>
      </c>
      <c r="G185" s="1">
        <v>24</v>
      </c>
      <c r="H185" s="1">
        <v>672</v>
      </c>
      <c r="I185" s="1">
        <v>100</v>
      </c>
      <c r="J185" s="1" t="s">
        <v>69</v>
      </c>
    </row>
    <row r="186" spans="1:10">
      <c r="A186" s="8" t="s">
        <v>68</v>
      </c>
      <c r="B186" s="1" t="s">
        <v>66</v>
      </c>
      <c r="C186" s="1">
        <v>16</v>
      </c>
      <c r="D186" s="1" t="s">
        <v>61</v>
      </c>
      <c r="E186" s="1">
        <v>5760</v>
      </c>
      <c r="F186" s="1">
        <v>3240</v>
      </c>
      <c r="G186" s="1">
        <v>24</v>
      </c>
      <c r="H186" s="1">
        <v>784</v>
      </c>
      <c r="I186" s="1">
        <v>80</v>
      </c>
      <c r="J186" s="1" t="s">
        <v>69</v>
      </c>
    </row>
    <row r="187" spans="1:10">
      <c r="A187" s="8" t="s">
        <v>68</v>
      </c>
      <c r="B187" s="1" t="s">
        <v>66</v>
      </c>
      <c r="C187" s="1">
        <v>16</v>
      </c>
      <c r="D187" s="1" t="s">
        <v>70</v>
      </c>
      <c r="E187" s="1">
        <v>3240</v>
      </c>
      <c r="F187" s="1">
        <v>3240</v>
      </c>
      <c r="G187" s="1">
        <v>24</v>
      </c>
      <c r="H187" s="1">
        <v>448</v>
      </c>
      <c r="I187" s="1">
        <v>80</v>
      </c>
      <c r="J187" s="1" t="s">
        <v>69</v>
      </c>
    </row>
    <row r="188" spans="1:10">
      <c r="A188" s="8" t="s">
        <v>68</v>
      </c>
      <c r="B188" s="1" t="s">
        <v>66</v>
      </c>
      <c r="C188" s="1">
        <v>16</v>
      </c>
      <c r="D188" s="1" t="s">
        <v>62</v>
      </c>
      <c r="E188" s="1">
        <v>4320</v>
      </c>
      <c r="F188" s="1">
        <v>3240</v>
      </c>
      <c r="G188" s="1">
        <v>24</v>
      </c>
      <c r="H188" s="1">
        <v>592</v>
      </c>
      <c r="I188" s="1">
        <v>80</v>
      </c>
      <c r="J188" s="1" t="s">
        <v>69</v>
      </c>
    </row>
    <row r="189" spans="1:10">
      <c r="A189" s="8" t="s">
        <v>68</v>
      </c>
      <c r="B189" s="1" t="s">
        <v>66</v>
      </c>
      <c r="C189" s="1">
        <v>16</v>
      </c>
      <c r="D189" s="1" t="s">
        <v>63</v>
      </c>
      <c r="E189" s="1">
        <v>3888</v>
      </c>
      <c r="F189" s="1">
        <v>3240</v>
      </c>
      <c r="G189" s="1">
        <v>24</v>
      </c>
      <c r="H189" s="1">
        <v>536</v>
      </c>
      <c r="I189" s="1">
        <v>80</v>
      </c>
      <c r="J189" s="1" t="s">
        <v>69</v>
      </c>
    </row>
    <row r="190" spans="1:10">
      <c r="A190" s="8" t="s">
        <v>68</v>
      </c>
      <c r="B190" s="1" t="s">
        <v>66</v>
      </c>
      <c r="C190" s="1">
        <v>16</v>
      </c>
      <c r="D190" s="1" t="s">
        <v>64</v>
      </c>
      <c r="E190" s="1">
        <v>4860</v>
      </c>
      <c r="F190" s="1">
        <v>3240</v>
      </c>
      <c r="G190" s="1">
        <v>24</v>
      </c>
      <c r="H190" s="1">
        <v>664</v>
      </c>
      <c r="I190" s="1">
        <v>80</v>
      </c>
      <c r="J190" s="1" t="s">
        <v>69</v>
      </c>
    </row>
    <row r="191" spans="1:10">
      <c r="A191" s="8" t="s">
        <v>68</v>
      </c>
      <c r="B191" s="1" t="s">
        <v>66</v>
      </c>
      <c r="C191" s="1">
        <v>16</v>
      </c>
      <c r="D191" s="1" t="s">
        <v>57</v>
      </c>
      <c r="E191" s="1">
        <v>5120</v>
      </c>
      <c r="F191" s="1">
        <v>2700</v>
      </c>
      <c r="G191" s="1">
        <v>24</v>
      </c>
      <c r="H191" s="1">
        <v>584</v>
      </c>
      <c r="I191" s="1">
        <v>96</v>
      </c>
      <c r="J191" s="1" t="s">
        <v>69</v>
      </c>
    </row>
    <row r="192" spans="1:10">
      <c r="A192" s="8" t="s">
        <v>68</v>
      </c>
      <c r="B192" s="1" t="s">
        <v>66</v>
      </c>
      <c r="C192" s="1">
        <v>16</v>
      </c>
      <c r="D192" s="1" t="s">
        <v>71</v>
      </c>
      <c r="E192" s="1">
        <v>4800</v>
      </c>
      <c r="F192" s="1">
        <v>2700</v>
      </c>
      <c r="G192" s="1">
        <v>24</v>
      </c>
      <c r="H192" s="1">
        <v>552</v>
      </c>
      <c r="I192" s="1">
        <v>96</v>
      </c>
      <c r="J192" s="1" t="s">
        <v>69</v>
      </c>
    </row>
    <row r="193" spans="1:10">
      <c r="A193" s="8" t="s">
        <v>68</v>
      </c>
      <c r="B193" s="1" t="s">
        <v>66</v>
      </c>
      <c r="C193" s="1">
        <v>16</v>
      </c>
      <c r="D193" s="1" t="s">
        <v>56</v>
      </c>
      <c r="E193" s="1">
        <v>4096</v>
      </c>
      <c r="F193" s="1">
        <v>2160</v>
      </c>
      <c r="G193" s="1">
        <v>24</v>
      </c>
      <c r="H193" s="1">
        <v>376</v>
      </c>
      <c r="I193" s="1">
        <v>120</v>
      </c>
      <c r="J193" s="1" t="s">
        <v>69</v>
      </c>
    </row>
    <row r="194" spans="1:10">
      <c r="A194" s="8" t="s">
        <v>68</v>
      </c>
      <c r="B194" s="1" t="s">
        <v>66</v>
      </c>
      <c r="C194" s="1">
        <v>16</v>
      </c>
      <c r="D194" s="1" t="s">
        <v>47</v>
      </c>
      <c r="E194" s="1">
        <v>3840</v>
      </c>
      <c r="F194" s="1">
        <v>2160</v>
      </c>
      <c r="G194" s="1">
        <v>24</v>
      </c>
      <c r="H194" s="1">
        <v>352</v>
      </c>
      <c r="I194" s="1">
        <v>120</v>
      </c>
      <c r="J194" s="1" t="s">
        <v>69</v>
      </c>
    </row>
    <row r="195" spans="1:10">
      <c r="A195" s="8" t="s">
        <v>68</v>
      </c>
      <c r="B195" s="1" t="s">
        <v>66</v>
      </c>
      <c r="C195" s="1">
        <v>16</v>
      </c>
      <c r="D195" s="1" t="s">
        <v>55</v>
      </c>
      <c r="E195" s="1">
        <v>2048</v>
      </c>
      <c r="F195" s="1">
        <v>1080</v>
      </c>
      <c r="G195" s="1">
        <v>24</v>
      </c>
      <c r="H195" s="1">
        <v>96</v>
      </c>
      <c r="I195" s="1">
        <v>240</v>
      </c>
      <c r="J195" s="1" t="s">
        <v>69</v>
      </c>
    </row>
    <row r="196" spans="1:10">
      <c r="A196" s="8" t="s">
        <v>68</v>
      </c>
      <c r="B196" s="1" t="s">
        <v>67</v>
      </c>
      <c r="C196" s="1">
        <v>16</v>
      </c>
      <c r="D196" s="1" t="s">
        <v>58</v>
      </c>
      <c r="E196" s="1">
        <v>6144</v>
      </c>
      <c r="F196" s="1">
        <v>3240</v>
      </c>
      <c r="G196" s="1">
        <v>24</v>
      </c>
      <c r="H196" s="1">
        <v>520</v>
      </c>
      <c r="I196" s="1">
        <v>80</v>
      </c>
      <c r="J196" s="1" t="s">
        <v>69</v>
      </c>
    </row>
    <row r="197" spans="1:10">
      <c r="A197" s="8" t="s">
        <v>68</v>
      </c>
      <c r="B197" s="1" t="s">
        <v>67</v>
      </c>
      <c r="C197" s="1">
        <v>16</v>
      </c>
      <c r="D197" s="1" t="s">
        <v>59</v>
      </c>
      <c r="E197" s="1">
        <v>6144</v>
      </c>
      <c r="F197" s="1">
        <v>3072</v>
      </c>
      <c r="G197" s="1">
        <v>24</v>
      </c>
      <c r="H197" s="1">
        <v>488</v>
      </c>
      <c r="I197" s="1">
        <v>84</v>
      </c>
      <c r="J197" s="1" t="s">
        <v>69</v>
      </c>
    </row>
    <row r="198" spans="1:10">
      <c r="A198" s="8" t="s">
        <v>68</v>
      </c>
      <c r="B198" s="1" t="s">
        <v>67</v>
      </c>
      <c r="C198" s="1">
        <v>16</v>
      </c>
      <c r="D198" s="1" t="s">
        <v>60</v>
      </c>
      <c r="E198" s="1">
        <v>6144</v>
      </c>
      <c r="F198" s="1">
        <v>2592</v>
      </c>
      <c r="G198" s="1">
        <v>24</v>
      </c>
      <c r="H198" s="1">
        <v>416</v>
      </c>
      <c r="I198" s="1">
        <v>100</v>
      </c>
      <c r="J198" s="1" t="s">
        <v>69</v>
      </c>
    </row>
    <row r="199" spans="1:10">
      <c r="A199" s="8" t="s">
        <v>68</v>
      </c>
      <c r="B199" s="1" t="s">
        <v>67</v>
      </c>
      <c r="C199" s="1">
        <v>16</v>
      </c>
      <c r="D199" s="1" t="s">
        <v>61</v>
      </c>
      <c r="E199" s="1">
        <v>5760</v>
      </c>
      <c r="F199" s="1">
        <v>3240</v>
      </c>
      <c r="G199" s="1">
        <v>24</v>
      </c>
      <c r="H199" s="1">
        <v>488</v>
      </c>
      <c r="I199" s="1">
        <v>80</v>
      </c>
      <c r="J199" s="1" t="s">
        <v>69</v>
      </c>
    </row>
    <row r="200" spans="1:10">
      <c r="A200" s="8" t="s">
        <v>68</v>
      </c>
      <c r="B200" s="1" t="s">
        <v>67</v>
      </c>
      <c r="C200" s="1">
        <v>16</v>
      </c>
      <c r="D200" s="1" t="s">
        <v>70</v>
      </c>
      <c r="E200" s="1">
        <v>3240</v>
      </c>
      <c r="F200" s="1">
        <v>3240</v>
      </c>
      <c r="G200" s="1">
        <v>24</v>
      </c>
      <c r="H200" s="1">
        <v>296</v>
      </c>
      <c r="I200" s="1">
        <v>80</v>
      </c>
      <c r="J200" s="1" t="s">
        <v>69</v>
      </c>
    </row>
    <row r="201" spans="1:10">
      <c r="A201" s="8" t="s">
        <v>68</v>
      </c>
      <c r="B201" s="1" t="s">
        <v>67</v>
      </c>
      <c r="C201" s="1">
        <v>16</v>
      </c>
      <c r="D201" s="1" t="s">
        <v>62</v>
      </c>
      <c r="E201" s="1">
        <v>4320</v>
      </c>
      <c r="F201" s="1">
        <v>3240</v>
      </c>
      <c r="G201" s="1">
        <v>24</v>
      </c>
      <c r="H201" s="1">
        <v>368</v>
      </c>
      <c r="I201" s="1">
        <v>80</v>
      </c>
      <c r="J201" s="1" t="s">
        <v>69</v>
      </c>
    </row>
    <row r="202" spans="1:10">
      <c r="A202" s="8" t="s">
        <v>68</v>
      </c>
      <c r="B202" s="1" t="s">
        <v>67</v>
      </c>
      <c r="C202" s="1">
        <v>16</v>
      </c>
      <c r="D202" s="1" t="s">
        <v>63</v>
      </c>
      <c r="E202" s="1">
        <v>3888</v>
      </c>
      <c r="F202" s="1">
        <v>3240</v>
      </c>
      <c r="G202" s="1">
        <v>24</v>
      </c>
      <c r="H202" s="1">
        <v>360</v>
      </c>
      <c r="I202" s="1">
        <v>80</v>
      </c>
      <c r="J202" s="1" t="s">
        <v>69</v>
      </c>
    </row>
    <row r="203" spans="1:10">
      <c r="A203" s="8" t="s">
        <v>68</v>
      </c>
      <c r="B203" s="1" t="s">
        <v>67</v>
      </c>
      <c r="C203" s="1">
        <v>16</v>
      </c>
      <c r="D203" s="1" t="s">
        <v>64</v>
      </c>
      <c r="E203" s="1">
        <v>4860</v>
      </c>
      <c r="F203" s="1">
        <v>3240</v>
      </c>
      <c r="G203" s="1">
        <v>24</v>
      </c>
      <c r="H203" s="1">
        <v>408</v>
      </c>
      <c r="I203" s="1">
        <v>80</v>
      </c>
      <c r="J203" s="1" t="s">
        <v>69</v>
      </c>
    </row>
    <row r="204" spans="1:10">
      <c r="A204" s="8" t="s">
        <v>68</v>
      </c>
      <c r="B204" s="1" t="s">
        <v>67</v>
      </c>
      <c r="C204" s="1">
        <v>16</v>
      </c>
      <c r="D204" s="1" t="s">
        <v>57</v>
      </c>
      <c r="E204" s="1">
        <v>5120</v>
      </c>
      <c r="F204" s="1">
        <v>2700</v>
      </c>
      <c r="G204" s="1">
        <v>24</v>
      </c>
      <c r="H204" s="1">
        <v>392</v>
      </c>
      <c r="I204" s="1">
        <v>96</v>
      </c>
      <c r="J204" s="1" t="s">
        <v>69</v>
      </c>
    </row>
    <row r="205" spans="1:10">
      <c r="A205" s="8" t="s">
        <v>68</v>
      </c>
      <c r="B205" s="1" t="s">
        <v>67</v>
      </c>
      <c r="C205" s="1">
        <v>16</v>
      </c>
      <c r="D205" s="1" t="s">
        <v>71</v>
      </c>
      <c r="E205" s="1">
        <v>4800</v>
      </c>
      <c r="F205" s="1">
        <v>2700</v>
      </c>
      <c r="G205" s="1">
        <v>24</v>
      </c>
      <c r="H205" s="1">
        <v>368</v>
      </c>
      <c r="I205" s="1">
        <v>96</v>
      </c>
      <c r="J205" s="1" t="s">
        <v>69</v>
      </c>
    </row>
    <row r="206" spans="1:10">
      <c r="A206" s="8" t="s">
        <v>68</v>
      </c>
      <c r="B206" s="1" t="s">
        <v>67</v>
      </c>
      <c r="C206" s="1">
        <v>16</v>
      </c>
      <c r="D206" s="1" t="s">
        <v>56</v>
      </c>
      <c r="E206" s="1">
        <v>4096</v>
      </c>
      <c r="F206" s="1">
        <v>2160</v>
      </c>
      <c r="G206" s="1">
        <v>24</v>
      </c>
      <c r="H206" s="1">
        <v>272</v>
      </c>
      <c r="I206" s="1">
        <v>120</v>
      </c>
      <c r="J206" s="1" t="s">
        <v>69</v>
      </c>
    </row>
    <row r="207" spans="1:10">
      <c r="A207" s="8" t="s">
        <v>68</v>
      </c>
      <c r="B207" s="1" t="s">
        <v>67</v>
      </c>
      <c r="C207" s="1">
        <v>16</v>
      </c>
      <c r="D207" s="1" t="s">
        <v>47</v>
      </c>
      <c r="E207" s="1">
        <v>3840</v>
      </c>
      <c r="F207" s="1">
        <v>2160</v>
      </c>
      <c r="G207" s="1">
        <v>24</v>
      </c>
      <c r="H207" s="1">
        <v>256</v>
      </c>
      <c r="I207" s="1">
        <v>120</v>
      </c>
      <c r="J207" s="1" t="s">
        <v>69</v>
      </c>
    </row>
    <row r="208" spans="1:10">
      <c r="A208" s="8" t="s">
        <v>68</v>
      </c>
      <c r="B208" s="1" t="s">
        <v>67</v>
      </c>
      <c r="C208" s="1">
        <v>16</v>
      </c>
      <c r="D208" s="1" t="s">
        <v>55</v>
      </c>
      <c r="E208" s="1">
        <v>2048</v>
      </c>
      <c r="F208" s="1">
        <v>1080</v>
      </c>
      <c r="G208" s="1">
        <v>24</v>
      </c>
      <c r="H208" s="1">
        <v>72</v>
      </c>
      <c r="I208" s="1">
        <v>240</v>
      </c>
      <c r="J208" s="1" t="s">
        <v>69</v>
      </c>
    </row>
    <row r="209" spans="1:10">
      <c r="A209" s="8" t="s">
        <v>68</v>
      </c>
      <c r="B209" s="1" t="s">
        <v>30</v>
      </c>
      <c r="C209" s="1">
        <v>12</v>
      </c>
      <c r="D209" s="1" t="s">
        <v>56</v>
      </c>
      <c r="E209" s="1">
        <v>4096</v>
      </c>
      <c r="F209" s="1">
        <v>2160</v>
      </c>
      <c r="G209" s="1">
        <v>24</v>
      </c>
      <c r="H209" s="1">
        <v>1785</v>
      </c>
      <c r="I209" s="1">
        <v>60</v>
      </c>
      <c r="J209" s="1" t="s">
        <v>69</v>
      </c>
    </row>
    <row r="210" spans="1:10">
      <c r="A210" s="8" t="s">
        <v>68</v>
      </c>
      <c r="B210" s="1" t="s">
        <v>30</v>
      </c>
      <c r="C210" s="1">
        <v>12</v>
      </c>
      <c r="D210" s="1" t="s">
        <v>47</v>
      </c>
      <c r="E210" s="1">
        <v>3840</v>
      </c>
      <c r="F210" s="1">
        <v>2160</v>
      </c>
      <c r="G210" s="1">
        <v>24</v>
      </c>
      <c r="H210" s="1">
        <v>1675</v>
      </c>
      <c r="I210" s="1">
        <v>60</v>
      </c>
      <c r="J210" s="1" t="s">
        <v>69</v>
      </c>
    </row>
    <row r="211" spans="1:10">
      <c r="A211" s="8" t="s">
        <v>68</v>
      </c>
      <c r="B211" s="1" t="s">
        <v>30</v>
      </c>
      <c r="C211" s="1">
        <v>12</v>
      </c>
      <c r="D211" s="1" t="s">
        <v>55</v>
      </c>
      <c r="E211" s="1">
        <v>2048</v>
      </c>
      <c r="F211" s="1">
        <v>1080</v>
      </c>
      <c r="G211" s="1">
        <v>24</v>
      </c>
      <c r="H211" s="1">
        <v>476</v>
      </c>
      <c r="I211" s="1">
        <v>80</v>
      </c>
      <c r="J211" s="1" t="s">
        <v>69</v>
      </c>
    </row>
    <row r="212" spans="1:10">
      <c r="A212" s="8" t="s">
        <v>68</v>
      </c>
      <c r="B212" s="1" t="s">
        <v>30</v>
      </c>
      <c r="C212" s="1">
        <v>12</v>
      </c>
      <c r="D212" s="1" t="s">
        <v>19</v>
      </c>
      <c r="E212" s="1">
        <v>1920</v>
      </c>
      <c r="F212" s="1">
        <v>1080</v>
      </c>
      <c r="G212" s="1">
        <v>24</v>
      </c>
      <c r="H212" s="1">
        <v>416</v>
      </c>
      <c r="I212" s="1">
        <v>80</v>
      </c>
      <c r="J212" s="1" t="s">
        <v>69</v>
      </c>
    </row>
    <row r="213" spans="1:10">
      <c r="A213" s="8" t="s">
        <v>68</v>
      </c>
      <c r="B213" s="1" t="s">
        <v>29</v>
      </c>
      <c r="C213" s="1">
        <v>12</v>
      </c>
      <c r="D213" s="1" t="s">
        <v>56</v>
      </c>
      <c r="E213" s="1">
        <v>4096</v>
      </c>
      <c r="F213" s="1">
        <v>2160</v>
      </c>
      <c r="G213" s="1">
        <v>24</v>
      </c>
      <c r="H213" s="1">
        <v>1192</v>
      </c>
      <c r="I213" s="1">
        <v>80</v>
      </c>
      <c r="J213" s="1" t="s">
        <v>69</v>
      </c>
    </row>
    <row r="214" spans="1:10">
      <c r="A214" s="8" t="s">
        <v>68</v>
      </c>
      <c r="B214" s="1" t="s">
        <v>29</v>
      </c>
      <c r="C214" s="1">
        <v>12</v>
      </c>
      <c r="D214" s="1" t="s">
        <v>47</v>
      </c>
      <c r="E214" s="1">
        <v>3840</v>
      </c>
      <c r="F214" s="1">
        <v>2160</v>
      </c>
      <c r="G214" s="1">
        <v>24</v>
      </c>
      <c r="H214" s="1">
        <v>1115</v>
      </c>
      <c r="I214" s="1">
        <v>80</v>
      </c>
      <c r="J214" s="1" t="s">
        <v>69</v>
      </c>
    </row>
    <row r="215" spans="1:10">
      <c r="A215" s="8" t="s">
        <v>68</v>
      </c>
      <c r="B215" s="1" t="s">
        <v>29</v>
      </c>
      <c r="C215" s="1">
        <v>12</v>
      </c>
      <c r="D215" s="1" t="s">
        <v>55</v>
      </c>
      <c r="E215" s="1">
        <v>2048</v>
      </c>
      <c r="F215" s="1">
        <v>1080</v>
      </c>
      <c r="G215" s="1">
        <v>24</v>
      </c>
      <c r="H215" s="1">
        <v>317</v>
      </c>
      <c r="I215" s="1">
        <v>80</v>
      </c>
      <c r="J215" s="1" t="s">
        <v>69</v>
      </c>
    </row>
    <row r="216" spans="1:10">
      <c r="A216" s="8" t="s">
        <v>68</v>
      </c>
      <c r="B216" s="1" t="s">
        <v>29</v>
      </c>
      <c r="C216" s="1">
        <v>12</v>
      </c>
      <c r="D216" s="1" t="s">
        <v>19</v>
      </c>
      <c r="E216" s="1">
        <v>1920</v>
      </c>
      <c r="F216" s="1">
        <v>1080</v>
      </c>
      <c r="G216" s="1">
        <v>24</v>
      </c>
      <c r="H216" s="1">
        <v>289</v>
      </c>
      <c r="I216" s="1">
        <v>80</v>
      </c>
      <c r="J216" s="1" t="s">
        <v>69</v>
      </c>
    </row>
    <row r="217" spans="1:10">
      <c r="A217" s="8" t="s">
        <v>68</v>
      </c>
      <c r="B217" s="1" t="s">
        <v>27</v>
      </c>
      <c r="C217" s="1">
        <v>10</v>
      </c>
      <c r="D217" s="1" t="s">
        <v>56</v>
      </c>
      <c r="E217" s="1">
        <v>4096</v>
      </c>
      <c r="F217" s="1">
        <v>2160</v>
      </c>
      <c r="G217" s="1">
        <v>24</v>
      </c>
      <c r="H217" s="1">
        <v>794</v>
      </c>
      <c r="I217" s="1">
        <v>80</v>
      </c>
      <c r="J217" s="1" t="s">
        <v>69</v>
      </c>
    </row>
    <row r="218" spans="1:10">
      <c r="A218" s="8" t="s">
        <v>68</v>
      </c>
      <c r="B218" s="1" t="s">
        <v>27</v>
      </c>
      <c r="C218" s="1">
        <v>10</v>
      </c>
      <c r="D218" s="1" t="s">
        <v>47</v>
      </c>
      <c r="E218" s="1">
        <v>3840</v>
      </c>
      <c r="F218" s="1">
        <v>2160</v>
      </c>
      <c r="G218" s="1">
        <v>30</v>
      </c>
      <c r="H218" s="1">
        <v>744</v>
      </c>
      <c r="I218" s="1">
        <v>80</v>
      </c>
      <c r="J218" s="1" t="s">
        <v>69</v>
      </c>
    </row>
    <row r="219" spans="1:10">
      <c r="A219" s="8" t="s">
        <v>68</v>
      </c>
      <c r="B219" s="1" t="s">
        <v>27</v>
      </c>
      <c r="C219" s="1">
        <v>10</v>
      </c>
      <c r="D219" s="1" t="s">
        <v>55</v>
      </c>
      <c r="E219" s="1">
        <v>2048</v>
      </c>
      <c r="F219" s="1">
        <v>1080</v>
      </c>
      <c r="G219" s="1">
        <v>24</v>
      </c>
      <c r="H219" s="1">
        <v>211</v>
      </c>
      <c r="I219" s="1">
        <v>80</v>
      </c>
      <c r="J219" s="1" t="s">
        <v>69</v>
      </c>
    </row>
    <row r="220" spans="1:10">
      <c r="A220" s="8" t="s">
        <v>68</v>
      </c>
      <c r="B220" s="1" t="s">
        <v>27</v>
      </c>
      <c r="C220" s="1">
        <v>10</v>
      </c>
      <c r="D220" s="1" t="s">
        <v>19</v>
      </c>
      <c r="E220" s="1">
        <v>1920</v>
      </c>
      <c r="F220" s="1">
        <v>1080</v>
      </c>
      <c r="G220" s="1">
        <v>24</v>
      </c>
      <c r="H220" s="1">
        <v>185</v>
      </c>
      <c r="I220" s="1">
        <v>80</v>
      </c>
      <c r="J220" s="1" t="s">
        <v>69</v>
      </c>
    </row>
    <row r="221" spans="1:10">
      <c r="A221" s="8" t="s">
        <v>68</v>
      </c>
      <c r="B221" s="1" t="s">
        <v>28</v>
      </c>
      <c r="C221" s="1">
        <v>10</v>
      </c>
      <c r="D221" s="1" t="s">
        <v>56</v>
      </c>
      <c r="E221" s="1">
        <v>4096</v>
      </c>
      <c r="F221" s="1">
        <v>2160</v>
      </c>
      <c r="G221" s="1">
        <v>24</v>
      </c>
      <c r="H221" s="1">
        <v>528</v>
      </c>
      <c r="I221" s="1">
        <v>80</v>
      </c>
      <c r="J221" s="1" t="s">
        <v>69</v>
      </c>
    </row>
    <row r="222" spans="1:10">
      <c r="A222" s="8" t="s">
        <v>68</v>
      </c>
      <c r="B222" s="1" t="s">
        <v>28</v>
      </c>
      <c r="C222" s="1">
        <v>10</v>
      </c>
      <c r="D222" s="1" t="s">
        <v>47</v>
      </c>
      <c r="E222" s="1">
        <v>3840</v>
      </c>
      <c r="F222" s="1">
        <v>2160</v>
      </c>
      <c r="G222" s="1">
        <v>24</v>
      </c>
      <c r="H222" s="1">
        <v>496</v>
      </c>
      <c r="I222" s="1">
        <v>80</v>
      </c>
      <c r="J222" s="1" t="s">
        <v>69</v>
      </c>
    </row>
    <row r="223" spans="1:10">
      <c r="A223" s="8" t="s">
        <v>68</v>
      </c>
      <c r="B223" s="1" t="s">
        <v>28</v>
      </c>
      <c r="C223" s="1">
        <v>10</v>
      </c>
      <c r="D223" s="1" t="s">
        <v>55</v>
      </c>
      <c r="E223" s="1">
        <v>2048</v>
      </c>
      <c r="F223" s="1">
        <v>1080</v>
      </c>
      <c r="G223" s="1">
        <v>24</v>
      </c>
      <c r="H223" s="1">
        <v>141</v>
      </c>
      <c r="I223" s="1">
        <v>80</v>
      </c>
      <c r="J223" s="1" t="s">
        <v>69</v>
      </c>
    </row>
    <row r="224" spans="1:10">
      <c r="A224" s="8" t="s">
        <v>68</v>
      </c>
      <c r="B224" s="1" t="s">
        <v>28</v>
      </c>
      <c r="C224" s="1">
        <v>10</v>
      </c>
      <c r="D224" s="1" t="s">
        <v>19</v>
      </c>
      <c r="E224" s="1">
        <v>1920</v>
      </c>
      <c r="F224" s="1">
        <v>1080</v>
      </c>
      <c r="G224" s="1">
        <v>24</v>
      </c>
      <c r="H224" s="1">
        <v>123</v>
      </c>
      <c r="I224" s="1">
        <v>80</v>
      </c>
      <c r="J224" s="1" t="s">
        <v>69</v>
      </c>
    </row>
    <row r="225" spans="1:10">
      <c r="A225" s="8" t="s">
        <v>68</v>
      </c>
      <c r="B225" s="1" t="s">
        <v>18</v>
      </c>
      <c r="C225" s="1">
        <v>10</v>
      </c>
      <c r="D225" s="1" t="s">
        <v>56</v>
      </c>
      <c r="E225" s="1">
        <v>4096</v>
      </c>
      <c r="F225" s="1">
        <v>2160</v>
      </c>
      <c r="G225" s="1">
        <v>24</v>
      </c>
      <c r="H225" s="1">
        <v>366</v>
      </c>
      <c r="I225" s="1">
        <v>80</v>
      </c>
      <c r="J225" s="1" t="s">
        <v>69</v>
      </c>
    </row>
    <row r="226" spans="1:10">
      <c r="A226" s="8" t="s">
        <v>68</v>
      </c>
      <c r="B226" s="1" t="s">
        <v>18</v>
      </c>
      <c r="C226" s="1">
        <v>10</v>
      </c>
      <c r="D226" s="1" t="s">
        <v>47</v>
      </c>
      <c r="E226" s="1">
        <v>3840</v>
      </c>
      <c r="F226" s="1">
        <v>2160</v>
      </c>
      <c r="G226" s="1">
        <v>24</v>
      </c>
      <c r="H226" s="1">
        <v>345</v>
      </c>
      <c r="I226" s="1">
        <v>80</v>
      </c>
      <c r="J226" s="1" t="s">
        <v>69</v>
      </c>
    </row>
    <row r="227" spans="1:10">
      <c r="A227" s="8" t="s">
        <v>68</v>
      </c>
      <c r="B227" s="1" t="s">
        <v>18</v>
      </c>
      <c r="C227" s="1">
        <v>10</v>
      </c>
      <c r="D227" s="1" t="s">
        <v>55</v>
      </c>
      <c r="E227" s="1">
        <v>2048</v>
      </c>
      <c r="F227" s="1">
        <v>1080</v>
      </c>
      <c r="G227" s="1">
        <v>24</v>
      </c>
      <c r="H227" s="1">
        <v>98</v>
      </c>
      <c r="I227" s="1">
        <v>80</v>
      </c>
      <c r="J227" s="1" t="s">
        <v>69</v>
      </c>
    </row>
    <row r="228" spans="1:10">
      <c r="A228" s="8" t="s">
        <v>68</v>
      </c>
      <c r="B228" s="1" t="s">
        <v>18</v>
      </c>
      <c r="C228" s="1">
        <v>10</v>
      </c>
      <c r="D228" s="1" t="s">
        <v>19</v>
      </c>
      <c r="E228" s="1">
        <v>1920</v>
      </c>
      <c r="F228" s="1">
        <v>1080</v>
      </c>
      <c r="G228" s="1">
        <v>24</v>
      </c>
      <c r="H228" s="1">
        <v>86</v>
      </c>
      <c r="I228" s="1">
        <v>80</v>
      </c>
      <c r="J228" s="1" t="s">
        <v>69</v>
      </c>
    </row>
    <row r="229" spans="1:11">
      <c r="A229" s="8" t="s">
        <v>72</v>
      </c>
      <c r="B229" s="1" t="s">
        <v>27</v>
      </c>
      <c r="C229" s="1">
        <v>10</v>
      </c>
      <c r="D229" s="1" t="s">
        <v>25</v>
      </c>
      <c r="E229" s="1">
        <v>3840</v>
      </c>
      <c r="F229" s="1">
        <v>2160</v>
      </c>
      <c r="G229" s="1">
        <v>24</v>
      </c>
      <c r="H229" s="1">
        <v>719</v>
      </c>
      <c r="I229" s="1">
        <v>60</v>
      </c>
      <c r="J229" s="1" t="s">
        <v>73</v>
      </c>
      <c r="K229" s="1" t="s">
        <v>74</v>
      </c>
    </row>
    <row r="230" spans="1:11">
      <c r="A230" s="8" t="s">
        <v>72</v>
      </c>
      <c r="B230" s="1" t="s">
        <v>28</v>
      </c>
      <c r="C230" s="1">
        <v>10</v>
      </c>
      <c r="D230" s="1" t="s">
        <v>25</v>
      </c>
      <c r="E230" s="1">
        <v>3840</v>
      </c>
      <c r="F230" s="1">
        <v>2160</v>
      </c>
      <c r="G230" s="1">
        <v>24</v>
      </c>
      <c r="H230" s="1">
        <v>481</v>
      </c>
      <c r="I230" s="1">
        <v>60</v>
      </c>
      <c r="J230" s="1" t="s">
        <v>73</v>
      </c>
      <c r="K230" s="1" t="s">
        <v>74</v>
      </c>
    </row>
    <row r="231" spans="1:11">
      <c r="A231" s="8" t="s">
        <v>72</v>
      </c>
      <c r="B231" s="1" t="s">
        <v>18</v>
      </c>
      <c r="C231" s="1">
        <v>10</v>
      </c>
      <c r="D231" s="1" t="s">
        <v>25</v>
      </c>
      <c r="E231" s="1">
        <v>3840</v>
      </c>
      <c r="F231" s="1">
        <v>2160</v>
      </c>
      <c r="G231" s="1">
        <v>24</v>
      </c>
      <c r="H231" s="1">
        <v>338</v>
      </c>
      <c r="I231" s="1">
        <v>60</v>
      </c>
      <c r="J231" s="1" t="s">
        <v>73</v>
      </c>
      <c r="K231" s="1" t="s">
        <v>74</v>
      </c>
    </row>
    <row r="232" spans="1:11">
      <c r="A232" s="8" t="s">
        <v>72</v>
      </c>
      <c r="B232" s="1" t="s">
        <v>75</v>
      </c>
      <c r="C232" s="1">
        <v>10</v>
      </c>
      <c r="D232" s="1" t="s">
        <v>25</v>
      </c>
      <c r="E232" s="1">
        <v>3840</v>
      </c>
      <c r="F232" s="1">
        <v>2160</v>
      </c>
      <c r="G232" s="1">
        <v>24</v>
      </c>
      <c r="H232" s="1">
        <v>154</v>
      </c>
      <c r="I232" s="1">
        <v>60</v>
      </c>
      <c r="J232" s="1" t="s">
        <v>73</v>
      </c>
      <c r="K232" s="1" t="s">
        <v>74</v>
      </c>
    </row>
    <row r="233" spans="1:11">
      <c r="A233" s="8" t="s">
        <v>72</v>
      </c>
      <c r="B233" s="1" t="s">
        <v>76</v>
      </c>
      <c r="C233" s="1">
        <v>10</v>
      </c>
      <c r="D233" s="1" t="s">
        <v>25</v>
      </c>
      <c r="E233" s="1">
        <v>3840</v>
      </c>
      <c r="F233" s="1">
        <v>2160</v>
      </c>
      <c r="G233" s="1">
        <v>24</v>
      </c>
      <c r="H233" s="1">
        <v>45</v>
      </c>
      <c r="I233" s="1">
        <v>60</v>
      </c>
      <c r="J233" s="1" t="s">
        <v>73</v>
      </c>
      <c r="K233" s="1" t="s">
        <v>74</v>
      </c>
    </row>
    <row r="234" spans="1:11">
      <c r="A234" s="8" t="s">
        <v>72</v>
      </c>
      <c r="B234" s="1" t="s">
        <v>77</v>
      </c>
      <c r="C234" s="1">
        <v>8</v>
      </c>
      <c r="D234" s="1" t="s">
        <v>25</v>
      </c>
      <c r="E234" s="1">
        <v>3840</v>
      </c>
      <c r="F234" s="1">
        <v>2160</v>
      </c>
      <c r="G234" s="1">
        <v>24</v>
      </c>
      <c r="H234" s="1">
        <v>45</v>
      </c>
      <c r="I234" s="1">
        <v>60</v>
      </c>
      <c r="J234" s="1" t="s">
        <v>73</v>
      </c>
      <c r="K234" s="1" t="s">
        <v>74</v>
      </c>
    </row>
    <row r="235" spans="1:11">
      <c r="A235" s="8" t="s">
        <v>72</v>
      </c>
      <c r="B235" s="1" t="s">
        <v>27</v>
      </c>
      <c r="C235" s="1">
        <v>10</v>
      </c>
      <c r="D235" s="1" t="s">
        <v>19</v>
      </c>
      <c r="E235" s="1">
        <v>1920</v>
      </c>
      <c r="F235" s="1">
        <v>1080</v>
      </c>
      <c r="G235" s="1">
        <v>24</v>
      </c>
      <c r="H235" s="1">
        <v>185</v>
      </c>
      <c r="I235" s="1">
        <v>60</v>
      </c>
      <c r="J235" s="1" t="s">
        <v>73</v>
      </c>
      <c r="K235" s="1" t="s">
        <v>74</v>
      </c>
    </row>
    <row r="236" spans="1:11">
      <c r="A236" s="8" t="s">
        <v>72</v>
      </c>
      <c r="B236" s="1" t="s">
        <v>28</v>
      </c>
      <c r="C236" s="1">
        <v>10</v>
      </c>
      <c r="D236" s="1" t="s">
        <v>19</v>
      </c>
      <c r="E236" s="1">
        <v>1920</v>
      </c>
      <c r="F236" s="1">
        <v>1080</v>
      </c>
      <c r="G236" s="1">
        <v>24</v>
      </c>
      <c r="H236" s="1">
        <v>126</v>
      </c>
      <c r="I236" s="1">
        <v>60</v>
      </c>
      <c r="J236" s="1" t="s">
        <v>73</v>
      </c>
      <c r="K236" s="1" t="s">
        <v>74</v>
      </c>
    </row>
    <row r="237" spans="1:11">
      <c r="A237" s="8" t="s">
        <v>72</v>
      </c>
      <c r="B237" s="1" t="s">
        <v>18</v>
      </c>
      <c r="C237" s="1">
        <v>10</v>
      </c>
      <c r="D237" s="1" t="s">
        <v>19</v>
      </c>
      <c r="E237" s="1">
        <v>1920</v>
      </c>
      <c r="F237" s="1">
        <v>1080</v>
      </c>
      <c r="G237" s="1">
        <v>24</v>
      </c>
      <c r="H237" s="1">
        <v>91</v>
      </c>
      <c r="I237" s="1">
        <v>60</v>
      </c>
      <c r="J237" s="1" t="s">
        <v>73</v>
      </c>
      <c r="K237" s="1" t="s">
        <v>74</v>
      </c>
    </row>
    <row r="238" spans="1:11">
      <c r="A238" s="8" t="s">
        <v>72</v>
      </c>
      <c r="B238" s="1" t="s">
        <v>75</v>
      </c>
      <c r="C238" s="1">
        <v>10</v>
      </c>
      <c r="D238" s="1" t="s">
        <v>19</v>
      </c>
      <c r="E238" s="1">
        <v>1920</v>
      </c>
      <c r="F238" s="1">
        <v>1080</v>
      </c>
      <c r="G238" s="1">
        <v>24</v>
      </c>
      <c r="H238" s="1">
        <v>45</v>
      </c>
      <c r="I238" s="1">
        <v>60</v>
      </c>
      <c r="J238" s="1" t="s">
        <v>73</v>
      </c>
      <c r="K238" s="1" t="s">
        <v>74</v>
      </c>
    </row>
    <row r="239" spans="1:11">
      <c r="A239" s="8" t="s">
        <v>72</v>
      </c>
      <c r="B239" s="1" t="s">
        <v>76</v>
      </c>
      <c r="C239" s="1">
        <v>10</v>
      </c>
      <c r="D239" s="1" t="s">
        <v>19</v>
      </c>
      <c r="E239" s="1">
        <v>1920</v>
      </c>
      <c r="F239" s="1">
        <v>1080</v>
      </c>
      <c r="G239" s="1">
        <v>24</v>
      </c>
      <c r="H239" s="1">
        <v>21</v>
      </c>
      <c r="I239" s="1">
        <v>240</v>
      </c>
      <c r="J239" s="1" t="s">
        <v>73</v>
      </c>
      <c r="K239" s="1" t="s">
        <v>74</v>
      </c>
    </row>
    <row r="240" spans="1:11">
      <c r="A240" s="8" t="s">
        <v>72</v>
      </c>
      <c r="B240" s="1" t="s">
        <v>77</v>
      </c>
      <c r="C240" s="1">
        <v>8</v>
      </c>
      <c r="D240" s="1" t="s">
        <v>19</v>
      </c>
      <c r="E240" s="1">
        <v>1920</v>
      </c>
      <c r="F240" s="1">
        <v>1080</v>
      </c>
      <c r="G240" s="1">
        <v>24</v>
      </c>
      <c r="H240" s="1">
        <v>21</v>
      </c>
      <c r="I240" s="1">
        <v>120</v>
      </c>
      <c r="J240" s="1" t="s">
        <v>73</v>
      </c>
      <c r="K240" s="1" t="s">
        <v>74</v>
      </c>
    </row>
    <row r="241" spans="1:11">
      <c r="A241" s="8" t="s">
        <v>72</v>
      </c>
      <c r="B241" s="1" t="s">
        <v>27</v>
      </c>
      <c r="C241" s="1">
        <v>10</v>
      </c>
      <c r="D241" s="1" t="s">
        <v>78</v>
      </c>
      <c r="E241" s="1">
        <v>1280</v>
      </c>
      <c r="F241" s="1">
        <v>720</v>
      </c>
      <c r="G241" s="1">
        <v>24</v>
      </c>
      <c r="H241" s="1">
        <v>169</v>
      </c>
      <c r="I241" s="1">
        <v>60</v>
      </c>
      <c r="J241" s="1" t="s">
        <v>73</v>
      </c>
      <c r="K241" s="1" t="s">
        <v>74</v>
      </c>
    </row>
    <row r="242" spans="1:11">
      <c r="A242" s="8" t="s">
        <v>72</v>
      </c>
      <c r="B242" s="1" t="s">
        <v>28</v>
      </c>
      <c r="C242" s="1">
        <v>10</v>
      </c>
      <c r="D242" s="1" t="s">
        <v>78</v>
      </c>
      <c r="E242" s="1">
        <v>1280</v>
      </c>
      <c r="F242" s="1">
        <v>720</v>
      </c>
      <c r="G242" s="1">
        <v>24</v>
      </c>
      <c r="H242" s="1">
        <v>68</v>
      </c>
      <c r="I242" s="1">
        <v>60</v>
      </c>
      <c r="J242" s="1" t="s">
        <v>73</v>
      </c>
      <c r="K242" s="1" t="s">
        <v>74</v>
      </c>
    </row>
    <row r="243" spans="1:11">
      <c r="A243" s="8" t="s">
        <v>72</v>
      </c>
      <c r="B243" s="1" t="s">
        <v>18</v>
      </c>
      <c r="C243" s="1">
        <v>10</v>
      </c>
      <c r="D243" s="1" t="s">
        <v>78</v>
      </c>
      <c r="E243" s="1">
        <v>1280</v>
      </c>
      <c r="F243" s="1">
        <v>720</v>
      </c>
      <c r="G243" s="1">
        <v>24</v>
      </c>
      <c r="H243" s="1">
        <v>50</v>
      </c>
      <c r="I243" s="1">
        <v>60</v>
      </c>
      <c r="J243" s="1" t="s">
        <v>73</v>
      </c>
      <c r="K243" s="1" t="s">
        <v>74</v>
      </c>
    </row>
    <row r="244" spans="1:11">
      <c r="A244" s="8" t="s">
        <v>72</v>
      </c>
      <c r="B244" s="1" t="s">
        <v>75</v>
      </c>
      <c r="C244" s="1">
        <v>10</v>
      </c>
      <c r="D244" s="1" t="s">
        <v>78</v>
      </c>
      <c r="E244" s="1">
        <v>1280</v>
      </c>
      <c r="F244" s="1">
        <v>720</v>
      </c>
      <c r="G244" s="1">
        <v>24</v>
      </c>
      <c r="H244" s="1">
        <v>27</v>
      </c>
      <c r="I244" s="1">
        <v>60</v>
      </c>
      <c r="J244" s="1" t="s">
        <v>73</v>
      </c>
      <c r="K244" s="1" t="s">
        <v>74</v>
      </c>
    </row>
    <row r="245" spans="1:11">
      <c r="A245" s="8" t="s">
        <v>72</v>
      </c>
      <c r="B245" s="1" t="s">
        <v>76</v>
      </c>
      <c r="C245" s="1">
        <v>10</v>
      </c>
      <c r="D245" s="1" t="s">
        <v>78</v>
      </c>
      <c r="E245" s="1">
        <v>1280</v>
      </c>
      <c r="F245" s="1">
        <v>720</v>
      </c>
      <c r="G245" s="1">
        <v>24</v>
      </c>
      <c r="H245" s="1">
        <v>21</v>
      </c>
      <c r="I245" s="1">
        <v>240</v>
      </c>
      <c r="J245" s="1" t="s">
        <v>73</v>
      </c>
      <c r="K245" s="1" t="s">
        <v>74</v>
      </c>
    </row>
    <row r="246" spans="1:11">
      <c r="A246" s="8" t="s">
        <v>72</v>
      </c>
      <c r="B246" s="1" t="s">
        <v>77</v>
      </c>
      <c r="C246" s="1">
        <v>8</v>
      </c>
      <c r="D246" s="1" t="s">
        <v>78</v>
      </c>
      <c r="E246" s="1">
        <v>1280</v>
      </c>
      <c r="F246" s="1">
        <v>720</v>
      </c>
      <c r="G246" s="1">
        <v>24</v>
      </c>
      <c r="H246" s="1">
        <v>21</v>
      </c>
      <c r="I246" s="1">
        <v>240</v>
      </c>
      <c r="J246" s="1" t="s">
        <v>73</v>
      </c>
      <c r="K246" s="1" t="s">
        <v>74</v>
      </c>
    </row>
    <row r="247" spans="1:11">
      <c r="A247" s="8" t="s">
        <v>79</v>
      </c>
      <c r="B247" s="1" t="s">
        <v>80</v>
      </c>
      <c r="C247" s="1">
        <v>12</v>
      </c>
      <c r="D247" s="1" t="s">
        <v>64</v>
      </c>
      <c r="E247" s="1">
        <v>6048</v>
      </c>
      <c r="F247" s="1">
        <v>4032</v>
      </c>
      <c r="G247" s="1">
        <v>24</v>
      </c>
      <c r="H247" s="1">
        <v>2438</v>
      </c>
      <c r="I247" s="1">
        <v>36</v>
      </c>
      <c r="J247" s="1" t="s">
        <v>69</v>
      </c>
      <c r="K247" s="1" t="s">
        <v>73</v>
      </c>
    </row>
    <row r="248" spans="1:11">
      <c r="A248" s="8" t="s">
        <v>79</v>
      </c>
      <c r="B248" s="1" t="s">
        <v>81</v>
      </c>
      <c r="C248" s="1">
        <v>12</v>
      </c>
      <c r="D248" s="1" t="s">
        <v>64</v>
      </c>
      <c r="E248" s="1">
        <v>6048</v>
      </c>
      <c r="F248" s="1">
        <v>4032</v>
      </c>
      <c r="G248" s="1">
        <v>24</v>
      </c>
      <c r="H248" s="1">
        <v>1453</v>
      </c>
      <c r="I248" s="1">
        <v>36</v>
      </c>
      <c r="J248" s="1" t="s">
        <v>69</v>
      </c>
      <c r="K248" s="1" t="s">
        <v>73</v>
      </c>
    </row>
    <row r="249" spans="1:11">
      <c r="A249" s="8" t="s">
        <v>79</v>
      </c>
      <c r="B249" s="1" t="s">
        <v>82</v>
      </c>
      <c r="C249" s="1">
        <v>12</v>
      </c>
      <c r="D249" s="1" t="s">
        <v>64</v>
      </c>
      <c r="E249" s="1">
        <v>6048</v>
      </c>
      <c r="F249" s="1">
        <v>4032</v>
      </c>
      <c r="G249" s="1">
        <v>24</v>
      </c>
      <c r="H249" s="1">
        <v>923</v>
      </c>
      <c r="I249" s="1">
        <v>36</v>
      </c>
      <c r="J249" s="1" t="s">
        <v>69</v>
      </c>
      <c r="K249" s="1" t="s">
        <v>73</v>
      </c>
    </row>
    <row r="250" spans="1:11">
      <c r="A250" s="8" t="s">
        <v>79</v>
      </c>
      <c r="B250" s="1" t="s">
        <v>83</v>
      </c>
      <c r="C250" s="1">
        <v>12</v>
      </c>
      <c r="D250" s="1" t="s">
        <v>64</v>
      </c>
      <c r="E250" s="1">
        <v>6048</v>
      </c>
      <c r="F250" s="1">
        <v>4032</v>
      </c>
      <c r="G250" s="1">
        <v>24</v>
      </c>
      <c r="H250" s="1">
        <v>632</v>
      </c>
      <c r="I250" s="1">
        <v>36</v>
      </c>
      <c r="J250" s="1" t="s">
        <v>69</v>
      </c>
      <c r="K250" s="1" t="s">
        <v>73</v>
      </c>
    </row>
    <row r="251" spans="1:11">
      <c r="A251" s="8" t="s">
        <v>79</v>
      </c>
      <c r="B251" s="1" t="s">
        <v>80</v>
      </c>
      <c r="C251" s="1">
        <v>12</v>
      </c>
      <c r="D251" s="1" t="s">
        <v>58</v>
      </c>
      <c r="E251" s="1">
        <v>6048</v>
      </c>
      <c r="F251" s="1">
        <v>3200</v>
      </c>
      <c r="G251" s="1">
        <v>24</v>
      </c>
      <c r="H251" s="1">
        <v>1896</v>
      </c>
      <c r="I251" s="1">
        <v>48</v>
      </c>
      <c r="J251" s="1" t="s">
        <v>69</v>
      </c>
      <c r="K251" s="1" t="s">
        <v>73</v>
      </c>
    </row>
    <row r="252" spans="1:11">
      <c r="A252" s="8" t="s">
        <v>79</v>
      </c>
      <c r="B252" s="1" t="s">
        <v>81</v>
      </c>
      <c r="C252" s="1">
        <v>12</v>
      </c>
      <c r="D252" s="1" t="s">
        <v>58</v>
      </c>
      <c r="E252" s="1">
        <v>6048</v>
      </c>
      <c r="F252" s="1">
        <v>3200</v>
      </c>
      <c r="G252" s="1">
        <v>24</v>
      </c>
      <c r="H252" s="1">
        <v>1157</v>
      </c>
      <c r="I252" s="1">
        <v>48</v>
      </c>
      <c r="J252" s="1" t="s">
        <v>69</v>
      </c>
      <c r="K252" s="1" t="s">
        <v>73</v>
      </c>
    </row>
    <row r="253" spans="1:11">
      <c r="A253" s="8" t="s">
        <v>79</v>
      </c>
      <c r="B253" s="1" t="s">
        <v>82</v>
      </c>
      <c r="C253" s="1">
        <v>12</v>
      </c>
      <c r="D253" s="1" t="s">
        <v>58</v>
      </c>
      <c r="E253" s="1">
        <v>6048</v>
      </c>
      <c r="F253" s="1">
        <v>3200</v>
      </c>
      <c r="G253" s="1">
        <v>24</v>
      </c>
      <c r="H253" s="1">
        <v>742</v>
      </c>
      <c r="I253" s="1">
        <v>48</v>
      </c>
      <c r="J253" s="1" t="s">
        <v>69</v>
      </c>
      <c r="K253" s="1" t="s">
        <v>73</v>
      </c>
    </row>
    <row r="254" spans="1:11">
      <c r="A254" s="8" t="s">
        <v>79</v>
      </c>
      <c r="B254" s="1" t="s">
        <v>83</v>
      </c>
      <c r="C254" s="1">
        <v>12</v>
      </c>
      <c r="D254" s="1" t="s">
        <v>58</v>
      </c>
      <c r="E254" s="1">
        <v>6048</v>
      </c>
      <c r="F254" s="1">
        <v>3200</v>
      </c>
      <c r="G254" s="1">
        <v>24</v>
      </c>
      <c r="H254" s="1">
        <v>510</v>
      </c>
      <c r="I254" s="1">
        <v>48</v>
      </c>
      <c r="J254" s="1" t="s">
        <v>69</v>
      </c>
      <c r="K254" s="1" t="s">
        <v>73</v>
      </c>
    </row>
    <row r="255" spans="1:11">
      <c r="A255" s="8" t="s">
        <v>79</v>
      </c>
      <c r="B255" s="1" t="s">
        <v>80</v>
      </c>
      <c r="C255" s="1">
        <v>12</v>
      </c>
      <c r="D255" s="1" t="s">
        <v>60</v>
      </c>
      <c r="E255" s="1">
        <v>6048</v>
      </c>
      <c r="F255" s="1">
        <v>2520</v>
      </c>
      <c r="G255" s="1">
        <v>24</v>
      </c>
      <c r="H255" s="1">
        <v>1517</v>
      </c>
      <c r="I255" s="1">
        <v>60</v>
      </c>
      <c r="J255" s="1" t="s">
        <v>69</v>
      </c>
      <c r="K255" s="1" t="s">
        <v>73</v>
      </c>
    </row>
    <row r="256" spans="1:11">
      <c r="A256" s="8" t="s">
        <v>79</v>
      </c>
      <c r="B256" s="1" t="s">
        <v>81</v>
      </c>
      <c r="C256" s="1">
        <v>12</v>
      </c>
      <c r="D256" s="1" t="s">
        <v>60</v>
      </c>
      <c r="E256" s="1">
        <v>6048</v>
      </c>
      <c r="F256" s="1">
        <v>2520</v>
      </c>
      <c r="G256" s="1">
        <v>24</v>
      </c>
      <c r="H256" s="1">
        <v>923</v>
      </c>
      <c r="I256" s="1">
        <v>60</v>
      </c>
      <c r="J256" s="1" t="s">
        <v>69</v>
      </c>
      <c r="K256" s="1" t="s">
        <v>73</v>
      </c>
    </row>
    <row r="257" spans="1:11">
      <c r="A257" s="8" t="s">
        <v>79</v>
      </c>
      <c r="B257" s="1" t="s">
        <v>82</v>
      </c>
      <c r="C257" s="1">
        <v>12</v>
      </c>
      <c r="D257" s="1" t="s">
        <v>60</v>
      </c>
      <c r="E257" s="1">
        <v>6048</v>
      </c>
      <c r="F257" s="1">
        <v>2520</v>
      </c>
      <c r="G257" s="1">
        <v>24</v>
      </c>
      <c r="H257" s="1">
        <v>594</v>
      </c>
      <c r="I257" s="1">
        <v>60</v>
      </c>
      <c r="J257" s="1" t="s">
        <v>69</v>
      </c>
      <c r="K257" s="1" t="s">
        <v>73</v>
      </c>
    </row>
    <row r="258" spans="1:11">
      <c r="A258" s="8" t="s">
        <v>79</v>
      </c>
      <c r="B258" s="1" t="s">
        <v>83</v>
      </c>
      <c r="C258" s="1">
        <v>12</v>
      </c>
      <c r="D258" s="1" t="s">
        <v>60</v>
      </c>
      <c r="E258" s="1">
        <v>6048</v>
      </c>
      <c r="F258" s="1">
        <v>2520</v>
      </c>
      <c r="G258" s="1">
        <v>24</v>
      </c>
      <c r="H258" s="1">
        <v>409</v>
      </c>
      <c r="I258" s="1">
        <v>60</v>
      </c>
      <c r="J258" s="1" t="s">
        <v>69</v>
      </c>
      <c r="K258" s="1" t="s">
        <v>73</v>
      </c>
    </row>
    <row r="259" spans="1:11">
      <c r="A259" s="8" t="s">
        <v>79</v>
      </c>
      <c r="B259" s="1" t="s">
        <v>80</v>
      </c>
      <c r="C259" s="1">
        <v>12</v>
      </c>
      <c r="D259" s="1" t="s">
        <v>84</v>
      </c>
      <c r="E259" s="1">
        <v>4832</v>
      </c>
      <c r="F259" s="1">
        <v>4032</v>
      </c>
      <c r="G259" s="1">
        <v>24</v>
      </c>
      <c r="H259" s="1">
        <v>1951</v>
      </c>
      <c r="I259" s="1">
        <v>36</v>
      </c>
      <c r="J259" s="1" t="s">
        <v>69</v>
      </c>
      <c r="K259" s="1" t="s">
        <v>73</v>
      </c>
    </row>
    <row r="260" spans="1:11">
      <c r="A260" s="8" t="s">
        <v>79</v>
      </c>
      <c r="B260" s="1" t="s">
        <v>81</v>
      </c>
      <c r="C260" s="1">
        <v>12</v>
      </c>
      <c r="D260" s="1" t="s">
        <v>84</v>
      </c>
      <c r="E260" s="1">
        <v>4832</v>
      </c>
      <c r="F260" s="1">
        <v>4032</v>
      </c>
      <c r="G260" s="1">
        <v>24</v>
      </c>
      <c r="H260" s="1">
        <v>1177</v>
      </c>
      <c r="I260" s="1">
        <v>36</v>
      </c>
      <c r="J260" s="1" t="s">
        <v>69</v>
      </c>
      <c r="K260" s="1" t="s">
        <v>73</v>
      </c>
    </row>
    <row r="261" spans="1:11">
      <c r="A261" s="8" t="s">
        <v>79</v>
      </c>
      <c r="B261" s="1" t="s">
        <v>82</v>
      </c>
      <c r="C261" s="1">
        <v>12</v>
      </c>
      <c r="D261" s="1" t="s">
        <v>84</v>
      </c>
      <c r="E261" s="1">
        <v>4832</v>
      </c>
      <c r="F261" s="1">
        <v>4032</v>
      </c>
      <c r="G261" s="1">
        <v>24</v>
      </c>
      <c r="H261" s="1">
        <v>750</v>
      </c>
      <c r="I261" s="1">
        <v>36</v>
      </c>
      <c r="J261" s="1" t="s">
        <v>69</v>
      </c>
      <c r="K261" s="1" t="s">
        <v>73</v>
      </c>
    </row>
    <row r="262" spans="1:11">
      <c r="A262" s="8" t="s">
        <v>79</v>
      </c>
      <c r="B262" s="1" t="s">
        <v>83</v>
      </c>
      <c r="C262" s="1">
        <v>12</v>
      </c>
      <c r="D262" s="1" t="s">
        <v>84</v>
      </c>
      <c r="E262" s="1">
        <v>4832</v>
      </c>
      <c r="F262" s="1">
        <v>4032</v>
      </c>
      <c r="G262" s="1">
        <v>24</v>
      </c>
      <c r="H262" s="1">
        <v>510</v>
      </c>
      <c r="I262" s="1">
        <v>36</v>
      </c>
      <c r="J262" s="1" t="s">
        <v>69</v>
      </c>
      <c r="K262" s="1" t="s">
        <v>73</v>
      </c>
    </row>
    <row r="263" spans="1:11">
      <c r="A263" s="8" t="s">
        <v>79</v>
      </c>
      <c r="B263" s="1" t="s">
        <v>80</v>
      </c>
      <c r="C263" s="1">
        <v>12</v>
      </c>
      <c r="D263" s="1" t="s">
        <v>85</v>
      </c>
      <c r="E263" s="1">
        <v>4096</v>
      </c>
      <c r="F263" s="1">
        <v>3072</v>
      </c>
      <c r="G263" s="1">
        <v>24</v>
      </c>
      <c r="H263" s="1">
        <v>1264</v>
      </c>
      <c r="I263" s="1">
        <v>50</v>
      </c>
      <c r="J263" s="1" t="s">
        <v>69</v>
      </c>
      <c r="K263" s="1" t="s">
        <v>73</v>
      </c>
    </row>
    <row r="264" spans="1:11">
      <c r="A264" s="8" t="s">
        <v>79</v>
      </c>
      <c r="B264" s="1" t="s">
        <v>81</v>
      </c>
      <c r="C264" s="1">
        <v>12</v>
      </c>
      <c r="D264" s="1" t="s">
        <v>85</v>
      </c>
      <c r="E264" s="1">
        <v>4096</v>
      </c>
      <c r="F264" s="1">
        <v>3072</v>
      </c>
      <c r="G264" s="1">
        <v>24</v>
      </c>
      <c r="H264" s="1">
        <v>776</v>
      </c>
      <c r="I264" s="1">
        <v>50</v>
      </c>
      <c r="J264" s="1" t="s">
        <v>69</v>
      </c>
      <c r="K264" s="1" t="s">
        <v>73</v>
      </c>
    </row>
    <row r="265" spans="1:11">
      <c r="A265" s="8" t="s">
        <v>79</v>
      </c>
      <c r="B265" s="1" t="s">
        <v>82</v>
      </c>
      <c r="C265" s="1">
        <v>12</v>
      </c>
      <c r="D265" s="1" t="s">
        <v>85</v>
      </c>
      <c r="E265" s="1">
        <v>4096</v>
      </c>
      <c r="F265" s="1">
        <v>3072</v>
      </c>
      <c r="G265" s="1">
        <v>24</v>
      </c>
      <c r="H265" s="1">
        <v>498</v>
      </c>
      <c r="I265" s="1">
        <v>50</v>
      </c>
      <c r="J265" s="1" t="s">
        <v>69</v>
      </c>
      <c r="K265" s="1" t="s">
        <v>73</v>
      </c>
    </row>
    <row r="266" spans="1:11">
      <c r="A266" s="8" t="s">
        <v>79</v>
      </c>
      <c r="B266" s="1" t="s">
        <v>83</v>
      </c>
      <c r="C266" s="1">
        <v>12</v>
      </c>
      <c r="D266" s="1" t="s">
        <v>85</v>
      </c>
      <c r="E266" s="1">
        <v>4096</v>
      </c>
      <c r="F266" s="1">
        <v>3072</v>
      </c>
      <c r="G266" s="1">
        <v>24</v>
      </c>
      <c r="H266" s="1">
        <v>345</v>
      </c>
      <c r="I266" s="1">
        <v>50</v>
      </c>
      <c r="J266" s="1" t="s">
        <v>69</v>
      </c>
      <c r="K266" s="1" t="s">
        <v>73</v>
      </c>
    </row>
    <row r="267" spans="1:11">
      <c r="A267" s="8" t="s">
        <v>79</v>
      </c>
      <c r="B267" s="1" t="s">
        <v>80</v>
      </c>
      <c r="C267" s="1">
        <v>12</v>
      </c>
      <c r="D267" s="1" t="s">
        <v>56</v>
      </c>
      <c r="E267" s="1">
        <v>4096</v>
      </c>
      <c r="F267" s="1">
        <v>2160</v>
      </c>
      <c r="G267" s="1">
        <v>24</v>
      </c>
      <c r="H267" s="1">
        <v>898</v>
      </c>
      <c r="I267" s="1">
        <v>60</v>
      </c>
      <c r="J267" s="1" t="s">
        <v>69</v>
      </c>
      <c r="K267" s="1" t="s">
        <v>73</v>
      </c>
    </row>
    <row r="268" spans="1:11">
      <c r="A268" s="8" t="s">
        <v>79</v>
      </c>
      <c r="B268" s="1" t="s">
        <v>81</v>
      </c>
      <c r="C268" s="1">
        <v>12</v>
      </c>
      <c r="D268" s="1" t="s">
        <v>56</v>
      </c>
      <c r="E268" s="1">
        <v>4096</v>
      </c>
      <c r="F268" s="1">
        <v>2160</v>
      </c>
      <c r="G268" s="1">
        <v>24</v>
      </c>
      <c r="H268" s="1">
        <v>555</v>
      </c>
      <c r="I268" s="1">
        <v>60</v>
      </c>
      <c r="J268" s="1" t="s">
        <v>69</v>
      </c>
      <c r="K268" s="1" t="s">
        <v>73</v>
      </c>
    </row>
    <row r="269" spans="1:11">
      <c r="A269" s="8" t="s">
        <v>79</v>
      </c>
      <c r="B269" s="1" t="s">
        <v>82</v>
      </c>
      <c r="C269" s="1">
        <v>12</v>
      </c>
      <c r="D269" s="1" t="s">
        <v>56</v>
      </c>
      <c r="E269" s="1">
        <v>4096</v>
      </c>
      <c r="F269" s="1">
        <v>2160</v>
      </c>
      <c r="G269" s="1">
        <v>24</v>
      </c>
      <c r="H269" s="1">
        <v>361</v>
      </c>
      <c r="I269" s="1">
        <v>60</v>
      </c>
      <c r="J269" s="1" t="s">
        <v>69</v>
      </c>
      <c r="K269" s="1" t="s">
        <v>73</v>
      </c>
    </row>
    <row r="270" spans="1:11">
      <c r="A270" s="8" t="s">
        <v>79</v>
      </c>
      <c r="B270" s="1" t="s">
        <v>83</v>
      </c>
      <c r="C270" s="1">
        <v>12</v>
      </c>
      <c r="D270" s="1" t="s">
        <v>56</v>
      </c>
      <c r="E270" s="1">
        <v>4096</v>
      </c>
      <c r="F270" s="1">
        <v>2160</v>
      </c>
      <c r="G270" s="1">
        <v>24</v>
      </c>
      <c r="H270" s="1">
        <v>255</v>
      </c>
      <c r="I270" s="1">
        <v>60</v>
      </c>
      <c r="J270" s="1" t="s">
        <v>69</v>
      </c>
      <c r="K270" s="1" t="s">
        <v>73</v>
      </c>
    </row>
    <row r="271" spans="1:11">
      <c r="A271" s="8" t="s">
        <v>79</v>
      </c>
      <c r="B271" s="1" t="s">
        <v>80</v>
      </c>
      <c r="C271" s="1">
        <v>12</v>
      </c>
      <c r="D271" s="1" t="s">
        <v>86</v>
      </c>
      <c r="E271" s="1">
        <v>2112</v>
      </c>
      <c r="F271" s="1">
        <v>1184</v>
      </c>
      <c r="G271" s="1">
        <v>24</v>
      </c>
      <c r="H271" s="1">
        <v>284</v>
      </c>
      <c r="I271" s="1">
        <v>100</v>
      </c>
      <c r="J271" s="1" t="s">
        <v>69</v>
      </c>
      <c r="K271" s="1" t="s">
        <v>73</v>
      </c>
    </row>
    <row r="272" spans="1:11">
      <c r="A272" s="8" t="s">
        <v>79</v>
      </c>
      <c r="B272" s="1" t="s">
        <v>81</v>
      </c>
      <c r="C272" s="1">
        <v>12</v>
      </c>
      <c r="D272" s="1" t="s">
        <v>86</v>
      </c>
      <c r="E272" s="1">
        <v>2112</v>
      </c>
      <c r="F272" s="1">
        <v>1184</v>
      </c>
      <c r="G272" s="1">
        <v>24</v>
      </c>
      <c r="H272" s="1">
        <v>187</v>
      </c>
      <c r="I272" s="1">
        <v>100</v>
      </c>
      <c r="J272" s="1" t="s">
        <v>69</v>
      </c>
      <c r="K272" s="1" t="s">
        <v>73</v>
      </c>
    </row>
    <row r="273" spans="1:11">
      <c r="A273" s="8" t="s">
        <v>79</v>
      </c>
      <c r="B273" s="1" t="s">
        <v>82</v>
      </c>
      <c r="C273" s="1">
        <v>12</v>
      </c>
      <c r="D273" s="1" t="s">
        <v>86</v>
      </c>
      <c r="E273" s="1">
        <v>2112</v>
      </c>
      <c r="F273" s="1">
        <v>1184</v>
      </c>
      <c r="G273" s="1">
        <v>24</v>
      </c>
      <c r="H273" s="1">
        <v>132</v>
      </c>
      <c r="I273" s="1">
        <v>100</v>
      </c>
      <c r="J273" s="1" t="s">
        <v>69</v>
      </c>
      <c r="K273" s="1" t="s">
        <v>73</v>
      </c>
    </row>
    <row r="274" spans="1:11">
      <c r="A274" s="8" t="s">
        <v>79</v>
      </c>
      <c r="B274" s="1" t="s">
        <v>83</v>
      </c>
      <c r="C274" s="1">
        <v>12</v>
      </c>
      <c r="D274" s="1" t="s">
        <v>86</v>
      </c>
      <c r="E274" s="1">
        <v>2112</v>
      </c>
      <c r="F274" s="1">
        <v>1184</v>
      </c>
      <c r="G274" s="1">
        <v>24</v>
      </c>
      <c r="H274" s="1">
        <v>101</v>
      </c>
      <c r="I274" s="1">
        <v>100</v>
      </c>
      <c r="J274" s="1" t="s">
        <v>69</v>
      </c>
      <c r="K274" s="1" t="s">
        <v>73</v>
      </c>
    </row>
    <row r="275" spans="1:11">
      <c r="A275" s="8" t="s">
        <v>79</v>
      </c>
      <c r="B275" s="1" t="s">
        <v>80</v>
      </c>
      <c r="C275" s="1">
        <v>12</v>
      </c>
      <c r="D275" s="1" t="s">
        <v>19</v>
      </c>
      <c r="E275" s="1">
        <v>1920</v>
      </c>
      <c r="F275" s="1">
        <v>1080</v>
      </c>
      <c r="G275" s="1">
        <v>24</v>
      </c>
      <c r="H275" s="1">
        <v>244</v>
      </c>
      <c r="I275" s="1">
        <v>120</v>
      </c>
      <c r="J275" s="1" t="s">
        <v>69</v>
      </c>
      <c r="K275" s="1" t="s">
        <v>73</v>
      </c>
    </row>
    <row r="276" spans="1:11">
      <c r="A276" s="8" t="s">
        <v>79</v>
      </c>
      <c r="B276" s="1" t="s">
        <v>81</v>
      </c>
      <c r="C276" s="1">
        <v>12</v>
      </c>
      <c r="D276" s="1" t="s">
        <v>19</v>
      </c>
      <c r="E276" s="1">
        <v>1920</v>
      </c>
      <c r="F276" s="1">
        <v>1080</v>
      </c>
      <c r="G276" s="1">
        <v>24</v>
      </c>
      <c r="H276" s="1">
        <v>162</v>
      </c>
      <c r="I276" s="1">
        <v>120</v>
      </c>
      <c r="J276" s="1" t="s">
        <v>69</v>
      </c>
      <c r="K276" s="1" t="s">
        <v>73</v>
      </c>
    </row>
    <row r="277" spans="1:11">
      <c r="A277" s="8" t="s">
        <v>79</v>
      </c>
      <c r="B277" s="1" t="s">
        <v>82</v>
      </c>
      <c r="C277" s="1">
        <v>12</v>
      </c>
      <c r="D277" s="1" t="s">
        <v>19</v>
      </c>
      <c r="E277" s="1">
        <v>1920</v>
      </c>
      <c r="F277" s="1">
        <v>1080</v>
      </c>
      <c r="G277" s="1">
        <v>24</v>
      </c>
      <c r="H277" s="1">
        <v>116</v>
      </c>
      <c r="I277" s="1">
        <v>120</v>
      </c>
      <c r="J277" s="1" t="s">
        <v>69</v>
      </c>
      <c r="K277" s="1" t="s">
        <v>73</v>
      </c>
    </row>
    <row r="278" spans="1:11">
      <c r="A278" s="8" t="s">
        <v>79</v>
      </c>
      <c r="B278" s="1" t="s">
        <v>83</v>
      </c>
      <c r="C278" s="1">
        <v>12</v>
      </c>
      <c r="D278" s="1" t="s">
        <v>19</v>
      </c>
      <c r="E278" s="1">
        <v>1920</v>
      </c>
      <c r="F278" s="1">
        <v>1080</v>
      </c>
      <c r="G278" s="1">
        <v>24</v>
      </c>
      <c r="H278" s="1">
        <v>91</v>
      </c>
      <c r="I278" s="1">
        <v>120</v>
      </c>
      <c r="J278" s="1" t="s">
        <v>69</v>
      </c>
      <c r="K278" s="1" t="s">
        <v>73</v>
      </c>
    </row>
    <row r="279" spans="1:12">
      <c r="A279" s="8" t="s">
        <v>87</v>
      </c>
      <c r="B279" s="1" t="s">
        <v>80</v>
      </c>
      <c r="C279" s="1">
        <v>12</v>
      </c>
      <c r="D279" s="1" t="s">
        <v>61</v>
      </c>
      <c r="E279" s="1">
        <v>6144</v>
      </c>
      <c r="F279" s="1">
        <v>3456</v>
      </c>
      <c r="G279" s="1">
        <v>30</v>
      </c>
      <c r="H279" s="1">
        <v>2584</v>
      </c>
      <c r="I279" s="1">
        <v>60</v>
      </c>
      <c r="J279" s="1" t="s">
        <v>20</v>
      </c>
      <c r="K279" s="1" t="s">
        <v>78</v>
      </c>
      <c r="L279" s="1" t="s">
        <v>73</v>
      </c>
    </row>
    <row r="280" spans="1:12">
      <c r="A280" s="8" t="s">
        <v>87</v>
      </c>
      <c r="B280" s="1" t="s">
        <v>81</v>
      </c>
      <c r="C280" s="1">
        <v>12</v>
      </c>
      <c r="D280" s="1" t="s">
        <v>61</v>
      </c>
      <c r="E280" s="1">
        <v>6144</v>
      </c>
      <c r="F280" s="1">
        <v>3456</v>
      </c>
      <c r="G280" s="1">
        <v>30</v>
      </c>
      <c r="H280" s="1">
        <v>1552</v>
      </c>
      <c r="I280" s="1">
        <v>60</v>
      </c>
      <c r="J280" s="1" t="s">
        <v>20</v>
      </c>
      <c r="K280" s="1" t="s">
        <v>78</v>
      </c>
      <c r="L280" s="1" t="s">
        <v>73</v>
      </c>
    </row>
    <row r="281" spans="1:12">
      <c r="A281" s="8" t="s">
        <v>87</v>
      </c>
      <c r="B281" s="1" t="s">
        <v>82</v>
      </c>
      <c r="C281" s="1">
        <v>12</v>
      </c>
      <c r="D281" s="1" t="s">
        <v>61</v>
      </c>
      <c r="E281" s="1">
        <v>6144</v>
      </c>
      <c r="F281" s="1">
        <v>3456</v>
      </c>
      <c r="G281" s="1">
        <v>30</v>
      </c>
      <c r="H281" s="1">
        <v>968</v>
      </c>
      <c r="I281" s="1">
        <v>60</v>
      </c>
      <c r="J281" s="1" t="s">
        <v>20</v>
      </c>
      <c r="K281" s="1" t="s">
        <v>78</v>
      </c>
      <c r="L281" s="1" t="s">
        <v>73</v>
      </c>
    </row>
    <row r="282" spans="1:12">
      <c r="A282" s="8" t="s">
        <v>87</v>
      </c>
      <c r="B282" s="1" t="s">
        <v>83</v>
      </c>
      <c r="C282" s="1">
        <v>12</v>
      </c>
      <c r="D282" s="1" t="s">
        <v>61</v>
      </c>
      <c r="E282" s="1">
        <v>6144</v>
      </c>
      <c r="F282" s="1">
        <v>3456</v>
      </c>
      <c r="G282" s="1">
        <v>30</v>
      </c>
      <c r="H282" s="1">
        <v>648</v>
      </c>
      <c r="I282" s="1">
        <v>60</v>
      </c>
      <c r="J282" s="1" t="s">
        <v>20</v>
      </c>
      <c r="K282" s="1" t="s">
        <v>78</v>
      </c>
      <c r="L282" s="1" t="s">
        <v>73</v>
      </c>
    </row>
    <row r="283" spans="1:12">
      <c r="A283" s="8" t="s">
        <v>87</v>
      </c>
      <c r="B283" s="1" t="s">
        <v>80</v>
      </c>
      <c r="C283" s="1">
        <v>12</v>
      </c>
      <c r="D283" s="1" t="s">
        <v>60</v>
      </c>
      <c r="E283" s="1">
        <v>6144</v>
      </c>
      <c r="F283" s="1">
        <v>2560</v>
      </c>
      <c r="G283" s="1">
        <v>30</v>
      </c>
      <c r="H283" s="1">
        <v>1920</v>
      </c>
      <c r="I283" s="1">
        <v>60</v>
      </c>
      <c r="J283" s="1" t="s">
        <v>20</v>
      </c>
      <c r="K283" s="1" t="s">
        <v>78</v>
      </c>
      <c r="L283" s="1" t="s">
        <v>73</v>
      </c>
    </row>
    <row r="284" spans="1:12">
      <c r="A284" s="8" t="s">
        <v>87</v>
      </c>
      <c r="B284" s="1" t="s">
        <v>81</v>
      </c>
      <c r="C284" s="1">
        <v>12</v>
      </c>
      <c r="D284" s="1" t="s">
        <v>60</v>
      </c>
      <c r="E284" s="1">
        <v>6144</v>
      </c>
      <c r="F284" s="1">
        <v>2560</v>
      </c>
      <c r="G284" s="1">
        <v>30</v>
      </c>
      <c r="H284" s="1">
        <v>1152</v>
      </c>
      <c r="I284" s="1">
        <v>60</v>
      </c>
      <c r="J284" s="1" t="s">
        <v>20</v>
      </c>
      <c r="K284" s="1" t="s">
        <v>78</v>
      </c>
      <c r="L284" s="1" t="s">
        <v>73</v>
      </c>
    </row>
    <row r="285" spans="1:12">
      <c r="A285" s="8" t="s">
        <v>87</v>
      </c>
      <c r="B285" s="1" t="s">
        <v>82</v>
      </c>
      <c r="C285" s="1">
        <v>12</v>
      </c>
      <c r="D285" s="1" t="s">
        <v>60</v>
      </c>
      <c r="E285" s="1">
        <v>6144</v>
      </c>
      <c r="F285" s="1">
        <v>2560</v>
      </c>
      <c r="G285" s="1">
        <v>30</v>
      </c>
      <c r="H285" s="1">
        <v>720</v>
      </c>
      <c r="I285" s="1">
        <v>60</v>
      </c>
      <c r="J285" s="1" t="s">
        <v>20</v>
      </c>
      <c r="K285" s="1" t="s">
        <v>78</v>
      </c>
      <c r="L285" s="1" t="s">
        <v>73</v>
      </c>
    </row>
    <row r="286" spans="1:12">
      <c r="A286" s="8" t="s">
        <v>87</v>
      </c>
      <c r="B286" s="1" t="s">
        <v>83</v>
      </c>
      <c r="C286" s="1">
        <v>12</v>
      </c>
      <c r="D286" s="1" t="s">
        <v>60</v>
      </c>
      <c r="E286" s="1">
        <v>6144</v>
      </c>
      <c r="F286" s="1">
        <v>2560</v>
      </c>
      <c r="G286" s="1">
        <v>30</v>
      </c>
      <c r="H286" s="1">
        <v>480</v>
      </c>
      <c r="I286" s="1">
        <v>60</v>
      </c>
      <c r="J286" s="1" t="s">
        <v>20</v>
      </c>
      <c r="K286" s="1" t="s">
        <v>78</v>
      </c>
      <c r="L286" s="1" t="s">
        <v>73</v>
      </c>
    </row>
    <row r="287" spans="1:12">
      <c r="A287" s="8" t="s">
        <v>87</v>
      </c>
      <c r="B287" s="1" t="s">
        <v>80</v>
      </c>
      <c r="C287" s="1">
        <v>12</v>
      </c>
      <c r="D287" s="1" t="s">
        <v>88</v>
      </c>
      <c r="E287" s="1">
        <v>5744</v>
      </c>
      <c r="F287" s="1">
        <v>3024</v>
      </c>
      <c r="G287" s="1">
        <v>30</v>
      </c>
      <c r="H287" s="1">
        <v>2112</v>
      </c>
      <c r="I287" s="1">
        <v>60</v>
      </c>
      <c r="J287" s="1" t="s">
        <v>20</v>
      </c>
      <c r="K287" s="1" t="s">
        <v>78</v>
      </c>
      <c r="L287" s="1" t="s">
        <v>73</v>
      </c>
    </row>
    <row r="288" spans="1:12">
      <c r="A288" s="8" t="s">
        <v>87</v>
      </c>
      <c r="B288" s="1" t="s">
        <v>81</v>
      </c>
      <c r="C288" s="1">
        <v>12</v>
      </c>
      <c r="D288" s="1" t="s">
        <v>88</v>
      </c>
      <c r="E288" s="1">
        <v>5744</v>
      </c>
      <c r="F288" s="1">
        <v>3024</v>
      </c>
      <c r="G288" s="1">
        <v>30</v>
      </c>
      <c r="H288" s="1">
        <v>1272</v>
      </c>
      <c r="I288" s="1">
        <v>60</v>
      </c>
      <c r="J288" s="1" t="s">
        <v>20</v>
      </c>
      <c r="K288" s="1" t="s">
        <v>78</v>
      </c>
      <c r="L288" s="1" t="s">
        <v>73</v>
      </c>
    </row>
    <row r="289" spans="1:12">
      <c r="A289" s="8" t="s">
        <v>87</v>
      </c>
      <c r="B289" s="1" t="s">
        <v>82</v>
      </c>
      <c r="C289" s="1">
        <v>12</v>
      </c>
      <c r="D289" s="1" t="s">
        <v>88</v>
      </c>
      <c r="E289" s="1">
        <v>5744</v>
      </c>
      <c r="F289" s="1">
        <v>3024</v>
      </c>
      <c r="G289" s="1">
        <v>30</v>
      </c>
      <c r="H289" s="1">
        <v>800</v>
      </c>
      <c r="I289" s="1">
        <v>60</v>
      </c>
      <c r="J289" s="1" t="s">
        <v>20</v>
      </c>
      <c r="K289" s="1" t="s">
        <v>78</v>
      </c>
      <c r="L289" s="1" t="s">
        <v>73</v>
      </c>
    </row>
    <row r="290" spans="1:12">
      <c r="A290" s="8" t="s">
        <v>87</v>
      </c>
      <c r="B290" s="1" t="s">
        <v>83</v>
      </c>
      <c r="C290" s="1">
        <v>12</v>
      </c>
      <c r="D290" s="1" t="s">
        <v>88</v>
      </c>
      <c r="E290" s="1">
        <v>5744</v>
      </c>
      <c r="F290" s="1">
        <v>3024</v>
      </c>
      <c r="G290" s="1">
        <v>30</v>
      </c>
      <c r="H290" s="1">
        <v>536</v>
      </c>
      <c r="I290" s="1">
        <v>60</v>
      </c>
      <c r="J290" s="1" t="s">
        <v>20</v>
      </c>
      <c r="K290" s="1" t="s">
        <v>78</v>
      </c>
      <c r="L290" s="1" t="s">
        <v>73</v>
      </c>
    </row>
    <row r="291" spans="1:12">
      <c r="A291" s="8" t="s">
        <v>87</v>
      </c>
      <c r="B291" s="1" t="s">
        <v>80</v>
      </c>
      <c r="C291" s="1">
        <v>12</v>
      </c>
      <c r="D291" s="1" t="s">
        <v>56</v>
      </c>
      <c r="E291" s="1">
        <v>4096</v>
      </c>
      <c r="F291" s="1">
        <v>2160</v>
      </c>
      <c r="G291" s="1">
        <v>30</v>
      </c>
      <c r="H291" s="1">
        <v>1088</v>
      </c>
      <c r="I291" s="1">
        <v>60</v>
      </c>
      <c r="J291" s="1" t="s">
        <v>20</v>
      </c>
      <c r="K291" s="1" t="s">
        <v>78</v>
      </c>
      <c r="L291" s="1" t="s">
        <v>73</v>
      </c>
    </row>
    <row r="292" spans="1:12">
      <c r="A292" s="8" t="s">
        <v>87</v>
      </c>
      <c r="B292" s="1" t="s">
        <v>81</v>
      </c>
      <c r="C292" s="1">
        <v>12</v>
      </c>
      <c r="D292" s="1" t="s">
        <v>56</v>
      </c>
      <c r="E292" s="1">
        <v>4096</v>
      </c>
      <c r="F292" s="1">
        <v>2160</v>
      </c>
      <c r="G292" s="1">
        <v>30</v>
      </c>
      <c r="H292" s="1">
        <v>656</v>
      </c>
      <c r="I292" s="1">
        <v>60</v>
      </c>
      <c r="J292" s="1" t="s">
        <v>20</v>
      </c>
      <c r="K292" s="1" t="s">
        <v>78</v>
      </c>
      <c r="L292" s="1" t="s">
        <v>73</v>
      </c>
    </row>
    <row r="293" spans="1:12">
      <c r="A293" s="8" t="s">
        <v>87</v>
      </c>
      <c r="B293" s="1" t="s">
        <v>82</v>
      </c>
      <c r="C293" s="1">
        <v>12</v>
      </c>
      <c r="D293" s="1" t="s">
        <v>56</v>
      </c>
      <c r="E293" s="1">
        <v>4096</v>
      </c>
      <c r="F293" s="1">
        <v>2160</v>
      </c>
      <c r="G293" s="1">
        <v>30</v>
      </c>
      <c r="H293" s="1">
        <v>408</v>
      </c>
      <c r="I293" s="1">
        <v>60</v>
      </c>
      <c r="J293" s="1" t="s">
        <v>20</v>
      </c>
      <c r="K293" s="1" t="s">
        <v>78</v>
      </c>
      <c r="L293" s="1" t="s">
        <v>73</v>
      </c>
    </row>
    <row r="294" spans="1:12">
      <c r="A294" s="8" t="s">
        <v>87</v>
      </c>
      <c r="B294" s="1" t="s">
        <v>83</v>
      </c>
      <c r="C294" s="1">
        <v>12</v>
      </c>
      <c r="D294" s="1" t="s">
        <v>56</v>
      </c>
      <c r="E294" s="1">
        <v>4096</v>
      </c>
      <c r="F294" s="1">
        <v>2160</v>
      </c>
      <c r="G294" s="1">
        <v>30</v>
      </c>
      <c r="H294" s="1">
        <v>280</v>
      </c>
      <c r="I294" s="1">
        <v>60</v>
      </c>
      <c r="J294" s="1" t="s">
        <v>20</v>
      </c>
      <c r="K294" s="1" t="s">
        <v>78</v>
      </c>
      <c r="L294" s="1" t="s">
        <v>73</v>
      </c>
    </row>
    <row r="295" spans="1:12">
      <c r="A295" s="8" t="s">
        <v>87</v>
      </c>
      <c r="B295" s="1" t="s">
        <v>27</v>
      </c>
      <c r="C295" s="1">
        <v>10</v>
      </c>
      <c r="D295" s="1" t="s">
        <v>56</v>
      </c>
      <c r="E295" s="1">
        <v>4096</v>
      </c>
      <c r="F295" s="1">
        <v>2160</v>
      </c>
      <c r="G295" s="1">
        <v>30</v>
      </c>
      <c r="H295" s="1">
        <v>943</v>
      </c>
      <c r="I295" s="1">
        <v>60</v>
      </c>
      <c r="J295" s="1" t="s">
        <v>20</v>
      </c>
      <c r="K295" s="1" t="s">
        <v>78</v>
      </c>
      <c r="L295" s="1" t="s">
        <v>73</v>
      </c>
    </row>
    <row r="296" spans="1:12">
      <c r="A296" s="8" t="s">
        <v>87</v>
      </c>
      <c r="B296" s="1" t="s">
        <v>28</v>
      </c>
      <c r="C296" s="1">
        <v>10</v>
      </c>
      <c r="D296" s="1" t="s">
        <v>56</v>
      </c>
      <c r="E296" s="1">
        <v>4096</v>
      </c>
      <c r="F296" s="1">
        <v>2160</v>
      </c>
      <c r="G296" s="1">
        <v>30</v>
      </c>
      <c r="H296" s="1">
        <v>629</v>
      </c>
      <c r="I296" s="1">
        <v>60</v>
      </c>
      <c r="J296" s="1" t="s">
        <v>20</v>
      </c>
      <c r="K296" s="1" t="s">
        <v>78</v>
      </c>
      <c r="L296" s="1" t="s">
        <v>73</v>
      </c>
    </row>
    <row r="297" spans="1:12">
      <c r="A297" s="8" t="s">
        <v>87</v>
      </c>
      <c r="B297" s="1" t="s">
        <v>18</v>
      </c>
      <c r="C297" s="1">
        <v>10</v>
      </c>
      <c r="D297" s="1" t="s">
        <v>56</v>
      </c>
      <c r="E297" s="1">
        <v>4096</v>
      </c>
      <c r="F297" s="1">
        <v>2160</v>
      </c>
      <c r="G297" s="1">
        <v>30</v>
      </c>
      <c r="H297" s="1">
        <v>437</v>
      </c>
      <c r="I297" s="1">
        <v>60</v>
      </c>
      <c r="J297" s="1" t="s">
        <v>20</v>
      </c>
      <c r="K297" s="1" t="s">
        <v>78</v>
      </c>
      <c r="L297" s="1" t="s">
        <v>73</v>
      </c>
    </row>
    <row r="298" spans="1:12">
      <c r="A298" s="8" t="s">
        <v>87</v>
      </c>
      <c r="B298" s="1" t="s">
        <v>75</v>
      </c>
      <c r="C298" s="1">
        <v>10</v>
      </c>
      <c r="D298" s="1" t="s">
        <v>56</v>
      </c>
      <c r="E298" s="1">
        <v>4096</v>
      </c>
      <c r="F298" s="1">
        <v>2160</v>
      </c>
      <c r="G298" s="1">
        <v>30</v>
      </c>
      <c r="H298" s="1">
        <v>194</v>
      </c>
      <c r="I298" s="1">
        <v>60</v>
      </c>
      <c r="J298" s="1" t="s">
        <v>20</v>
      </c>
      <c r="K298" s="1" t="s">
        <v>78</v>
      </c>
      <c r="L298" s="1" t="s">
        <v>73</v>
      </c>
    </row>
    <row r="299" spans="1:12">
      <c r="A299" s="8" t="s">
        <v>87</v>
      </c>
      <c r="B299" s="1" t="s">
        <v>27</v>
      </c>
      <c r="C299" s="1">
        <v>10</v>
      </c>
      <c r="D299" s="1" t="s">
        <v>25</v>
      </c>
      <c r="E299" s="1">
        <v>3840</v>
      </c>
      <c r="F299" s="1">
        <v>2160</v>
      </c>
      <c r="G299" s="1">
        <v>30</v>
      </c>
      <c r="H299" s="1">
        <v>880</v>
      </c>
      <c r="I299" s="1">
        <v>60</v>
      </c>
      <c r="J299" s="1" t="s">
        <v>20</v>
      </c>
      <c r="K299" s="1" t="s">
        <v>78</v>
      </c>
      <c r="L299" s="1" t="s">
        <v>73</v>
      </c>
    </row>
    <row r="300" spans="1:12">
      <c r="A300" s="8" t="s">
        <v>87</v>
      </c>
      <c r="B300" s="1" t="s">
        <v>28</v>
      </c>
      <c r="C300" s="1">
        <v>10</v>
      </c>
      <c r="D300" s="1" t="s">
        <v>25</v>
      </c>
      <c r="E300" s="1">
        <v>3840</v>
      </c>
      <c r="F300" s="1">
        <v>2160</v>
      </c>
      <c r="G300" s="1">
        <v>30</v>
      </c>
      <c r="H300" s="1">
        <v>589</v>
      </c>
      <c r="I300" s="1">
        <v>60</v>
      </c>
      <c r="J300" s="1" t="s">
        <v>20</v>
      </c>
      <c r="K300" s="1" t="s">
        <v>78</v>
      </c>
      <c r="L300" s="1" t="s">
        <v>73</v>
      </c>
    </row>
    <row r="301" spans="1:12">
      <c r="A301" s="8" t="s">
        <v>87</v>
      </c>
      <c r="B301" s="1" t="s">
        <v>18</v>
      </c>
      <c r="C301" s="1">
        <v>10</v>
      </c>
      <c r="D301" s="1" t="s">
        <v>25</v>
      </c>
      <c r="E301" s="1">
        <v>3840</v>
      </c>
      <c r="F301" s="1">
        <v>2160</v>
      </c>
      <c r="G301" s="1">
        <v>30</v>
      </c>
      <c r="H301" s="1">
        <v>408</v>
      </c>
      <c r="I301" s="1">
        <v>60</v>
      </c>
      <c r="J301" s="1" t="s">
        <v>20</v>
      </c>
      <c r="K301" s="1" t="s">
        <v>78</v>
      </c>
      <c r="L301" s="1" t="s">
        <v>73</v>
      </c>
    </row>
    <row r="302" spans="1:12">
      <c r="A302" s="8" t="s">
        <v>87</v>
      </c>
      <c r="B302" s="1" t="s">
        <v>75</v>
      </c>
      <c r="C302" s="1">
        <v>10</v>
      </c>
      <c r="D302" s="1" t="s">
        <v>25</v>
      </c>
      <c r="E302" s="1">
        <v>3840</v>
      </c>
      <c r="F302" s="1">
        <v>2160</v>
      </c>
      <c r="G302" s="1">
        <v>30</v>
      </c>
      <c r="H302" s="1">
        <v>179</v>
      </c>
      <c r="I302" s="1">
        <v>60</v>
      </c>
      <c r="J302" s="1" t="s">
        <v>20</v>
      </c>
      <c r="K302" s="1" t="s">
        <v>78</v>
      </c>
      <c r="L302" s="1" t="s">
        <v>73</v>
      </c>
    </row>
    <row r="303" spans="1:12">
      <c r="A303" s="8" t="s">
        <v>87</v>
      </c>
      <c r="B303" s="1" t="s">
        <v>80</v>
      </c>
      <c r="C303" s="1">
        <v>12</v>
      </c>
      <c r="D303" s="1" t="s">
        <v>89</v>
      </c>
      <c r="E303" s="1">
        <v>3728</v>
      </c>
      <c r="F303" s="1">
        <v>3104</v>
      </c>
      <c r="G303" s="1">
        <v>30</v>
      </c>
      <c r="H303" s="1">
        <v>1416</v>
      </c>
      <c r="I303" s="1">
        <v>60</v>
      </c>
      <c r="J303" s="1" t="s">
        <v>20</v>
      </c>
      <c r="K303" s="1" t="s">
        <v>78</v>
      </c>
      <c r="L303" s="1" t="s">
        <v>73</v>
      </c>
    </row>
    <row r="304" spans="1:12">
      <c r="A304" s="8" t="s">
        <v>87</v>
      </c>
      <c r="B304" s="1" t="s">
        <v>81</v>
      </c>
      <c r="C304" s="1">
        <v>12</v>
      </c>
      <c r="D304" s="1" t="s">
        <v>89</v>
      </c>
      <c r="E304" s="1">
        <v>3728</v>
      </c>
      <c r="F304" s="1">
        <v>3104</v>
      </c>
      <c r="G304" s="1">
        <v>30</v>
      </c>
      <c r="H304" s="1">
        <v>848</v>
      </c>
      <c r="I304" s="1">
        <v>60</v>
      </c>
      <c r="J304" s="1" t="s">
        <v>20</v>
      </c>
      <c r="K304" s="1" t="s">
        <v>78</v>
      </c>
      <c r="L304" s="1" t="s">
        <v>73</v>
      </c>
    </row>
    <row r="305" spans="1:12">
      <c r="A305" s="8" t="s">
        <v>87</v>
      </c>
      <c r="B305" s="1" t="s">
        <v>82</v>
      </c>
      <c r="C305" s="1">
        <v>12</v>
      </c>
      <c r="D305" s="1" t="s">
        <v>89</v>
      </c>
      <c r="E305" s="1">
        <v>3728</v>
      </c>
      <c r="F305" s="1">
        <v>3104</v>
      </c>
      <c r="G305" s="1">
        <v>30</v>
      </c>
      <c r="H305" s="1">
        <v>536</v>
      </c>
      <c r="I305" s="1">
        <v>60</v>
      </c>
      <c r="J305" s="1" t="s">
        <v>20</v>
      </c>
      <c r="K305" s="1" t="s">
        <v>78</v>
      </c>
      <c r="L305" s="1" t="s">
        <v>73</v>
      </c>
    </row>
    <row r="306" spans="1:12">
      <c r="A306" s="8" t="s">
        <v>87</v>
      </c>
      <c r="B306" s="1" t="s">
        <v>83</v>
      </c>
      <c r="C306" s="1">
        <v>12</v>
      </c>
      <c r="D306" s="1" t="s">
        <v>89</v>
      </c>
      <c r="E306" s="1">
        <v>3728</v>
      </c>
      <c r="F306" s="1">
        <v>3104</v>
      </c>
      <c r="G306" s="1">
        <v>30</v>
      </c>
      <c r="H306" s="1">
        <v>360</v>
      </c>
      <c r="I306" s="1">
        <v>60</v>
      </c>
      <c r="J306" s="1" t="s">
        <v>20</v>
      </c>
      <c r="K306" s="1" t="s">
        <v>78</v>
      </c>
      <c r="L306" s="1" t="s">
        <v>73</v>
      </c>
    </row>
    <row r="307" spans="1:12">
      <c r="A307" s="8" t="s">
        <v>87</v>
      </c>
      <c r="B307" s="1" t="s">
        <v>80</v>
      </c>
      <c r="C307" s="1">
        <v>12</v>
      </c>
      <c r="D307" s="1" t="s">
        <v>90</v>
      </c>
      <c r="E307" s="1">
        <v>2880</v>
      </c>
      <c r="F307" s="1">
        <v>1512</v>
      </c>
      <c r="G307" s="1">
        <v>30</v>
      </c>
      <c r="H307" s="1">
        <v>536</v>
      </c>
      <c r="I307" s="1">
        <v>120</v>
      </c>
      <c r="J307" s="1" t="s">
        <v>20</v>
      </c>
      <c r="K307" s="1" t="s">
        <v>78</v>
      </c>
      <c r="L307" s="1" t="s">
        <v>73</v>
      </c>
    </row>
    <row r="308" spans="1:12">
      <c r="A308" s="8" t="s">
        <v>87</v>
      </c>
      <c r="B308" s="1" t="s">
        <v>81</v>
      </c>
      <c r="C308" s="1">
        <v>12</v>
      </c>
      <c r="D308" s="1" t="s">
        <v>90</v>
      </c>
      <c r="E308" s="1">
        <v>2880</v>
      </c>
      <c r="F308" s="1">
        <v>1512</v>
      </c>
      <c r="G308" s="1">
        <v>30</v>
      </c>
      <c r="H308" s="1">
        <v>328</v>
      </c>
      <c r="I308" s="1">
        <v>120</v>
      </c>
      <c r="J308" s="1" t="s">
        <v>20</v>
      </c>
      <c r="K308" s="1" t="s">
        <v>78</v>
      </c>
      <c r="L308" s="1" t="s">
        <v>73</v>
      </c>
    </row>
    <row r="309" spans="1:12">
      <c r="A309" s="8" t="s">
        <v>87</v>
      </c>
      <c r="B309" s="1" t="s">
        <v>82</v>
      </c>
      <c r="C309" s="1">
        <v>12</v>
      </c>
      <c r="D309" s="1" t="s">
        <v>90</v>
      </c>
      <c r="E309" s="1">
        <v>2880</v>
      </c>
      <c r="F309" s="1">
        <v>1512</v>
      </c>
      <c r="G309" s="1">
        <v>30</v>
      </c>
      <c r="H309" s="1">
        <v>208</v>
      </c>
      <c r="I309" s="1">
        <v>120</v>
      </c>
      <c r="J309" s="1" t="s">
        <v>20</v>
      </c>
      <c r="K309" s="1" t="s">
        <v>78</v>
      </c>
      <c r="L309" s="1" t="s">
        <v>73</v>
      </c>
    </row>
    <row r="310" spans="1:12">
      <c r="A310" s="8" t="s">
        <v>87</v>
      </c>
      <c r="B310" s="1" t="s">
        <v>83</v>
      </c>
      <c r="C310" s="1">
        <v>12</v>
      </c>
      <c r="D310" s="1" t="s">
        <v>90</v>
      </c>
      <c r="E310" s="1">
        <v>2880</v>
      </c>
      <c r="F310" s="1">
        <v>1512</v>
      </c>
      <c r="G310" s="1">
        <v>30</v>
      </c>
      <c r="H310" s="1">
        <v>136</v>
      </c>
      <c r="I310" s="1">
        <v>120</v>
      </c>
      <c r="J310" s="1" t="s">
        <v>20</v>
      </c>
      <c r="K310" s="1" t="s">
        <v>78</v>
      </c>
      <c r="L310" s="1" t="s">
        <v>73</v>
      </c>
    </row>
    <row r="311" spans="1:12">
      <c r="A311" s="8" t="s">
        <v>87</v>
      </c>
      <c r="B311" s="1" t="s">
        <v>27</v>
      </c>
      <c r="C311" s="1">
        <v>10</v>
      </c>
      <c r="D311" s="1" t="s">
        <v>19</v>
      </c>
      <c r="E311" s="1">
        <v>1920</v>
      </c>
      <c r="F311" s="1">
        <v>1080</v>
      </c>
      <c r="G311" s="1">
        <v>30</v>
      </c>
      <c r="H311" s="1">
        <v>220</v>
      </c>
      <c r="I311" s="1">
        <v>120</v>
      </c>
      <c r="J311" s="1" t="s">
        <v>20</v>
      </c>
      <c r="K311" s="1" t="s">
        <v>78</v>
      </c>
      <c r="L311" s="1" t="s">
        <v>73</v>
      </c>
    </row>
    <row r="312" spans="1:12">
      <c r="A312" s="8" t="s">
        <v>87</v>
      </c>
      <c r="B312" s="1" t="s">
        <v>28</v>
      </c>
      <c r="C312" s="1">
        <v>10</v>
      </c>
      <c r="D312" s="1" t="s">
        <v>19</v>
      </c>
      <c r="E312" s="1">
        <v>1920</v>
      </c>
      <c r="F312" s="1">
        <v>1080</v>
      </c>
      <c r="G312" s="1">
        <v>30</v>
      </c>
      <c r="H312" s="1">
        <v>147</v>
      </c>
      <c r="I312" s="1">
        <v>120</v>
      </c>
      <c r="J312" s="1" t="s">
        <v>20</v>
      </c>
      <c r="K312" s="1" t="s">
        <v>78</v>
      </c>
      <c r="L312" s="1" t="s">
        <v>73</v>
      </c>
    </row>
    <row r="313" spans="1:12">
      <c r="A313" s="8" t="s">
        <v>87</v>
      </c>
      <c r="B313" s="1" t="s">
        <v>18</v>
      </c>
      <c r="C313" s="1">
        <v>10</v>
      </c>
      <c r="D313" s="1" t="s">
        <v>19</v>
      </c>
      <c r="E313" s="1">
        <v>1920</v>
      </c>
      <c r="F313" s="1">
        <v>1080</v>
      </c>
      <c r="G313" s="1">
        <v>30</v>
      </c>
      <c r="H313" s="1">
        <v>102</v>
      </c>
      <c r="I313" s="1">
        <v>120</v>
      </c>
      <c r="J313" s="1" t="s">
        <v>20</v>
      </c>
      <c r="K313" s="1" t="s">
        <v>78</v>
      </c>
      <c r="L313" s="1" t="s">
        <v>73</v>
      </c>
    </row>
    <row r="314" spans="1:12">
      <c r="A314" s="8" t="s">
        <v>87</v>
      </c>
      <c r="B314" s="1" t="s">
        <v>75</v>
      </c>
      <c r="C314" s="1">
        <v>10</v>
      </c>
      <c r="D314" s="1" t="s">
        <v>19</v>
      </c>
      <c r="E314" s="1">
        <v>1920</v>
      </c>
      <c r="F314" s="1">
        <v>1080</v>
      </c>
      <c r="G314" s="1">
        <v>30</v>
      </c>
      <c r="H314" s="1">
        <v>45</v>
      </c>
      <c r="I314" s="1">
        <v>120</v>
      </c>
      <c r="J314" s="1" t="s">
        <v>20</v>
      </c>
      <c r="K314" s="1" t="s">
        <v>78</v>
      </c>
      <c r="L314" s="1" t="s">
        <v>73</v>
      </c>
    </row>
    <row r="315" spans="1:12">
      <c r="A315" s="8" t="s">
        <v>91</v>
      </c>
      <c r="B315" s="1" t="s">
        <v>80</v>
      </c>
      <c r="C315" s="1">
        <v>12</v>
      </c>
      <c r="D315" s="1" t="s">
        <v>56</v>
      </c>
      <c r="E315" s="1">
        <v>4096</v>
      </c>
      <c r="F315" s="1">
        <v>2160</v>
      </c>
      <c r="G315" s="1">
        <v>30</v>
      </c>
      <c r="H315" s="10">
        <v>1088</v>
      </c>
      <c r="I315" s="1">
        <v>60</v>
      </c>
      <c r="J315" s="1" t="s">
        <v>20</v>
      </c>
      <c r="K315" s="1" t="s">
        <v>78</v>
      </c>
      <c r="L315" s="1" t="s">
        <v>73</v>
      </c>
    </row>
    <row r="316" spans="1:12">
      <c r="A316" s="8" t="s">
        <v>91</v>
      </c>
      <c r="B316" s="1" t="s">
        <v>92</v>
      </c>
      <c r="C316" s="1">
        <v>12</v>
      </c>
      <c r="D316" s="1" t="s">
        <v>56</v>
      </c>
      <c r="E316" s="1">
        <v>4096</v>
      </c>
      <c r="F316" s="1">
        <v>2160</v>
      </c>
      <c r="G316" s="1">
        <v>30</v>
      </c>
      <c r="H316" s="1">
        <v>656</v>
      </c>
      <c r="I316" s="1">
        <v>60</v>
      </c>
      <c r="J316" s="1" t="s">
        <v>20</v>
      </c>
      <c r="K316" s="1" t="s">
        <v>78</v>
      </c>
      <c r="L316" s="1" t="s">
        <v>73</v>
      </c>
    </row>
    <row r="317" spans="1:12">
      <c r="A317" s="8" t="s">
        <v>91</v>
      </c>
      <c r="B317" s="1" t="s">
        <v>93</v>
      </c>
      <c r="C317" s="1">
        <v>12</v>
      </c>
      <c r="D317" s="1" t="s">
        <v>56</v>
      </c>
      <c r="E317" s="1">
        <v>4096</v>
      </c>
      <c r="F317" s="1">
        <v>2160</v>
      </c>
      <c r="G317" s="1">
        <v>30</v>
      </c>
      <c r="H317" s="1">
        <v>408</v>
      </c>
      <c r="I317" s="1">
        <v>60</v>
      </c>
      <c r="J317" s="1" t="s">
        <v>20</v>
      </c>
      <c r="K317" s="1" t="s">
        <v>78</v>
      </c>
      <c r="L317" s="1" t="s">
        <v>73</v>
      </c>
    </row>
    <row r="318" spans="1:12">
      <c r="A318" s="8" t="s">
        <v>91</v>
      </c>
      <c r="B318" s="1" t="s">
        <v>83</v>
      </c>
      <c r="C318" s="1">
        <v>12</v>
      </c>
      <c r="D318" s="1" t="s">
        <v>56</v>
      </c>
      <c r="E318" s="1">
        <v>4096</v>
      </c>
      <c r="F318" s="1">
        <v>2160</v>
      </c>
      <c r="G318" s="1">
        <v>30</v>
      </c>
      <c r="H318" s="1">
        <v>280</v>
      </c>
      <c r="I318" s="1">
        <v>60</v>
      </c>
      <c r="J318" s="1" t="s">
        <v>20</v>
      </c>
      <c r="K318" s="1" t="s">
        <v>78</v>
      </c>
      <c r="L318" s="1" t="s">
        <v>73</v>
      </c>
    </row>
    <row r="319" spans="1:12">
      <c r="A319" s="8" t="s">
        <v>91</v>
      </c>
      <c r="B319" s="1" t="s">
        <v>27</v>
      </c>
      <c r="C319" s="1">
        <v>10</v>
      </c>
      <c r="D319" s="1" t="s">
        <v>56</v>
      </c>
      <c r="E319" s="1">
        <v>4096</v>
      </c>
      <c r="F319" s="1">
        <v>2160</v>
      </c>
      <c r="G319" s="1">
        <v>30</v>
      </c>
      <c r="H319" s="1">
        <v>943</v>
      </c>
      <c r="I319" s="1">
        <v>60</v>
      </c>
      <c r="J319" s="1" t="s">
        <v>20</v>
      </c>
      <c r="K319" s="1" t="s">
        <v>78</v>
      </c>
      <c r="L319" s="1" t="s">
        <v>73</v>
      </c>
    </row>
    <row r="320" spans="1:12">
      <c r="A320" s="8" t="s">
        <v>91</v>
      </c>
      <c r="B320" s="1" t="s">
        <v>28</v>
      </c>
      <c r="C320" s="1">
        <v>10</v>
      </c>
      <c r="D320" s="1" t="s">
        <v>56</v>
      </c>
      <c r="E320" s="1">
        <v>4096</v>
      </c>
      <c r="F320" s="1">
        <v>2160</v>
      </c>
      <c r="G320" s="1">
        <v>30</v>
      </c>
      <c r="H320" s="1">
        <v>629</v>
      </c>
      <c r="I320" s="1">
        <v>60</v>
      </c>
      <c r="J320" s="1" t="s">
        <v>20</v>
      </c>
      <c r="K320" s="1" t="s">
        <v>78</v>
      </c>
      <c r="L320" s="1" t="s">
        <v>73</v>
      </c>
    </row>
    <row r="321" spans="1:12">
      <c r="A321" s="8" t="s">
        <v>91</v>
      </c>
      <c r="B321" s="1" t="s">
        <v>18</v>
      </c>
      <c r="C321" s="1">
        <v>10</v>
      </c>
      <c r="D321" s="1" t="s">
        <v>56</v>
      </c>
      <c r="E321" s="1">
        <v>4096</v>
      </c>
      <c r="F321" s="1">
        <v>2160</v>
      </c>
      <c r="G321" s="1">
        <v>30</v>
      </c>
      <c r="H321" s="1">
        <v>437</v>
      </c>
      <c r="I321" s="1">
        <v>60</v>
      </c>
      <c r="J321" s="1" t="s">
        <v>20</v>
      </c>
      <c r="K321" s="1" t="s">
        <v>78</v>
      </c>
      <c r="L321" s="1" t="s">
        <v>73</v>
      </c>
    </row>
    <row r="322" spans="1:12">
      <c r="A322" s="8" t="s">
        <v>91</v>
      </c>
      <c r="B322" s="1" t="s">
        <v>75</v>
      </c>
      <c r="C322" s="1">
        <v>10</v>
      </c>
      <c r="D322" s="1" t="s">
        <v>56</v>
      </c>
      <c r="E322" s="1">
        <v>4096</v>
      </c>
      <c r="F322" s="1">
        <v>2160</v>
      </c>
      <c r="G322" s="1">
        <v>30</v>
      </c>
      <c r="H322" s="1">
        <v>194</v>
      </c>
      <c r="I322" s="1">
        <v>60</v>
      </c>
      <c r="J322" s="1" t="s">
        <v>20</v>
      </c>
      <c r="K322" s="1" t="s">
        <v>78</v>
      </c>
      <c r="L322" s="1" t="s">
        <v>73</v>
      </c>
    </row>
    <row r="323" spans="1:12">
      <c r="A323" s="8" t="s">
        <v>91</v>
      </c>
      <c r="B323" s="1" t="s">
        <v>80</v>
      </c>
      <c r="C323" s="1">
        <v>12</v>
      </c>
      <c r="D323" s="1" t="s">
        <v>94</v>
      </c>
      <c r="E323" s="1">
        <v>4096</v>
      </c>
      <c r="F323" s="1">
        <v>1720</v>
      </c>
      <c r="G323" s="1">
        <v>30</v>
      </c>
      <c r="H323" s="1">
        <v>864</v>
      </c>
      <c r="I323" s="1">
        <v>75</v>
      </c>
      <c r="J323" s="1" t="s">
        <v>20</v>
      </c>
      <c r="K323" s="1" t="s">
        <v>78</v>
      </c>
      <c r="L323" s="1" t="s">
        <v>73</v>
      </c>
    </row>
    <row r="324" spans="1:12">
      <c r="A324" s="8" t="s">
        <v>91</v>
      </c>
      <c r="B324" s="1" t="s">
        <v>92</v>
      </c>
      <c r="C324" s="1">
        <v>12</v>
      </c>
      <c r="D324" s="1" t="s">
        <v>94</v>
      </c>
      <c r="E324" s="1">
        <v>4096</v>
      </c>
      <c r="F324" s="1">
        <v>1720</v>
      </c>
      <c r="G324" s="1">
        <v>30</v>
      </c>
      <c r="H324" s="1">
        <v>520</v>
      </c>
      <c r="I324" s="1">
        <v>75</v>
      </c>
      <c r="J324" s="1" t="s">
        <v>20</v>
      </c>
      <c r="K324" s="1" t="s">
        <v>78</v>
      </c>
      <c r="L324" s="1" t="s">
        <v>73</v>
      </c>
    </row>
    <row r="325" spans="1:12">
      <c r="A325" s="8" t="s">
        <v>91</v>
      </c>
      <c r="B325" s="1" t="s">
        <v>93</v>
      </c>
      <c r="C325" s="1">
        <v>12</v>
      </c>
      <c r="D325" s="1" t="s">
        <v>94</v>
      </c>
      <c r="E325" s="1">
        <v>4096</v>
      </c>
      <c r="F325" s="1">
        <v>1720</v>
      </c>
      <c r="G325" s="1">
        <v>30</v>
      </c>
      <c r="H325" s="1">
        <v>328</v>
      </c>
      <c r="I325" s="1">
        <v>75</v>
      </c>
      <c r="J325" s="1" t="s">
        <v>20</v>
      </c>
      <c r="K325" s="1" t="s">
        <v>78</v>
      </c>
      <c r="L325" s="1" t="s">
        <v>73</v>
      </c>
    </row>
    <row r="326" spans="1:12">
      <c r="A326" s="8" t="s">
        <v>91</v>
      </c>
      <c r="B326" s="1" t="s">
        <v>83</v>
      </c>
      <c r="C326" s="1">
        <v>12</v>
      </c>
      <c r="D326" s="1" t="s">
        <v>94</v>
      </c>
      <c r="E326" s="1">
        <v>4096</v>
      </c>
      <c r="F326" s="1">
        <v>1720</v>
      </c>
      <c r="G326" s="1">
        <v>30</v>
      </c>
      <c r="H326" s="1">
        <v>224</v>
      </c>
      <c r="I326" s="1">
        <v>75</v>
      </c>
      <c r="J326" s="1" t="s">
        <v>20</v>
      </c>
      <c r="K326" s="1" t="s">
        <v>78</v>
      </c>
      <c r="L326" s="1" t="s">
        <v>73</v>
      </c>
    </row>
    <row r="327" spans="1:12">
      <c r="A327" s="8" t="s">
        <v>91</v>
      </c>
      <c r="B327" s="1" t="s">
        <v>80</v>
      </c>
      <c r="C327" s="1">
        <v>12</v>
      </c>
      <c r="D327" s="1" t="s">
        <v>47</v>
      </c>
      <c r="E327" s="1">
        <v>3840</v>
      </c>
      <c r="F327" s="1">
        <v>2160</v>
      </c>
      <c r="G327" s="1">
        <v>30</v>
      </c>
      <c r="H327" s="1">
        <v>1016</v>
      </c>
      <c r="I327" s="1">
        <v>60</v>
      </c>
      <c r="J327" s="1" t="s">
        <v>20</v>
      </c>
      <c r="K327" s="1" t="s">
        <v>78</v>
      </c>
      <c r="L327" s="1" t="s">
        <v>73</v>
      </c>
    </row>
    <row r="328" spans="1:12">
      <c r="A328" s="8" t="s">
        <v>91</v>
      </c>
      <c r="B328" s="1" t="s">
        <v>92</v>
      </c>
      <c r="C328" s="1">
        <v>12</v>
      </c>
      <c r="D328" s="1" t="s">
        <v>47</v>
      </c>
      <c r="E328" s="1">
        <v>3840</v>
      </c>
      <c r="F328" s="1">
        <v>2160</v>
      </c>
      <c r="G328" s="1">
        <v>30</v>
      </c>
      <c r="H328" s="1">
        <v>616</v>
      </c>
      <c r="I328" s="1">
        <v>60</v>
      </c>
      <c r="J328" s="1" t="s">
        <v>20</v>
      </c>
      <c r="K328" s="1" t="s">
        <v>78</v>
      </c>
      <c r="L328" s="1" t="s">
        <v>73</v>
      </c>
    </row>
    <row r="329" spans="1:12">
      <c r="A329" s="8" t="s">
        <v>91</v>
      </c>
      <c r="B329" s="1" t="s">
        <v>93</v>
      </c>
      <c r="C329" s="1">
        <v>12</v>
      </c>
      <c r="D329" s="1" t="s">
        <v>47</v>
      </c>
      <c r="E329" s="1">
        <v>3840</v>
      </c>
      <c r="F329" s="1">
        <v>2160</v>
      </c>
      <c r="G329" s="1">
        <v>30</v>
      </c>
      <c r="H329" s="1">
        <v>384</v>
      </c>
      <c r="I329" s="1">
        <v>60</v>
      </c>
      <c r="J329" s="1" t="s">
        <v>20</v>
      </c>
      <c r="K329" s="1" t="s">
        <v>78</v>
      </c>
      <c r="L329" s="1" t="s">
        <v>73</v>
      </c>
    </row>
    <row r="330" spans="1:12">
      <c r="A330" s="8" t="s">
        <v>91</v>
      </c>
      <c r="B330" s="1" t="s">
        <v>83</v>
      </c>
      <c r="C330" s="1">
        <v>12</v>
      </c>
      <c r="D330" s="1" t="s">
        <v>47</v>
      </c>
      <c r="E330" s="1">
        <v>3840</v>
      </c>
      <c r="F330" s="1">
        <v>2160</v>
      </c>
      <c r="G330" s="1">
        <v>30</v>
      </c>
      <c r="H330" s="1">
        <v>256</v>
      </c>
      <c r="I330" s="1">
        <v>60</v>
      </c>
      <c r="J330" s="1" t="s">
        <v>20</v>
      </c>
      <c r="K330" s="1" t="s">
        <v>78</v>
      </c>
      <c r="L330" s="1" t="s">
        <v>73</v>
      </c>
    </row>
    <row r="331" spans="1:12">
      <c r="A331" s="8" t="s">
        <v>91</v>
      </c>
      <c r="B331" s="1" t="s">
        <v>27</v>
      </c>
      <c r="C331" s="1">
        <v>10</v>
      </c>
      <c r="D331" s="1" t="s">
        <v>47</v>
      </c>
      <c r="E331" s="1">
        <v>3840</v>
      </c>
      <c r="F331" s="1">
        <v>2160</v>
      </c>
      <c r="G331" s="1">
        <v>30</v>
      </c>
      <c r="H331" s="1">
        <v>880</v>
      </c>
      <c r="I331" s="1">
        <v>60</v>
      </c>
      <c r="J331" s="1" t="s">
        <v>20</v>
      </c>
      <c r="K331" s="1" t="s">
        <v>78</v>
      </c>
      <c r="L331" s="1" t="s">
        <v>73</v>
      </c>
    </row>
    <row r="332" spans="1:12">
      <c r="A332" s="8" t="s">
        <v>91</v>
      </c>
      <c r="B332" s="1" t="s">
        <v>28</v>
      </c>
      <c r="C332" s="1">
        <v>10</v>
      </c>
      <c r="D332" s="1" t="s">
        <v>47</v>
      </c>
      <c r="E332" s="1">
        <v>3840</v>
      </c>
      <c r="F332" s="1">
        <v>2160</v>
      </c>
      <c r="G332" s="1">
        <v>30</v>
      </c>
      <c r="H332" s="1">
        <v>589</v>
      </c>
      <c r="I332" s="1">
        <v>60</v>
      </c>
      <c r="J332" s="1" t="s">
        <v>20</v>
      </c>
      <c r="K332" s="1" t="s">
        <v>78</v>
      </c>
      <c r="L332" s="1" t="s">
        <v>73</v>
      </c>
    </row>
    <row r="333" spans="1:12">
      <c r="A333" s="8" t="s">
        <v>91</v>
      </c>
      <c r="B333" s="1" t="s">
        <v>18</v>
      </c>
      <c r="C333" s="1">
        <v>10</v>
      </c>
      <c r="D333" s="1" t="s">
        <v>47</v>
      </c>
      <c r="E333" s="1">
        <v>3840</v>
      </c>
      <c r="F333" s="1">
        <v>2160</v>
      </c>
      <c r="G333" s="1">
        <v>30</v>
      </c>
      <c r="H333" s="1">
        <v>408</v>
      </c>
      <c r="I333" s="1">
        <v>60</v>
      </c>
      <c r="J333" s="1" t="s">
        <v>20</v>
      </c>
      <c r="K333" s="1" t="s">
        <v>78</v>
      </c>
      <c r="L333" s="1" t="s">
        <v>73</v>
      </c>
    </row>
    <row r="334" spans="1:12">
      <c r="A334" s="8" t="s">
        <v>91</v>
      </c>
      <c r="B334" s="1" t="s">
        <v>75</v>
      </c>
      <c r="C334" s="1">
        <v>10</v>
      </c>
      <c r="D334" s="1" t="s">
        <v>47</v>
      </c>
      <c r="E334" s="1">
        <v>3840</v>
      </c>
      <c r="F334" s="1">
        <v>2160</v>
      </c>
      <c r="G334" s="1">
        <v>30</v>
      </c>
      <c r="H334" s="1">
        <v>179</v>
      </c>
      <c r="I334" s="1">
        <v>60</v>
      </c>
      <c r="J334" s="1" t="s">
        <v>20</v>
      </c>
      <c r="K334" s="1" t="s">
        <v>78</v>
      </c>
      <c r="L334" s="1" t="s">
        <v>73</v>
      </c>
    </row>
    <row r="335" spans="1:12">
      <c r="A335" s="8" t="s">
        <v>91</v>
      </c>
      <c r="B335" s="1" t="s">
        <v>80</v>
      </c>
      <c r="C335" s="1">
        <v>12</v>
      </c>
      <c r="D335" s="1" t="s">
        <v>95</v>
      </c>
      <c r="E335" s="1">
        <v>2880</v>
      </c>
      <c r="F335" s="1">
        <v>2160</v>
      </c>
      <c r="G335" s="1">
        <v>30</v>
      </c>
      <c r="H335" s="1">
        <v>768</v>
      </c>
      <c r="I335" s="1">
        <v>80</v>
      </c>
      <c r="J335" s="1" t="s">
        <v>20</v>
      </c>
      <c r="K335" s="1" t="s">
        <v>78</v>
      </c>
      <c r="L335" s="1" t="s">
        <v>73</v>
      </c>
    </row>
    <row r="336" spans="1:12">
      <c r="A336" s="8" t="s">
        <v>91</v>
      </c>
      <c r="B336" s="1" t="s">
        <v>92</v>
      </c>
      <c r="C336" s="1">
        <v>12</v>
      </c>
      <c r="D336" s="1" t="s">
        <v>95</v>
      </c>
      <c r="E336" s="1">
        <v>2880</v>
      </c>
      <c r="F336" s="1">
        <v>2160</v>
      </c>
      <c r="G336" s="1">
        <v>30</v>
      </c>
      <c r="H336" s="1">
        <v>464</v>
      </c>
      <c r="I336" s="1">
        <v>80</v>
      </c>
      <c r="J336" s="1" t="s">
        <v>20</v>
      </c>
      <c r="K336" s="1" t="s">
        <v>78</v>
      </c>
      <c r="L336" s="1" t="s">
        <v>73</v>
      </c>
    </row>
    <row r="337" spans="1:12">
      <c r="A337" s="8" t="s">
        <v>91</v>
      </c>
      <c r="B337" s="1" t="s">
        <v>93</v>
      </c>
      <c r="C337" s="1">
        <v>12</v>
      </c>
      <c r="D337" s="1" t="s">
        <v>95</v>
      </c>
      <c r="E337" s="1">
        <v>2880</v>
      </c>
      <c r="F337" s="1">
        <v>2160</v>
      </c>
      <c r="G337" s="1">
        <v>30</v>
      </c>
      <c r="H337" s="1">
        <v>288</v>
      </c>
      <c r="I337" s="1">
        <v>80</v>
      </c>
      <c r="J337" s="1" t="s">
        <v>20</v>
      </c>
      <c r="K337" s="1" t="s">
        <v>78</v>
      </c>
      <c r="L337" s="1" t="s">
        <v>73</v>
      </c>
    </row>
    <row r="338" spans="1:12">
      <c r="A338" s="8" t="s">
        <v>91</v>
      </c>
      <c r="B338" s="1" t="s">
        <v>83</v>
      </c>
      <c r="C338" s="1">
        <v>12</v>
      </c>
      <c r="D338" s="1" t="s">
        <v>95</v>
      </c>
      <c r="E338" s="1">
        <v>2880</v>
      </c>
      <c r="F338" s="1">
        <v>2160</v>
      </c>
      <c r="G338" s="1">
        <v>30</v>
      </c>
      <c r="H338" s="1">
        <v>200</v>
      </c>
      <c r="I338" s="1">
        <v>80</v>
      </c>
      <c r="J338" s="1" t="s">
        <v>20</v>
      </c>
      <c r="K338" s="1" t="s">
        <v>78</v>
      </c>
      <c r="L338" s="1" t="s">
        <v>73</v>
      </c>
    </row>
    <row r="339" spans="1:12">
      <c r="A339" s="8" t="s">
        <v>91</v>
      </c>
      <c r="B339" s="1" t="s">
        <v>80</v>
      </c>
      <c r="C339" s="1">
        <v>12</v>
      </c>
      <c r="D339" s="1" t="s">
        <v>96</v>
      </c>
      <c r="E339" s="1">
        <v>2688</v>
      </c>
      <c r="F339" s="1">
        <v>1512</v>
      </c>
      <c r="G339" s="1">
        <v>30</v>
      </c>
      <c r="H339" s="1">
        <v>504</v>
      </c>
      <c r="I339" s="1">
        <v>120</v>
      </c>
      <c r="J339" s="1" t="s">
        <v>20</v>
      </c>
      <c r="K339" s="1" t="s">
        <v>78</v>
      </c>
      <c r="L339" s="1" t="s">
        <v>73</v>
      </c>
    </row>
    <row r="340" spans="1:12">
      <c r="A340" s="8" t="s">
        <v>91</v>
      </c>
      <c r="B340" s="1" t="s">
        <v>92</v>
      </c>
      <c r="C340" s="1">
        <v>12</v>
      </c>
      <c r="D340" s="1" t="s">
        <v>96</v>
      </c>
      <c r="E340" s="1">
        <v>2688</v>
      </c>
      <c r="F340" s="1">
        <v>1512</v>
      </c>
      <c r="G340" s="1">
        <v>30</v>
      </c>
      <c r="H340" s="1">
        <v>304</v>
      </c>
      <c r="I340" s="1">
        <v>120</v>
      </c>
      <c r="J340" s="1" t="s">
        <v>20</v>
      </c>
      <c r="K340" s="1" t="s">
        <v>78</v>
      </c>
      <c r="L340" s="1" t="s">
        <v>73</v>
      </c>
    </row>
    <row r="341" spans="1:12">
      <c r="A341" s="8" t="s">
        <v>91</v>
      </c>
      <c r="B341" s="1" t="s">
        <v>93</v>
      </c>
      <c r="C341" s="1">
        <v>12</v>
      </c>
      <c r="D341" s="1" t="s">
        <v>96</v>
      </c>
      <c r="E341" s="1">
        <v>2688</v>
      </c>
      <c r="F341" s="1">
        <v>1512</v>
      </c>
      <c r="G341" s="1">
        <v>30</v>
      </c>
      <c r="H341" s="1">
        <v>192</v>
      </c>
      <c r="I341" s="1">
        <v>120</v>
      </c>
      <c r="J341" s="1" t="s">
        <v>20</v>
      </c>
      <c r="K341" s="1" t="s">
        <v>78</v>
      </c>
      <c r="L341" s="1" t="s">
        <v>73</v>
      </c>
    </row>
    <row r="342" spans="1:12">
      <c r="A342" s="8" t="s">
        <v>91</v>
      </c>
      <c r="B342" s="1" t="s">
        <v>83</v>
      </c>
      <c r="C342" s="1">
        <v>12</v>
      </c>
      <c r="D342" s="1" t="s">
        <v>96</v>
      </c>
      <c r="E342" s="1">
        <v>2688</v>
      </c>
      <c r="F342" s="1">
        <v>1512</v>
      </c>
      <c r="G342" s="1">
        <v>30</v>
      </c>
      <c r="H342" s="1">
        <v>128</v>
      </c>
      <c r="I342" s="1">
        <v>120</v>
      </c>
      <c r="J342" s="1" t="s">
        <v>20</v>
      </c>
      <c r="K342" s="1" t="s">
        <v>78</v>
      </c>
      <c r="L342" s="1" t="s">
        <v>73</v>
      </c>
    </row>
    <row r="343" spans="1:12">
      <c r="A343" s="8" t="s">
        <v>91</v>
      </c>
      <c r="B343" s="1" t="s">
        <v>80</v>
      </c>
      <c r="C343" s="1">
        <v>12</v>
      </c>
      <c r="D343" s="1" t="s">
        <v>19</v>
      </c>
      <c r="E343" s="1">
        <v>1920</v>
      </c>
      <c r="F343" s="1">
        <v>1080</v>
      </c>
      <c r="G343" s="1">
        <v>30</v>
      </c>
      <c r="H343" s="1">
        <v>264</v>
      </c>
      <c r="I343" s="1">
        <v>120</v>
      </c>
      <c r="J343" s="1" t="s">
        <v>20</v>
      </c>
      <c r="K343" s="1" t="s">
        <v>78</v>
      </c>
      <c r="L343" s="1" t="s">
        <v>73</v>
      </c>
    </row>
    <row r="344" spans="1:12">
      <c r="A344" s="8" t="s">
        <v>91</v>
      </c>
      <c r="B344" s="1" t="s">
        <v>92</v>
      </c>
      <c r="C344" s="1">
        <v>12</v>
      </c>
      <c r="D344" s="1" t="s">
        <v>19</v>
      </c>
      <c r="E344" s="1">
        <v>1920</v>
      </c>
      <c r="F344" s="1">
        <v>1080</v>
      </c>
      <c r="G344" s="1">
        <v>30</v>
      </c>
      <c r="H344" s="1">
        <v>160</v>
      </c>
      <c r="I344" s="1">
        <v>120</v>
      </c>
      <c r="J344" s="1" t="s">
        <v>20</v>
      </c>
      <c r="K344" s="1" t="s">
        <v>78</v>
      </c>
      <c r="L344" s="1" t="s">
        <v>73</v>
      </c>
    </row>
    <row r="345" spans="1:12">
      <c r="A345" s="8" t="s">
        <v>91</v>
      </c>
      <c r="B345" s="1" t="s">
        <v>93</v>
      </c>
      <c r="C345" s="1">
        <v>12</v>
      </c>
      <c r="D345" s="1" t="s">
        <v>19</v>
      </c>
      <c r="E345" s="1">
        <v>1920</v>
      </c>
      <c r="F345" s="1">
        <v>1080</v>
      </c>
      <c r="G345" s="1">
        <v>30</v>
      </c>
      <c r="H345" s="1">
        <v>104</v>
      </c>
      <c r="I345" s="1">
        <v>120</v>
      </c>
      <c r="J345" s="1" t="s">
        <v>20</v>
      </c>
      <c r="K345" s="1" t="s">
        <v>78</v>
      </c>
      <c r="L345" s="1" t="s">
        <v>73</v>
      </c>
    </row>
    <row r="346" spans="1:12">
      <c r="A346" s="8" t="s">
        <v>91</v>
      </c>
      <c r="B346" s="1" t="s">
        <v>83</v>
      </c>
      <c r="C346" s="1">
        <v>12</v>
      </c>
      <c r="D346" s="1" t="s">
        <v>19</v>
      </c>
      <c r="E346" s="1">
        <v>1920</v>
      </c>
      <c r="F346" s="1">
        <v>1080</v>
      </c>
      <c r="G346" s="1">
        <v>30</v>
      </c>
      <c r="H346" s="1">
        <v>67</v>
      </c>
      <c r="I346" s="1">
        <v>120</v>
      </c>
      <c r="J346" s="1" t="s">
        <v>20</v>
      </c>
      <c r="K346" s="1" t="s">
        <v>78</v>
      </c>
      <c r="L346" s="1" t="s">
        <v>73</v>
      </c>
    </row>
    <row r="347" spans="1:12">
      <c r="A347" s="8" t="s">
        <v>91</v>
      </c>
      <c r="B347" s="1" t="s">
        <v>27</v>
      </c>
      <c r="C347" s="1">
        <v>10</v>
      </c>
      <c r="D347" s="1" t="s">
        <v>19</v>
      </c>
      <c r="E347" s="1">
        <v>1920</v>
      </c>
      <c r="F347" s="1">
        <v>1080</v>
      </c>
      <c r="G347" s="1">
        <v>30</v>
      </c>
      <c r="H347" s="1">
        <v>220</v>
      </c>
      <c r="I347" s="1">
        <v>120</v>
      </c>
      <c r="J347" s="1" t="s">
        <v>20</v>
      </c>
      <c r="K347" s="1" t="s">
        <v>78</v>
      </c>
      <c r="L347" s="1" t="s">
        <v>73</v>
      </c>
    </row>
    <row r="348" spans="1:12">
      <c r="A348" s="8" t="s">
        <v>91</v>
      </c>
      <c r="B348" s="1" t="s">
        <v>28</v>
      </c>
      <c r="C348" s="1">
        <v>10</v>
      </c>
      <c r="D348" s="1" t="s">
        <v>19</v>
      </c>
      <c r="E348" s="1">
        <v>1920</v>
      </c>
      <c r="F348" s="1">
        <v>1080</v>
      </c>
      <c r="G348" s="1">
        <v>30</v>
      </c>
      <c r="H348" s="1">
        <v>147</v>
      </c>
      <c r="I348" s="1">
        <v>120</v>
      </c>
      <c r="J348" s="1" t="s">
        <v>20</v>
      </c>
      <c r="K348" s="1" t="s">
        <v>78</v>
      </c>
      <c r="L348" s="1" t="s">
        <v>73</v>
      </c>
    </row>
    <row r="349" spans="1:12">
      <c r="A349" s="8" t="s">
        <v>91</v>
      </c>
      <c r="B349" s="1" t="s">
        <v>18</v>
      </c>
      <c r="C349" s="1">
        <v>10</v>
      </c>
      <c r="D349" s="1" t="s">
        <v>19</v>
      </c>
      <c r="E349" s="1">
        <v>1920</v>
      </c>
      <c r="F349" s="1">
        <v>1080</v>
      </c>
      <c r="G349" s="1">
        <v>30</v>
      </c>
      <c r="H349" s="1">
        <v>102</v>
      </c>
      <c r="I349" s="1">
        <v>120</v>
      </c>
      <c r="J349" s="1" t="s">
        <v>20</v>
      </c>
      <c r="K349" s="1" t="s">
        <v>78</v>
      </c>
      <c r="L349" s="1" t="s">
        <v>73</v>
      </c>
    </row>
    <row r="350" spans="1:12">
      <c r="A350" s="8" t="s">
        <v>91</v>
      </c>
      <c r="B350" s="1" t="s">
        <v>75</v>
      </c>
      <c r="C350" s="1">
        <v>10</v>
      </c>
      <c r="D350" s="1" t="s">
        <v>19</v>
      </c>
      <c r="E350" s="1">
        <v>1920</v>
      </c>
      <c r="F350" s="1">
        <v>1080</v>
      </c>
      <c r="G350" s="1">
        <v>30</v>
      </c>
      <c r="H350" s="1">
        <v>45</v>
      </c>
      <c r="I350" s="1">
        <v>120</v>
      </c>
      <c r="J350" s="1" t="s">
        <v>20</v>
      </c>
      <c r="K350" s="1" t="s">
        <v>78</v>
      </c>
      <c r="L350" s="1" t="s">
        <v>73</v>
      </c>
    </row>
    <row r="351" spans="1:12">
      <c r="A351" s="8" t="s">
        <v>97</v>
      </c>
      <c r="B351" s="1" t="s">
        <v>80</v>
      </c>
      <c r="C351" s="1">
        <v>12</v>
      </c>
      <c r="D351" s="1" t="s">
        <v>51</v>
      </c>
      <c r="E351" s="1">
        <v>4608</v>
      </c>
      <c r="F351" s="1">
        <v>2592</v>
      </c>
      <c r="G351" s="1">
        <v>30</v>
      </c>
      <c r="H351" s="1">
        <v>1464</v>
      </c>
      <c r="I351" s="1">
        <v>120</v>
      </c>
      <c r="J351" s="1" t="s">
        <v>20</v>
      </c>
      <c r="K351" s="1" t="s">
        <v>78</v>
      </c>
      <c r="L351" s="1" t="s">
        <v>73</v>
      </c>
    </row>
    <row r="352" spans="1:12">
      <c r="A352" s="8" t="s">
        <v>97</v>
      </c>
      <c r="B352" s="1" t="s">
        <v>81</v>
      </c>
      <c r="C352" s="1">
        <v>12</v>
      </c>
      <c r="D352" s="1" t="s">
        <v>51</v>
      </c>
      <c r="E352" s="1">
        <v>4608</v>
      </c>
      <c r="F352" s="1">
        <v>2592</v>
      </c>
      <c r="G352" s="1">
        <v>30</v>
      </c>
      <c r="H352" s="1">
        <v>880</v>
      </c>
      <c r="I352" s="1">
        <v>120</v>
      </c>
      <c r="J352" s="1" t="s">
        <v>20</v>
      </c>
      <c r="K352" s="1" t="s">
        <v>78</v>
      </c>
      <c r="L352" s="1" t="s">
        <v>73</v>
      </c>
    </row>
    <row r="353" spans="1:12">
      <c r="A353" s="8" t="s">
        <v>97</v>
      </c>
      <c r="B353" s="1" t="s">
        <v>82</v>
      </c>
      <c r="C353" s="1">
        <v>12</v>
      </c>
      <c r="D353" s="1" t="s">
        <v>51</v>
      </c>
      <c r="E353" s="1">
        <v>4608</v>
      </c>
      <c r="F353" s="1">
        <v>2592</v>
      </c>
      <c r="G353" s="1">
        <v>30</v>
      </c>
      <c r="H353" s="1">
        <v>544</v>
      </c>
      <c r="I353" s="1">
        <v>120</v>
      </c>
      <c r="J353" s="1" t="s">
        <v>20</v>
      </c>
      <c r="K353" s="1" t="s">
        <v>78</v>
      </c>
      <c r="L353" s="1" t="s">
        <v>73</v>
      </c>
    </row>
    <row r="354" spans="1:12">
      <c r="A354" s="8" t="s">
        <v>97</v>
      </c>
      <c r="B354" s="1" t="s">
        <v>83</v>
      </c>
      <c r="C354" s="1">
        <v>12</v>
      </c>
      <c r="D354" s="1" t="s">
        <v>51</v>
      </c>
      <c r="E354" s="1">
        <v>4608</v>
      </c>
      <c r="F354" s="1">
        <v>2592</v>
      </c>
      <c r="G354" s="1">
        <v>30</v>
      </c>
      <c r="H354" s="1">
        <v>368</v>
      </c>
      <c r="I354" s="1">
        <v>120</v>
      </c>
      <c r="J354" s="1" t="s">
        <v>20</v>
      </c>
      <c r="K354" s="1" t="s">
        <v>78</v>
      </c>
      <c r="L354" s="1" t="s">
        <v>73</v>
      </c>
    </row>
    <row r="355" spans="1:12">
      <c r="A355" s="8" t="s">
        <v>97</v>
      </c>
      <c r="B355" s="1" t="s">
        <v>30</v>
      </c>
      <c r="C355" s="1">
        <v>12</v>
      </c>
      <c r="D355" s="1" t="s">
        <v>51</v>
      </c>
      <c r="E355" s="1">
        <v>4608</v>
      </c>
      <c r="F355" s="1">
        <v>2592</v>
      </c>
      <c r="G355" s="1">
        <v>30</v>
      </c>
      <c r="H355" s="1">
        <v>2880</v>
      </c>
      <c r="I355" s="1">
        <v>30</v>
      </c>
      <c r="J355" s="1" t="s">
        <v>20</v>
      </c>
      <c r="K355" s="1" t="s">
        <v>78</v>
      </c>
      <c r="L355" s="1" t="s">
        <v>73</v>
      </c>
    </row>
    <row r="356" spans="1:12">
      <c r="A356" s="8" t="s">
        <v>97</v>
      </c>
      <c r="B356" s="1" t="s">
        <v>29</v>
      </c>
      <c r="C356" s="1">
        <v>12</v>
      </c>
      <c r="D356" s="1" t="s">
        <v>51</v>
      </c>
      <c r="E356" s="1">
        <v>4608</v>
      </c>
      <c r="F356" s="1">
        <v>2592</v>
      </c>
      <c r="G356" s="1">
        <v>30</v>
      </c>
      <c r="H356" s="1">
        <v>1904</v>
      </c>
      <c r="I356" s="1">
        <v>40</v>
      </c>
      <c r="J356" s="1" t="s">
        <v>20</v>
      </c>
      <c r="K356" s="1" t="s">
        <v>78</v>
      </c>
      <c r="L356" s="1" t="s">
        <v>73</v>
      </c>
    </row>
    <row r="357" spans="1:12">
      <c r="A357" s="8" t="s">
        <v>97</v>
      </c>
      <c r="B357" s="1" t="s">
        <v>27</v>
      </c>
      <c r="C357" s="1">
        <v>10</v>
      </c>
      <c r="D357" s="1" t="s">
        <v>51</v>
      </c>
      <c r="E357" s="1">
        <v>4608</v>
      </c>
      <c r="F357" s="1">
        <v>2592</v>
      </c>
      <c r="G357" s="1">
        <v>30</v>
      </c>
      <c r="H357" s="1">
        <v>1264</v>
      </c>
      <c r="I357" s="1">
        <v>80</v>
      </c>
      <c r="J357" s="1" t="s">
        <v>20</v>
      </c>
      <c r="K357" s="1" t="s">
        <v>78</v>
      </c>
      <c r="L357" s="1" t="s">
        <v>73</v>
      </c>
    </row>
    <row r="358" spans="1:12">
      <c r="A358" s="8" t="s">
        <v>97</v>
      </c>
      <c r="B358" s="1" t="s">
        <v>28</v>
      </c>
      <c r="C358" s="1">
        <v>10</v>
      </c>
      <c r="D358" s="1" t="s">
        <v>51</v>
      </c>
      <c r="E358" s="1">
        <v>4608</v>
      </c>
      <c r="F358" s="1">
        <v>2592</v>
      </c>
      <c r="G358" s="1">
        <v>30</v>
      </c>
      <c r="H358" s="1">
        <v>848</v>
      </c>
      <c r="I358" s="1">
        <v>80</v>
      </c>
      <c r="J358" s="1" t="s">
        <v>20</v>
      </c>
      <c r="K358" s="1" t="s">
        <v>78</v>
      </c>
      <c r="L358" s="1" t="s">
        <v>73</v>
      </c>
    </row>
    <row r="359" spans="1:12">
      <c r="A359" s="8" t="s">
        <v>97</v>
      </c>
      <c r="B359" s="1" t="s">
        <v>18</v>
      </c>
      <c r="C359" s="1">
        <v>10</v>
      </c>
      <c r="D359" s="1" t="s">
        <v>51</v>
      </c>
      <c r="E359" s="1">
        <v>4608</v>
      </c>
      <c r="F359" s="1">
        <v>2592</v>
      </c>
      <c r="G359" s="1">
        <v>30</v>
      </c>
      <c r="H359" s="1">
        <v>588</v>
      </c>
      <c r="I359" s="1">
        <v>80</v>
      </c>
      <c r="J359" s="1" t="s">
        <v>20</v>
      </c>
      <c r="K359" s="1" t="s">
        <v>78</v>
      </c>
      <c r="L359" s="1" t="s">
        <v>73</v>
      </c>
    </row>
    <row r="360" spans="1:12">
      <c r="A360" s="8" t="s">
        <v>97</v>
      </c>
      <c r="B360" s="1" t="s">
        <v>75</v>
      </c>
      <c r="C360" s="1">
        <v>10</v>
      </c>
      <c r="D360" s="1" t="s">
        <v>51</v>
      </c>
      <c r="E360" s="1">
        <v>4608</v>
      </c>
      <c r="F360" s="1">
        <v>2592</v>
      </c>
      <c r="G360" s="1">
        <v>30</v>
      </c>
      <c r="H360" s="1">
        <v>258</v>
      </c>
      <c r="I360" s="1">
        <v>80</v>
      </c>
      <c r="J360" s="1" t="s">
        <v>20</v>
      </c>
      <c r="K360" s="1" t="s">
        <v>78</v>
      </c>
      <c r="L360" s="1" t="s">
        <v>73</v>
      </c>
    </row>
    <row r="361" spans="1:12">
      <c r="A361" s="8" t="s">
        <v>97</v>
      </c>
      <c r="B361" s="1" t="s">
        <v>80</v>
      </c>
      <c r="C361" s="1">
        <v>12</v>
      </c>
      <c r="D361" s="1" t="s">
        <v>98</v>
      </c>
      <c r="E361" s="1">
        <v>4608</v>
      </c>
      <c r="F361" s="1">
        <v>1920</v>
      </c>
      <c r="G361" s="1">
        <v>30</v>
      </c>
      <c r="H361" s="1">
        <v>1084</v>
      </c>
      <c r="I361" s="1">
        <v>150</v>
      </c>
      <c r="J361" s="1" t="s">
        <v>20</v>
      </c>
      <c r="K361" s="1" t="s">
        <v>78</v>
      </c>
      <c r="L361" s="1" t="s">
        <v>73</v>
      </c>
    </row>
    <row r="362" spans="1:12">
      <c r="A362" s="8" t="s">
        <v>97</v>
      </c>
      <c r="B362" s="1" t="s">
        <v>81</v>
      </c>
      <c r="C362" s="1">
        <v>12</v>
      </c>
      <c r="D362" s="1" t="s">
        <v>98</v>
      </c>
      <c r="E362" s="1">
        <v>4608</v>
      </c>
      <c r="F362" s="1">
        <v>1920</v>
      </c>
      <c r="G362" s="1">
        <v>30</v>
      </c>
      <c r="H362" s="1">
        <v>652</v>
      </c>
      <c r="I362" s="1">
        <v>150</v>
      </c>
      <c r="J362" s="1" t="s">
        <v>20</v>
      </c>
      <c r="K362" s="1" t="s">
        <v>78</v>
      </c>
      <c r="L362" s="1" t="s">
        <v>73</v>
      </c>
    </row>
    <row r="363" spans="1:12">
      <c r="A363" s="8" t="s">
        <v>97</v>
      </c>
      <c r="B363" s="1" t="s">
        <v>82</v>
      </c>
      <c r="C363" s="1">
        <v>12</v>
      </c>
      <c r="D363" s="1" t="s">
        <v>98</v>
      </c>
      <c r="E363" s="1">
        <v>4608</v>
      </c>
      <c r="F363" s="1">
        <v>1920</v>
      </c>
      <c r="G363" s="1">
        <v>30</v>
      </c>
      <c r="H363" s="1">
        <v>403</v>
      </c>
      <c r="I363" s="1">
        <v>150</v>
      </c>
      <c r="J363" s="1" t="s">
        <v>20</v>
      </c>
      <c r="K363" s="1" t="s">
        <v>78</v>
      </c>
      <c r="L363" s="1" t="s">
        <v>73</v>
      </c>
    </row>
    <row r="364" spans="1:12">
      <c r="A364" s="8" t="s">
        <v>97</v>
      </c>
      <c r="B364" s="1" t="s">
        <v>83</v>
      </c>
      <c r="C364" s="1">
        <v>12</v>
      </c>
      <c r="D364" s="1" t="s">
        <v>98</v>
      </c>
      <c r="E364" s="1">
        <v>4608</v>
      </c>
      <c r="F364" s="1">
        <v>1920</v>
      </c>
      <c r="G364" s="1">
        <v>30</v>
      </c>
      <c r="H364" s="1">
        <v>273</v>
      </c>
      <c r="I364" s="1">
        <v>150</v>
      </c>
      <c r="J364" s="1" t="s">
        <v>20</v>
      </c>
      <c r="K364" s="1" t="s">
        <v>78</v>
      </c>
      <c r="L364" s="1" t="s">
        <v>73</v>
      </c>
    </row>
    <row r="365" spans="1:12">
      <c r="A365" s="8" t="s">
        <v>97</v>
      </c>
      <c r="B365" s="1" t="s">
        <v>30</v>
      </c>
      <c r="C365" s="1">
        <v>12</v>
      </c>
      <c r="D365" s="1" t="s">
        <v>98</v>
      </c>
      <c r="E365" s="1">
        <v>4608</v>
      </c>
      <c r="F365" s="1">
        <v>1920</v>
      </c>
      <c r="G365" s="1">
        <v>24</v>
      </c>
      <c r="H365" s="1">
        <v>1896</v>
      </c>
      <c r="I365" s="1">
        <v>30</v>
      </c>
      <c r="J365" s="1" t="s">
        <v>20</v>
      </c>
      <c r="K365" s="1" t="s">
        <v>78</v>
      </c>
      <c r="L365" s="1" t="s">
        <v>73</v>
      </c>
    </row>
    <row r="366" spans="1:12">
      <c r="A366" s="8" t="s">
        <v>97</v>
      </c>
      <c r="B366" s="1" t="s">
        <v>29</v>
      </c>
      <c r="C366" s="1">
        <v>12</v>
      </c>
      <c r="D366" s="1" t="s">
        <v>98</v>
      </c>
      <c r="E366" s="1">
        <v>4608</v>
      </c>
      <c r="F366" s="1">
        <v>1920</v>
      </c>
      <c r="G366" s="1">
        <v>24</v>
      </c>
      <c r="H366" s="1">
        <v>1219</v>
      </c>
      <c r="I366" s="1">
        <v>60</v>
      </c>
      <c r="J366" s="1" t="s">
        <v>20</v>
      </c>
      <c r="K366" s="1" t="s">
        <v>78</v>
      </c>
      <c r="L366" s="1" t="s">
        <v>73</v>
      </c>
    </row>
    <row r="367" spans="1:12">
      <c r="A367" s="8" t="s">
        <v>97</v>
      </c>
      <c r="B367" s="1" t="s">
        <v>27</v>
      </c>
      <c r="C367" s="1">
        <v>10</v>
      </c>
      <c r="D367" s="1" t="s">
        <v>98</v>
      </c>
      <c r="E367" s="1">
        <v>4608</v>
      </c>
      <c r="F367" s="1">
        <v>1920</v>
      </c>
      <c r="G367" s="1">
        <v>24</v>
      </c>
      <c r="H367" s="1">
        <v>776</v>
      </c>
      <c r="I367" s="1">
        <v>120</v>
      </c>
      <c r="J367" s="1" t="s">
        <v>20</v>
      </c>
      <c r="K367" s="1" t="s">
        <v>78</v>
      </c>
      <c r="L367" s="1" t="s">
        <v>73</v>
      </c>
    </row>
    <row r="368" spans="1:12">
      <c r="A368" s="8" t="s">
        <v>97</v>
      </c>
      <c r="B368" s="1" t="s">
        <v>28</v>
      </c>
      <c r="C368" s="1">
        <v>10</v>
      </c>
      <c r="D368" s="1" t="s">
        <v>98</v>
      </c>
      <c r="E368" s="1">
        <v>4608</v>
      </c>
      <c r="F368" s="1">
        <v>1920</v>
      </c>
      <c r="G368" s="1">
        <v>24</v>
      </c>
      <c r="H368" s="1">
        <v>517</v>
      </c>
      <c r="I368" s="1">
        <v>120</v>
      </c>
      <c r="J368" s="1" t="s">
        <v>20</v>
      </c>
      <c r="K368" s="1" t="s">
        <v>78</v>
      </c>
      <c r="L368" s="1" t="s">
        <v>73</v>
      </c>
    </row>
    <row r="369" spans="1:12">
      <c r="A369" s="8" t="s">
        <v>97</v>
      </c>
      <c r="B369" s="1" t="s">
        <v>18</v>
      </c>
      <c r="C369" s="1">
        <v>10</v>
      </c>
      <c r="D369" s="1" t="s">
        <v>98</v>
      </c>
      <c r="E369" s="1">
        <v>4608</v>
      </c>
      <c r="F369" s="1">
        <v>1920</v>
      </c>
      <c r="G369" s="1">
        <v>24</v>
      </c>
      <c r="H369" s="1">
        <v>363</v>
      </c>
      <c r="I369" s="1">
        <v>120</v>
      </c>
      <c r="J369" s="1" t="s">
        <v>20</v>
      </c>
      <c r="K369" s="1" t="s">
        <v>78</v>
      </c>
      <c r="L369" s="1" t="s">
        <v>73</v>
      </c>
    </row>
    <row r="370" spans="1:12">
      <c r="A370" s="8" t="s">
        <v>97</v>
      </c>
      <c r="B370" s="1" t="s">
        <v>75</v>
      </c>
      <c r="C370" s="1">
        <v>10</v>
      </c>
      <c r="D370" s="1" t="s">
        <v>98</v>
      </c>
      <c r="E370" s="1">
        <v>4608</v>
      </c>
      <c r="F370" s="1">
        <v>1920</v>
      </c>
      <c r="G370" s="1">
        <v>24</v>
      </c>
      <c r="H370" s="1">
        <v>160</v>
      </c>
      <c r="I370" s="1">
        <v>120</v>
      </c>
      <c r="J370" s="1" t="s">
        <v>20</v>
      </c>
      <c r="K370" s="1" t="s">
        <v>78</v>
      </c>
      <c r="L370" s="1" t="s">
        <v>73</v>
      </c>
    </row>
    <row r="371" spans="1:12">
      <c r="A371" s="8" t="s">
        <v>97</v>
      </c>
      <c r="B371" s="1" t="s">
        <v>80</v>
      </c>
      <c r="C371" s="1">
        <v>12</v>
      </c>
      <c r="D371" s="1" t="s">
        <v>56</v>
      </c>
      <c r="E371" s="1">
        <v>4096</v>
      </c>
      <c r="F371" s="1">
        <v>2160</v>
      </c>
      <c r="G371" s="1">
        <v>30</v>
      </c>
      <c r="H371" s="1">
        <v>1084</v>
      </c>
      <c r="I371" s="1">
        <v>150</v>
      </c>
      <c r="J371" s="1" t="s">
        <v>20</v>
      </c>
      <c r="K371" s="1" t="s">
        <v>78</v>
      </c>
      <c r="L371" s="1" t="s">
        <v>73</v>
      </c>
    </row>
    <row r="372" spans="1:12">
      <c r="A372" s="8" t="s">
        <v>97</v>
      </c>
      <c r="B372" s="1" t="s">
        <v>81</v>
      </c>
      <c r="C372" s="1">
        <v>12</v>
      </c>
      <c r="D372" s="1" t="s">
        <v>56</v>
      </c>
      <c r="E372" s="1">
        <v>4096</v>
      </c>
      <c r="F372" s="1">
        <v>2160</v>
      </c>
      <c r="G372" s="1">
        <v>30</v>
      </c>
      <c r="H372" s="1">
        <v>652</v>
      </c>
      <c r="I372" s="1">
        <v>150</v>
      </c>
      <c r="J372" s="1" t="s">
        <v>20</v>
      </c>
      <c r="K372" s="1" t="s">
        <v>78</v>
      </c>
      <c r="L372" s="1" t="s">
        <v>73</v>
      </c>
    </row>
    <row r="373" spans="1:12">
      <c r="A373" s="8" t="s">
        <v>97</v>
      </c>
      <c r="B373" s="1" t="s">
        <v>82</v>
      </c>
      <c r="C373" s="1">
        <v>12</v>
      </c>
      <c r="D373" s="1" t="s">
        <v>56</v>
      </c>
      <c r="E373" s="1">
        <v>4096</v>
      </c>
      <c r="F373" s="1">
        <v>2160</v>
      </c>
      <c r="G373" s="1">
        <v>30</v>
      </c>
      <c r="H373" s="1">
        <v>403</v>
      </c>
      <c r="I373" s="1">
        <v>150</v>
      </c>
      <c r="J373" s="1" t="s">
        <v>20</v>
      </c>
      <c r="K373" s="1" t="s">
        <v>78</v>
      </c>
      <c r="L373" s="1" t="s">
        <v>73</v>
      </c>
    </row>
    <row r="374" spans="1:12">
      <c r="A374" s="8" t="s">
        <v>97</v>
      </c>
      <c r="B374" s="1" t="s">
        <v>83</v>
      </c>
      <c r="C374" s="1">
        <v>12</v>
      </c>
      <c r="D374" s="1" t="s">
        <v>56</v>
      </c>
      <c r="E374" s="1">
        <v>4096</v>
      </c>
      <c r="F374" s="1">
        <v>2160</v>
      </c>
      <c r="G374" s="1">
        <v>30</v>
      </c>
      <c r="H374" s="1">
        <v>273</v>
      </c>
      <c r="I374" s="1">
        <v>150</v>
      </c>
      <c r="J374" s="1" t="s">
        <v>20</v>
      </c>
      <c r="K374" s="1" t="s">
        <v>78</v>
      </c>
      <c r="L374" s="1" t="s">
        <v>73</v>
      </c>
    </row>
    <row r="375" spans="1:12">
      <c r="A375" s="8" t="s">
        <v>97</v>
      </c>
      <c r="B375" s="1" t="s">
        <v>30</v>
      </c>
      <c r="C375" s="1">
        <v>12</v>
      </c>
      <c r="D375" s="1" t="s">
        <v>56</v>
      </c>
      <c r="E375" s="1">
        <v>4096</v>
      </c>
      <c r="F375" s="1">
        <v>2160</v>
      </c>
      <c r="G375" s="1">
        <v>24</v>
      </c>
      <c r="H375" s="1">
        <v>1896</v>
      </c>
      <c r="I375" s="1">
        <v>30</v>
      </c>
      <c r="J375" s="1" t="s">
        <v>20</v>
      </c>
      <c r="K375" s="1" t="s">
        <v>78</v>
      </c>
      <c r="L375" s="1" t="s">
        <v>73</v>
      </c>
    </row>
    <row r="376" spans="1:12">
      <c r="A376" s="8" t="s">
        <v>97</v>
      </c>
      <c r="B376" s="1" t="s">
        <v>29</v>
      </c>
      <c r="C376" s="1">
        <v>12</v>
      </c>
      <c r="D376" s="1" t="s">
        <v>56</v>
      </c>
      <c r="E376" s="1">
        <v>4096</v>
      </c>
      <c r="F376" s="1">
        <v>2160</v>
      </c>
      <c r="G376" s="1">
        <v>24</v>
      </c>
      <c r="H376" s="1">
        <v>1219</v>
      </c>
      <c r="I376" s="1">
        <v>60</v>
      </c>
      <c r="J376" s="1" t="s">
        <v>20</v>
      </c>
      <c r="K376" s="1" t="s">
        <v>78</v>
      </c>
      <c r="L376" s="1" t="s">
        <v>73</v>
      </c>
    </row>
    <row r="377" spans="1:12">
      <c r="A377" s="8" t="s">
        <v>97</v>
      </c>
      <c r="B377" s="1" t="s">
        <v>27</v>
      </c>
      <c r="C377" s="1">
        <v>10</v>
      </c>
      <c r="D377" s="1" t="s">
        <v>56</v>
      </c>
      <c r="E377" s="1">
        <v>4096</v>
      </c>
      <c r="F377" s="1">
        <v>2160</v>
      </c>
      <c r="G377" s="1">
        <v>24</v>
      </c>
      <c r="H377" s="1">
        <v>776</v>
      </c>
      <c r="I377" s="1">
        <v>120</v>
      </c>
      <c r="J377" s="1" t="s">
        <v>20</v>
      </c>
      <c r="K377" s="1" t="s">
        <v>78</v>
      </c>
      <c r="L377" s="1" t="s">
        <v>73</v>
      </c>
    </row>
    <row r="378" spans="1:12">
      <c r="A378" s="8" t="s">
        <v>97</v>
      </c>
      <c r="B378" s="1" t="s">
        <v>28</v>
      </c>
      <c r="C378" s="1">
        <v>10</v>
      </c>
      <c r="D378" s="1" t="s">
        <v>56</v>
      </c>
      <c r="E378" s="1">
        <v>4096</v>
      </c>
      <c r="F378" s="1">
        <v>2160</v>
      </c>
      <c r="G378" s="1">
        <v>24</v>
      </c>
      <c r="H378" s="1">
        <v>517</v>
      </c>
      <c r="I378" s="1">
        <v>120</v>
      </c>
      <c r="J378" s="1" t="s">
        <v>20</v>
      </c>
      <c r="K378" s="1" t="s">
        <v>78</v>
      </c>
      <c r="L378" s="1" t="s">
        <v>73</v>
      </c>
    </row>
    <row r="379" spans="1:12">
      <c r="A379" s="8" t="s">
        <v>97</v>
      </c>
      <c r="B379" s="1" t="s">
        <v>18</v>
      </c>
      <c r="C379" s="1">
        <v>10</v>
      </c>
      <c r="D379" s="1" t="s">
        <v>56</v>
      </c>
      <c r="E379" s="1">
        <v>4096</v>
      </c>
      <c r="F379" s="1">
        <v>2160</v>
      </c>
      <c r="G379" s="1">
        <v>24</v>
      </c>
      <c r="H379" s="1">
        <v>363</v>
      </c>
      <c r="I379" s="1">
        <v>120</v>
      </c>
      <c r="J379" s="1" t="s">
        <v>20</v>
      </c>
      <c r="K379" s="1" t="s">
        <v>78</v>
      </c>
      <c r="L379" s="1" t="s">
        <v>73</v>
      </c>
    </row>
    <row r="380" spans="1:12">
      <c r="A380" s="8" t="s">
        <v>97</v>
      </c>
      <c r="B380" s="1" t="s">
        <v>75</v>
      </c>
      <c r="C380" s="1">
        <v>10</v>
      </c>
      <c r="D380" s="1" t="s">
        <v>56</v>
      </c>
      <c r="E380" s="1">
        <v>4096</v>
      </c>
      <c r="F380" s="1">
        <v>2160</v>
      </c>
      <c r="G380" s="1">
        <v>24</v>
      </c>
      <c r="H380" s="1">
        <v>160</v>
      </c>
      <c r="I380" s="1">
        <v>120</v>
      </c>
      <c r="J380" s="1" t="s">
        <v>20</v>
      </c>
      <c r="K380" s="1" t="s">
        <v>78</v>
      </c>
      <c r="L380" s="1" t="s">
        <v>73</v>
      </c>
    </row>
    <row r="381" spans="1:12">
      <c r="A381" s="8" t="s">
        <v>97</v>
      </c>
      <c r="B381" s="1" t="s">
        <v>80</v>
      </c>
      <c r="C381" s="1">
        <v>12</v>
      </c>
      <c r="D381" s="1" t="s">
        <v>47</v>
      </c>
      <c r="E381" s="1">
        <v>3840</v>
      </c>
      <c r="F381" s="1">
        <v>2160</v>
      </c>
      <c r="G381" s="1">
        <v>30</v>
      </c>
      <c r="H381" s="1">
        <v>1016</v>
      </c>
      <c r="I381" s="1">
        <v>150</v>
      </c>
      <c r="J381" s="1" t="s">
        <v>20</v>
      </c>
      <c r="K381" s="1" t="s">
        <v>78</v>
      </c>
      <c r="L381" s="1" t="s">
        <v>73</v>
      </c>
    </row>
    <row r="382" spans="1:12">
      <c r="A382" s="8" t="s">
        <v>97</v>
      </c>
      <c r="B382" s="1" t="s">
        <v>81</v>
      </c>
      <c r="C382" s="1">
        <v>12</v>
      </c>
      <c r="D382" s="1" t="s">
        <v>47</v>
      </c>
      <c r="E382" s="1">
        <v>3840</v>
      </c>
      <c r="F382" s="1">
        <v>2160</v>
      </c>
      <c r="G382" s="1">
        <v>30</v>
      </c>
      <c r="H382" s="1">
        <v>608</v>
      </c>
      <c r="I382" s="1">
        <v>150</v>
      </c>
      <c r="J382" s="1" t="s">
        <v>20</v>
      </c>
      <c r="K382" s="1" t="s">
        <v>78</v>
      </c>
      <c r="L382" s="1" t="s">
        <v>73</v>
      </c>
    </row>
    <row r="383" spans="1:12">
      <c r="A383" s="8" t="s">
        <v>97</v>
      </c>
      <c r="B383" s="1" t="s">
        <v>82</v>
      </c>
      <c r="C383" s="1">
        <v>12</v>
      </c>
      <c r="D383" s="1" t="s">
        <v>47</v>
      </c>
      <c r="E383" s="1">
        <v>3840</v>
      </c>
      <c r="F383" s="1">
        <v>2160</v>
      </c>
      <c r="G383" s="1">
        <v>30</v>
      </c>
      <c r="H383" s="1">
        <v>384</v>
      </c>
      <c r="I383" s="1">
        <v>150</v>
      </c>
      <c r="J383" s="1" t="s">
        <v>20</v>
      </c>
      <c r="K383" s="1" t="s">
        <v>78</v>
      </c>
      <c r="L383" s="1" t="s">
        <v>73</v>
      </c>
    </row>
    <row r="384" spans="1:12">
      <c r="A384" s="8" t="s">
        <v>97</v>
      </c>
      <c r="B384" s="1" t="s">
        <v>83</v>
      </c>
      <c r="C384" s="1">
        <v>12</v>
      </c>
      <c r="D384" s="1" t="s">
        <v>47</v>
      </c>
      <c r="E384" s="1">
        <v>3840</v>
      </c>
      <c r="F384" s="1">
        <v>2160</v>
      </c>
      <c r="G384" s="1">
        <v>30</v>
      </c>
      <c r="H384" s="1">
        <v>256</v>
      </c>
      <c r="I384" s="1">
        <v>150</v>
      </c>
      <c r="J384" s="1" t="s">
        <v>20</v>
      </c>
      <c r="K384" s="1" t="s">
        <v>78</v>
      </c>
      <c r="L384" s="1" t="s">
        <v>73</v>
      </c>
    </row>
    <row r="385" spans="1:12">
      <c r="A385" s="8" t="s">
        <v>97</v>
      </c>
      <c r="B385" s="1" t="s">
        <v>30</v>
      </c>
      <c r="C385" s="1">
        <v>12</v>
      </c>
      <c r="D385" s="1" t="s">
        <v>47</v>
      </c>
      <c r="E385" s="1">
        <v>3840</v>
      </c>
      <c r="F385" s="1">
        <v>2160</v>
      </c>
      <c r="G385" s="1">
        <v>30</v>
      </c>
      <c r="H385" s="1">
        <v>2000</v>
      </c>
      <c r="I385" s="1">
        <v>30</v>
      </c>
      <c r="J385" s="1" t="s">
        <v>20</v>
      </c>
      <c r="K385" s="1" t="s">
        <v>78</v>
      </c>
      <c r="L385" s="1" t="s">
        <v>73</v>
      </c>
    </row>
    <row r="386" spans="1:12">
      <c r="A386" s="8" t="s">
        <v>97</v>
      </c>
      <c r="B386" s="1" t="s">
        <v>29</v>
      </c>
      <c r="C386" s="1">
        <v>12</v>
      </c>
      <c r="D386" s="1" t="s">
        <v>47</v>
      </c>
      <c r="E386" s="1">
        <v>3840</v>
      </c>
      <c r="F386" s="1">
        <v>2160</v>
      </c>
      <c r="G386" s="1">
        <v>30</v>
      </c>
      <c r="H386" s="1">
        <v>1320</v>
      </c>
      <c r="I386" s="1">
        <v>60</v>
      </c>
      <c r="J386" s="1" t="s">
        <v>20</v>
      </c>
      <c r="K386" s="1" t="s">
        <v>78</v>
      </c>
      <c r="L386" s="1" t="s">
        <v>73</v>
      </c>
    </row>
    <row r="387" spans="1:12">
      <c r="A387" s="8" t="s">
        <v>97</v>
      </c>
      <c r="B387" s="1" t="s">
        <v>27</v>
      </c>
      <c r="C387" s="1">
        <v>10</v>
      </c>
      <c r="D387" s="1" t="s">
        <v>47</v>
      </c>
      <c r="E387" s="1">
        <v>3840</v>
      </c>
      <c r="F387" s="1">
        <v>2160</v>
      </c>
      <c r="G387" s="1">
        <v>30</v>
      </c>
      <c r="H387" s="1">
        <v>880</v>
      </c>
      <c r="I387" s="1">
        <v>120</v>
      </c>
      <c r="J387" s="1" t="s">
        <v>20</v>
      </c>
      <c r="K387" s="1" t="s">
        <v>78</v>
      </c>
      <c r="L387" s="1" t="s">
        <v>73</v>
      </c>
    </row>
    <row r="388" spans="1:12">
      <c r="A388" s="8" t="s">
        <v>97</v>
      </c>
      <c r="B388" s="1" t="s">
        <v>28</v>
      </c>
      <c r="C388" s="1">
        <v>10</v>
      </c>
      <c r="D388" s="1" t="s">
        <v>47</v>
      </c>
      <c r="E388" s="1">
        <v>3840</v>
      </c>
      <c r="F388" s="1">
        <v>2160</v>
      </c>
      <c r="G388" s="1">
        <v>30</v>
      </c>
      <c r="H388" s="1">
        <v>588.8</v>
      </c>
      <c r="I388" s="1">
        <v>120</v>
      </c>
      <c r="J388" s="1" t="s">
        <v>20</v>
      </c>
      <c r="K388" s="1" t="s">
        <v>78</v>
      </c>
      <c r="L388" s="1" t="s">
        <v>73</v>
      </c>
    </row>
    <row r="389" spans="1:12">
      <c r="A389" s="8" t="s">
        <v>97</v>
      </c>
      <c r="B389" s="1" t="s">
        <v>18</v>
      </c>
      <c r="C389" s="1">
        <v>10</v>
      </c>
      <c r="D389" s="1" t="s">
        <v>47</v>
      </c>
      <c r="E389" s="1">
        <v>3840</v>
      </c>
      <c r="F389" s="1">
        <v>2160</v>
      </c>
      <c r="G389" s="1">
        <v>30</v>
      </c>
      <c r="H389" s="1">
        <v>408</v>
      </c>
      <c r="I389" s="1">
        <v>120</v>
      </c>
      <c r="J389" s="1" t="s">
        <v>20</v>
      </c>
      <c r="K389" s="1" t="s">
        <v>78</v>
      </c>
      <c r="L389" s="1" t="s">
        <v>73</v>
      </c>
    </row>
    <row r="390" spans="1:12">
      <c r="A390" s="8" t="s">
        <v>97</v>
      </c>
      <c r="B390" s="1" t="s">
        <v>75</v>
      </c>
      <c r="C390" s="1">
        <v>10</v>
      </c>
      <c r="D390" s="1" t="s">
        <v>47</v>
      </c>
      <c r="E390" s="1">
        <v>3840</v>
      </c>
      <c r="F390" s="1">
        <v>2160</v>
      </c>
      <c r="G390" s="1">
        <v>30</v>
      </c>
      <c r="H390" s="1">
        <v>179</v>
      </c>
      <c r="I390" s="1">
        <v>120</v>
      </c>
      <c r="J390" s="1" t="s">
        <v>20</v>
      </c>
      <c r="K390" s="1" t="s">
        <v>78</v>
      </c>
      <c r="L390" s="1" t="s">
        <v>73</v>
      </c>
    </row>
    <row r="391" spans="1:12">
      <c r="A391" s="8" t="s">
        <v>97</v>
      </c>
      <c r="B391" s="1" t="s">
        <v>80</v>
      </c>
      <c r="C391" s="1">
        <v>12</v>
      </c>
      <c r="D391" s="1" t="s">
        <v>99</v>
      </c>
      <c r="E391" s="1">
        <v>3072</v>
      </c>
      <c r="F391" s="1">
        <v>2560</v>
      </c>
      <c r="G391" s="1">
        <v>30</v>
      </c>
      <c r="H391" s="1">
        <v>964</v>
      </c>
      <c r="I391" s="1">
        <v>120</v>
      </c>
      <c r="J391" s="1" t="s">
        <v>20</v>
      </c>
      <c r="K391" s="1" t="s">
        <v>78</v>
      </c>
      <c r="L391" s="1" t="s">
        <v>73</v>
      </c>
    </row>
    <row r="392" spans="1:12">
      <c r="A392" s="8" t="s">
        <v>97</v>
      </c>
      <c r="B392" s="1" t="s">
        <v>81</v>
      </c>
      <c r="C392" s="1">
        <v>12</v>
      </c>
      <c r="D392" s="1" t="s">
        <v>99</v>
      </c>
      <c r="E392" s="1">
        <v>3072</v>
      </c>
      <c r="F392" s="1">
        <v>2560</v>
      </c>
      <c r="G392" s="1">
        <v>30</v>
      </c>
      <c r="H392" s="1">
        <v>579</v>
      </c>
      <c r="I392" s="1">
        <v>120</v>
      </c>
      <c r="J392" s="1" t="s">
        <v>20</v>
      </c>
      <c r="K392" s="1" t="s">
        <v>78</v>
      </c>
      <c r="L392" s="1" t="s">
        <v>73</v>
      </c>
    </row>
    <row r="393" spans="1:12">
      <c r="A393" s="8" t="s">
        <v>97</v>
      </c>
      <c r="B393" s="1" t="s">
        <v>82</v>
      </c>
      <c r="C393" s="1">
        <v>12</v>
      </c>
      <c r="D393" s="1" t="s">
        <v>99</v>
      </c>
      <c r="E393" s="1">
        <v>3072</v>
      </c>
      <c r="F393" s="1">
        <v>2560</v>
      </c>
      <c r="G393" s="1">
        <v>30</v>
      </c>
      <c r="H393" s="1">
        <v>358</v>
      </c>
      <c r="I393" s="1">
        <v>120</v>
      </c>
      <c r="J393" s="1" t="s">
        <v>20</v>
      </c>
      <c r="K393" s="1" t="s">
        <v>78</v>
      </c>
      <c r="L393" s="1" t="s">
        <v>73</v>
      </c>
    </row>
    <row r="394" spans="1:12">
      <c r="A394" s="8" t="s">
        <v>97</v>
      </c>
      <c r="B394" s="1" t="s">
        <v>83</v>
      </c>
      <c r="C394" s="1">
        <v>12</v>
      </c>
      <c r="D394" s="1" t="s">
        <v>99</v>
      </c>
      <c r="E394" s="1">
        <v>3072</v>
      </c>
      <c r="F394" s="1">
        <v>2560</v>
      </c>
      <c r="G394" s="1">
        <v>30</v>
      </c>
      <c r="H394" s="1">
        <v>242</v>
      </c>
      <c r="I394" s="1">
        <v>120</v>
      </c>
      <c r="J394" s="1" t="s">
        <v>20</v>
      </c>
      <c r="K394" s="1" t="s">
        <v>78</v>
      </c>
      <c r="L394" s="1" t="s">
        <v>73</v>
      </c>
    </row>
    <row r="395" spans="1:12">
      <c r="A395" s="8" t="s">
        <v>97</v>
      </c>
      <c r="B395" s="1" t="s">
        <v>30</v>
      </c>
      <c r="C395" s="1">
        <v>12</v>
      </c>
      <c r="D395" s="1" t="s">
        <v>99</v>
      </c>
      <c r="E395" s="1">
        <v>3072</v>
      </c>
      <c r="F395" s="1">
        <v>2560</v>
      </c>
      <c r="G395" s="1">
        <v>24</v>
      </c>
      <c r="H395" s="1">
        <v>1707</v>
      </c>
      <c r="I395" s="1">
        <v>30</v>
      </c>
      <c r="J395" s="1" t="s">
        <v>20</v>
      </c>
      <c r="K395" s="1" t="s">
        <v>78</v>
      </c>
      <c r="L395" s="1" t="s">
        <v>73</v>
      </c>
    </row>
    <row r="396" spans="1:12">
      <c r="A396" s="8" t="s">
        <v>97</v>
      </c>
      <c r="B396" s="1" t="s">
        <v>29</v>
      </c>
      <c r="C396" s="1">
        <v>12</v>
      </c>
      <c r="D396" s="1" t="s">
        <v>99</v>
      </c>
      <c r="E396" s="1">
        <v>3072</v>
      </c>
      <c r="F396" s="1">
        <v>2560</v>
      </c>
      <c r="G396" s="1">
        <v>24</v>
      </c>
      <c r="H396" s="1">
        <v>1067</v>
      </c>
      <c r="I396" s="1">
        <v>70</v>
      </c>
      <c r="J396" s="1" t="s">
        <v>20</v>
      </c>
      <c r="K396" s="1" t="s">
        <v>78</v>
      </c>
      <c r="L396" s="1" t="s">
        <v>73</v>
      </c>
    </row>
    <row r="397" spans="1:12">
      <c r="A397" s="8" t="s">
        <v>97</v>
      </c>
      <c r="B397" s="1" t="s">
        <v>27</v>
      </c>
      <c r="C397" s="1">
        <v>10</v>
      </c>
      <c r="D397" s="1" t="s">
        <v>99</v>
      </c>
      <c r="E397" s="1">
        <v>3072</v>
      </c>
      <c r="F397" s="1">
        <v>2560</v>
      </c>
      <c r="G397" s="1">
        <v>24</v>
      </c>
      <c r="H397" s="1">
        <v>711</v>
      </c>
      <c r="I397" s="1">
        <v>120</v>
      </c>
      <c r="J397" s="1" t="s">
        <v>20</v>
      </c>
      <c r="K397" s="1" t="s">
        <v>78</v>
      </c>
      <c r="L397" s="1" t="s">
        <v>73</v>
      </c>
    </row>
    <row r="398" spans="1:12">
      <c r="A398" s="8" t="s">
        <v>97</v>
      </c>
      <c r="B398" s="1" t="s">
        <v>28</v>
      </c>
      <c r="C398" s="1">
        <v>10</v>
      </c>
      <c r="D398" s="1" t="s">
        <v>99</v>
      </c>
      <c r="E398" s="1">
        <v>3072</v>
      </c>
      <c r="F398" s="1">
        <v>2560</v>
      </c>
      <c r="G398" s="1">
        <v>24</v>
      </c>
      <c r="H398" s="1">
        <v>461</v>
      </c>
      <c r="I398" s="1">
        <v>120</v>
      </c>
      <c r="J398" s="1" t="s">
        <v>20</v>
      </c>
      <c r="K398" s="1" t="s">
        <v>78</v>
      </c>
      <c r="L398" s="1" t="s">
        <v>73</v>
      </c>
    </row>
    <row r="399" spans="1:12">
      <c r="A399" s="8" t="s">
        <v>97</v>
      </c>
      <c r="B399" s="1" t="s">
        <v>18</v>
      </c>
      <c r="C399" s="1">
        <v>10</v>
      </c>
      <c r="D399" s="1" t="s">
        <v>99</v>
      </c>
      <c r="E399" s="1">
        <v>3072</v>
      </c>
      <c r="F399" s="1">
        <v>2560</v>
      </c>
      <c r="G399" s="1">
        <v>24</v>
      </c>
      <c r="H399" s="1">
        <v>322</v>
      </c>
      <c r="I399" s="1">
        <v>120</v>
      </c>
      <c r="J399" s="1" t="s">
        <v>20</v>
      </c>
      <c r="K399" s="1" t="s">
        <v>78</v>
      </c>
      <c r="L399" s="1" t="s">
        <v>73</v>
      </c>
    </row>
    <row r="400" spans="1:12">
      <c r="A400" s="8" t="s">
        <v>97</v>
      </c>
      <c r="B400" s="1" t="s">
        <v>75</v>
      </c>
      <c r="C400" s="1">
        <v>10</v>
      </c>
      <c r="D400" s="1" t="s">
        <v>99</v>
      </c>
      <c r="E400" s="1">
        <v>3072</v>
      </c>
      <c r="F400" s="1">
        <v>2560</v>
      </c>
      <c r="G400" s="1">
        <v>24</v>
      </c>
      <c r="H400" s="1">
        <v>142</v>
      </c>
      <c r="I400" s="1">
        <v>120</v>
      </c>
      <c r="J400" s="1" t="s">
        <v>20</v>
      </c>
      <c r="K400" s="1" t="s">
        <v>78</v>
      </c>
      <c r="L400" s="1" t="s">
        <v>73</v>
      </c>
    </row>
    <row r="401" spans="1:12">
      <c r="A401" s="8" t="s">
        <v>97</v>
      </c>
      <c r="B401" s="1" t="s">
        <v>80</v>
      </c>
      <c r="C401" s="1">
        <v>12</v>
      </c>
      <c r="D401" s="1" t="s">
        <v>41</v>
      </c>
      <c r="E401" s="1">
        <v>2048</v>
      </c>
      <c r="F401" s="1">
        <v>1152</v>
      </c>
      <c r="G401" s="1">
        <v>30</v>
      </c>
      <c r="H401" s="1">
        <v>289</v>
      </c>
      <c r="I401" s="1">
        <v>240</v>
      </c>
      <c r="J401" s="1" t="s">
        <v>20</v>
      </c>
      <c r="K401" s="1" t="s">
        <v>78</v>
      </c>
      <c r="L401" s="1" t="s">
        <v>73</v>
      </c>
    </row>
    <row r="402" spans="1:12">
      <c r="A402" s="8" t="s">
        <v>97</v>
      </c>
      <c r="B402" s="1" t="s">
        <v>81</v>
      </c>
      <c r="C402" s="1">
        <v>12</v>
      </c>
      <c r="D402" s="1" t="s">
        <v>41</v>
      </c>
      <c r="E402" s="1">
        <v>2048</v>
      </c>
      <c r="F402" s="1">
        <v>1152</v>
      </c>
      <c r="G402" s="1">
        <v>30</v>
      </c>
      <c r="H402" s="1">
        <v>174</v>
      </c>
      <c r="I402" s="1">
        <v>240</v>
      </c>
      <c r="J402" s="1" t="s">
        <v>20</v>
      </c>
      <c r="K402" s="1" t="s">
        <v>78</v>
      </c>
      <c r="L402" s="1" t="s">
        <v>73</v>
      </c>
    </row>
    <row r="403" spans="1:12">
      <c r="A403" s="8" t="s">
        <v>97</v>
      </c>
      <c r="B403" s="1" t="s">
        <v>82</v>
      </c>
      <c r="C403" s="1">
        <v>12</v>
      </c>
      <c r="D403" s="1" t="s">
        <v>41</v>
      </c>
      <c r="E403" s="1">
        <v>2048</v>
      </c>
      <c r="F403" s="1">
        <v>1152</v>
      </c>
      <c r="G403" s="1">
        <v>30</v>
      </c>
      <c r="H403" s="1">
        <v>107</v>
      </c>
      <c r="I403" s="1">
        <v>240</v>
      </c>
      <c r="J403" s="1" t="s">
        <v>20</v>
      </c>
      <c r="K403" s="1" t="s">
        <v>78</v>
      </c>
      <c r="L403" s="1" t="s">
        <v>73</v>
      </c>
    </row>
    <row r="404" spans="1:12">
      <c r="A404" s="8" t="s">
        <v>97</v>
      </c>
      <c r="B404" s="1" t="s">
        <v>83</v>
      </c>
      <c r="C404" s="1">
        <v>12</v>
      </c>
      <c r="D404" s="1" t="s">
        <v>41</v>
      </c>
      <c r="E404" s="1">
        <v>2048</v>
      </c>
      <c r="F404" s="1">
        <v>1152</v>
      </c>
      <c r="G404" s="1">
        <v>30</v>
      </c>
      <c r="H404" s="1">
        <v>73</v>
      </c>
      <c r="I404" s="1">
        <v>240</v>
      </c>
      <c r="J404" s="1" t="s">
        <v>20</v>
      </c>
      <c r="K404" s="1" t="s">
        <v>78</v>
      </c>
      <c r="L404" s="1" t="s">
        <v>73</v>
      </c>
    </row>
    <row r="405" spans="1:12">
      <c r="A405" s="8" t="s">
        <v>97</v>
      </c>
      <c r="B405" s="1" t="s">
        <v>30</v>
      </c>
      <c r="C405" s="1">
        <v>12</v>
      </c>
      <c r="D405" s="1" t="s">
        <v>41</v>
      </c>
      <c r="E405" s="1">
        <v>2048</v>
      </c>
      <c r="F405" s="1">
        <v>1152</v>
      </c>
      <c r="G405" s="1">
        <v>24</v>
      </c>
      <c r="H405" s="1">
        <v>474</v>
      </c>
      <c r="I405" s="1">
        <v>120</v>
      </c>
      <c r="J405" s="1" t="s">
        <v>20</v>
      </c>
      <c r="K405" s="1" t="s">
        <v>78</v>
      </c>
      <c r="L405" s="1" t="s">
        <v>73</v>
      </c>
    </row>
    <row r="406" spans="1:12">
      <c r="A406" s="8" t="s">
        <v>97</v>
      </c>
      <c r="B406" s="1" t="s">
        <v>29</v>
      </c>
      <c r="C406" s="1">
        <v>12</v>
      </c>
      <c r="D406" s="1" t="s">
        <v>41</v>
      </c>
      <c r="E406" s="1">
        <v>2048</v>
      </c>
      <c r="F406" s="1">
        <v>1152</v>
      </c>
      <c r="G406" s="1">
        <v>24</v>
      </c>
      <c r="H406" s="1">
        <v>310</v>
      </c>
      <c r="I406" s="1">
        <v>240</v>
      </c>
      <c r="J406" s="1" t="s">
        <v>20</v>
      </c>
      <c r="K406" s="1" t="s">
        <v>78</v>
      </c>
      <c r="L406" s="1" t="s">
        <v>73</v>
      </c>
    </row>
    <row r="407" spans="1:12">
      <c r="A407" s="8" t="s">
        <v>97</v>
      </c>
      <c r="B407" s="1" t="s">
        <v>27</v>
      </c>
      <c r="C407" s="1">
        <v>10</v>
      </c>
      <c r="D407" s="1" t="s">
        <v>41</v>
      </c>
      <c r="E407" s="1">
        <v>2048</v>
      </c>
      <c r="F407" s="1">
        <v>1152</v>
      </c>
      <c r="G407" s="1">
        <v>24</v>
      </c>
      <c r="H407" s="1">
        <v>208</v>
      </c>
      <c r="I407" s="1">
        <v>240</v>
      </c>
      <c r="J407" s="1" t="s">
        <v>20</v>
      </c>
      <c r="K407" s="1" t="s">
        <v>78</v>
      </c>
      <c r="L407" s="1" t="s">
        <v>73</v>
      </c>
    </row>
    <row r="408" spans="1:12">
      <c r="A408" s="8" t="s">
        <v>97</v>
      </c>
      <c r="B408" s="1" t="s">
        <v>28</v>
      </c>
      <c r="C408" s="1">
        <v>10</v>
      </c>
      <c r="D408" s="1" t="s">
        <v>41</v>
      </c>
      <c r="E408" s="1">
        <v>2048</v>
      </c>
      <c r="F408" s="1">
        <v>1152</v>
      </c>
      <c r="G408" s="1">
        <v>24</v>
      </c>
      <c r="H408" s="1">
        <v>139</v>
      </c>
      <c r="I408" s="1">
        <v>240</v>
      </c>
      <c r="J408" s="1" t="s">
        <v>20</v>
      </c>
      <c r="K408" s="1" t="s">
        <v>78</v>
      </c>
      <c r="L408" s="1" t="s">
        <v>73</v>
      </c>
    </row>
    <row r="409" spans="1:12">
      <c r="A409" s="8" t="s">
        <v>97</v>
      </c>
      <c r="B409" s="1" t="s">
        <v>18</v>
      </c>
      <c r="C409" s="1">
        <v>10</v>
      </c>
      <c r="D409" s="1" t="s">
        <v>41</v>
      </c>
      <c r="E409" s="1">
        <v>2048</v>
      </c>
      <c r="F409" s="1">
        <v>1152</v>
      </c>
      <c r="G409" s="1">
        <v>24</v>
      </c>
      <c r="H409" s="1">
        <v>98</v>
      </c>
      <c r="I409" s="1">
        <v>240</v>
      </c>
      <c r="J409" s="1" t="s">
        <v>20</v>
      </c>
      <c r="K409" s="1" t="s">
        <v>78</v>
      </c>
      <c r="L409" s="1" t="s">
        <v>73</v>
      </c>
    </row>
    <row r="410" spans="1:12">
      <c r="A410" s="8" t="s">
        <v>97</v>
      </c>
      <c r="B410" s="1" t="s">
        <v>75</v>
      </c>
      <c r="C410" s="1">
        <v>10</v>
      </c>
      <c r="D410" s="1" t="s">
        <v>41</v>
      </c>
      <c r="E410" s="1">
        <v>2048</v>
      </c>
      <c r="F410" s="1">
        <v>1152</v>
      </c>
      <c r="G410" s="1">
        <v>24</v>
      </c>
      <c r="H410" s="1">
        <v>44</v>
      </c>
      <c r="I410" s="1">
        <v>240</v>
      </c>
      <c r="J410" s="1" t="s">
        <v>20</v>
      </c>
      <c r="K410" s="1" t="s">
        <v>78</v>
      </c>
      <c r="L410" s="1" t="s">
        <v>73</v>
      </c>
    </row>
    <row r="411" spans="1:12">
      <c r="A411" s="8" t="s">
        <v>97</v>
      </c>
      <c r="B411" s="1" t="s">
        <v>80</v>
      </c>
      <c r="C411" s="1">
        <v>12</v>
      </c>
      <c r="D411" s="1" t="s">
        <v>55</v>
      </c>
      <c r="E411" s="1">
        <v>2048</v>
      </c>
      <c r="F411" s="1">
        <v>1080</v>
      </c>
      <c r="G411" s="1">
        <v>30</v>
      </c>
      <c r="H411" s="1">
        <v>271</v>
      </c>
      <c r="I411" s="1">
        <v>300</v>
      </c>
      <c r="J411" s="1" t="s">
        <v>20</v>
      </c>
      <c r="K411" s="1" t="s">
        <v>78</v>
      </c>
      <c r="L411" s="1" t="s">
        <v>73</v>
      </c>
    </row>
    <row r="412" spans="1:12">
      <c r="A412" s="8" t="s">
        <v>97</v>
      </c>
      <c r="B412" s="1" t="s">
        <v>81</v>
      </c>
      <c r="C412" s="1">
        <v>12</v>
      </c>
      <c r="D412" s="1" t="s">
        <v>55</v>
      </c>
      <c r="E412" s="1">
        <v>2048</v>
      </c>
      <c r="F412" s="1">
        <v>1080</v>
      </c>
      <c r="G412" s="1">
        <v>30</v>
      </c>
      <c r="H412" s="1">
        <v>163</v>
      </c>
      <c r="I412" s="1">
        <v>300</v>
      </c>
      <c r="J412" s="1" t="s">
        <v>20</v>
      </c>
      <c r="K412" s="1" t="s">
        <v>78</v>
      </c>
      <c r="L412" s="1" t="s">
        <v>73</v>
      </c>
    </row>
    <row r="413" spans="1:12">
      <c r="A413" s="8" t="s">
        <v>97</v>
      </c>
      <c r="B413" s="1" t="s">
        <v>82</v>
      </c>
      <c r="C413" s="1">
        <v>12</v>
      </c>
      <c r="D413" s="1" t="s">
        <v>55</v>
      </c>
      <c r="E413" s="1">
        <v>2048</v>
      </c>
      <c r="F413" s="1">
        <v>1080</v>
      </c>
      <c r="G413" s="1">
        <v>30</v>
      </c>
      <c r="H413" s="1">
        <v>101</v>
      </c>
      <c r="I413" s="1">
        <v>300</v>
      </c>
      <c r="J413" s="1" t="s">
        <v>20</v>
      </c>
      <c r="K413" s="1" t="s">
        <v>78</v>
      </c>
      <c r="L413" s="1" t="s">
        <v>73</v>
      </c>
    </row>
    <row r="414" spans="1:12">
      <c r="A414" s="8" t="s">
        <v>97</v>
      </c>
      <c r="B414" s="1" t="s">
        <v>83</v>
      </c>
      <c r="C414" s="1">
        <v>12</v>
      </c>
      <c r="D414" s="1" t="s">
        <v>55</v>
      </c>
      <c r="E414" s="1">
        <v>2048</v>
      </c>
      <c r="F414" s="1">
        <v>1080</v>
      </c>
      <c r="G414" s="1">
        <v>30</v>
      </c>
      <c r="H414" s="1">
        <v>68</v>
      </c>
      <c r="I414" s="1">
        <v>300</v>
      </c>
      <c r="J414" s="1" t="s">
        <v>20</v>
      </c>
      <c r="K414" s="1" t="s">
        <v>78</v>
      </c>
      <c r="L414" s="1" t="s">
        <v>73</v>
      </c>
    </row>
    <row r="415" spans="1:12">
      <c r="A415" s="8" t="s">
        <v>97</v>
      </c>
      <c r="B415" s="1" t="s">
        <v>30</v>
      </c>
      <c r="C415" s="1">
        <v>12</v>
      </c>
      <c r="D415" s="1" t="s">
        <v>55</v>
      </c>
      <c r="E415" s="1">
        <v>2048</v>
      </c>
      <c r="F415" s="1">
        <v>1080</v>
      </c>
      <c r="G415" s="1">
        <v>24</v>
      </c>
      <c r="H415" s="1">
        <v>474</v>
      </c>
      <c r="I415" s="1">
        <v>120</v>
      </c>
      <c r="J415" s="1" t="s">
        <v>20</v>
      </c>
      <c r="K415" s="1" t="s">
        <v>78</v>
      </c>
      <c r="L415" s="1" t="s">
        <v>73</v>
      </c>
    </row>
    <row r="416" spans="1:12">
      <c r="A416" s="8" t="s">
        <v>97</v>
      </c>
      <c r="B416" s="1" t="s">
        <v>29</v>
      </c>
      <c r="C416" s="1">
        <v>12</v>
      </c>
      <c r="D416" s="1" t="s">
        <v>55</v>
      </c>
      <c r="E416" s="1">
        <v>2048</v>
      </c>
      <c r="F416" s="1">
        <v>1080</v>
      </c>
      <c r="G416" s="1">
        <v>24</v>
      </c>
      <c r="H416" s="1">
        <v>310</v>
      </c>
      <c r="I416" s="1">
        <v>240</v>
      </c>
      <c r="J416" s="1" t="s">
        <v>20</v>
      </c>
      <c r="K416" s="1" t="s">
        <v>78</v>
      </c>
      <c r="L416" s="1" t="s">
        <v>73</v>
      </c>
    </row>
    <row r="417" spans="1:12">
      <c r="A417" s="8" t="s">
        <v>97</v>
      </c>
      <c r="B417" s="1" t="s">
        <v>27</v>
      </c>
      <c r="C417" s="1">
        <v>10</v>
      </c>
      <c r="D417" s="1" t="s">
        <v>55</v>
      </c>
      <c r="E417" s="1">
        <v>2048</v>
      </c>
      <c r="F417" s="1">
        <v>1080</v>
      </c>
      <c r="G417" s="1">
        <v>24</v>
      </c>
      <c r="H417" s="1">
        <v>208</v>
      </c>
      <c r="I417" s="1">
        <v>240</v>
      </c>
      <c r="J417" s="1" t="s">
        <v>20</v>
      </c>
      <c r="K417" s="1" t="s">
        <v>78</v>
      </c>
      <c r="L417" s="1" t="s">
        <v>73</v>
      </c>
    </row>
    <row r="418" spans="1:12">
      <c r="A418" s="8" t="s">
        <v>97</v>
      </c>
      <c r="B418" s="1" t="s">
        <v>28</v>
      </c>
      <c r="C418" s="1">
        <v>10</v>
      </c>
      <c r="D418" s="1" t="s">
        <v>55</v>
      </c>
      <c r="E418" s="1">
        <v>2048</v>
      </c>
      <c r="F418" s="1">
        <v>1080</v>
      </c>
      <c r="G418" s="1">
        <v>24</v>
      </c>
      <c r="H418" s="1">
        <v>139</v>
      </c>
      <c r="I418" s="1">
        <v>240</v>
      </c>
      <c r="J418" s="1" t="s">
        <v>20</v>
      </c>
      <c r="K418" s="1" t="s">
        <v>78</v>
      </c>
      <c r="L418" s="1" t="s">
        <v>73</v>
      </c>
    </row>
    <row r="419" spans="1:12">
      <c r="A419" s="8" t="s">
        <v>97</v>
      </c>
      <c r="B419" s="1" t="s">
        <v>18</v>
      </c>
      <c r="C419" s="1">
        <v>10</v>
      </c>
      <c r="D419" s="1" t="s">
        <v>55</v>
      </c>
      <c r="E419" s="1">
        <v>2048</v>
      </c>
      <c r="F419" s="1">
        <v>1080</v>
      </c>
      <c r="G419" s="1">
        <v>24</v>
      </c>
      <c r="H419" s="1">
        <v>98</v>
      </c>
      <c r="I419" s="1">
        <v>240</v>
      </c>
      <c r="J419" s="1" t="s">
        <v>20</v>
      </c>
      <c r="K419" s="1" t="s">
        <v>78</v>
      </c>
      <c r="L419" s="1" t="s">
        <v>73</v>
      </c>
    </row>
    <row r="420" spans="1:12">
      <c r="A420" s="8" t="s">
        <v>97</v>
      </c>
      <c r="B420" s="1" t="s">
        <v>75</v>
      </c>
      <c r="C420" s="1">
        <v>10</v>
      </c>
      <c r="D420" s="1" t="s">
        <v>55</v>
      </c>
      <c r="E420" s="1">
        <v>2048</v>
      </c>
      <c r="F420" s="1">
        <v>1080</v>
      </c>
      <c r="G420" s="1">
        <v>24</v>
      </c>
      <c r="H420" s="1">
        <v>44</v>
      </c>
      <c r="I420" s="1">
        <v>240</v>
      </c>
      <c r="J420" s="1" t="s">
        <v>20</v>
      </c>
      <c r="K420" s="1" t="s">
        <v>78</v>
      </c>
      <c r="L420" s="1" t="s">
        <v>73</v>
      </c>
    </row>
    <row r="421" spans="1:12">
      <c r="A421" s="8" t="s">
        <v>97</v>
      </c>
      <c r="B421" s="1" t="s">
        <v>80</v>
      </c>
      <c r="C421" s="1">
        <v>12</v>
      </c>
      <c r="D421" s="1" t="s">
        <v>19</v>
      </c>
      <c r="E421" s="1">
        <v>1920</v>
      </c>
      <c r="F421" s="1">
        <v>1080</v>
      </c>
      <c r="G421" s="1">
        <v>30</v>
      </c>
      <c r="H421" s="1">
        <v>264</v>
      </c>
      <c r="I421" s="1">
        <v>300</v>
      </c>
      <c r="J421" s="1" t="s">
        <v>20</v>
      </c>
      <c r="K421" s="1" t="s">
        <v>78</v>
      </c>
      <c r="L421" s="1" t="s">
        <v>73</v>
      </c>
    </row>
    <row r="422" spans="1:12">
      <c r="A422" s="8" t="s">
        <v>97</v>
      </c>
      <c r="B422" s="1" t="s">
        <v>81</v>
      </c>
      <c r="C422" s="1">
        <v>12</v>
      </c>
      <c r="D422" s="1" t="s">
        <v>19</v>
      </c>
      <c r="E422" s="1">
        <v>1920</v>
      </c>
      <c r="F422" s="1">
        <v>1080</v>
      </c>
      <c r="G422" s="1">
        <v>30</v>
      </c>
      <c r="H422" s="1">
        <v>160</v>
      </c>
      <c r="I422" s="1">
        <v>300</v>
      </c>
      <c r="J422" s="1" t="s">
        <v>20</v>
      </c>
      <c r="K422" s="1" t="s">
        <v>78</v>
      </c>
      <c r="L422" s="1" t="s">
        <v>73</v>
      </c>
    </row>
    <row r="423" spans="1:12">
      <c r="A423" s="8" t="s">
        <v>97</v>
      </c>
      <c r="B423" s="1" t="s">
        <v>82</v>
      </c>
      <c r="C423" s="1">
        <v>12</v>
      </c>
      <c r="D423" s="1" t="s">
        <v>19</v>
      </c>
      <c r="E423" s="1">
        <v>1920</v>
      </c>
      <c r="F423" s="1">
        <v>1080</v>
      </c>
      <c r="G423" s="1">
        <v>30</v>
      </c>
      <c r="H423" s="1">
        <v>96</v>
      </c>
      <c r="I423" s="1">
        <v>300</v>
      </c>
      <c r="J423" s="1" t="s">
        <v>20</v>
      </c>
      <c r="K423" s="1" t="s">
        <v>78</v>
      </c>
      <c r="L423" s="1" t="s">
        <v>73</v>
      </c>
    </row>
    <row r="424" spans="1:12">
      <c r="A424" s="8" t="s">
        <v>97</v>
      </c>
      <c r="B424" s="1" t="s">
        <v>83</v>
      </c>
      <c r="C424" s="1">
        <v>12</v>
      </c>
      <c r="D424" s="1" t="s">
        <v>19</v>
      </c>
      <c r="E424" s="1">
        <v>1920</v>
      </c>
      <c r="F424" s="1">
        <v>1080</v>
      </c>
      <c r="G424" s="1">
        <v>30</v>
      </c>
      <c r="H424" s="1">
        <v>64</v>
      </c>
      <c r="I424" s="1">
        <v>300</v>
      </c>
      <c r="J424" s="1" t="s">
        <v>20</v>
      </c>
      <c r="K424" s="1" t="s">
        <v>78</v>
      </c>
      <c r="L424" s="1" t="s">
        <v>73</v>
      </c>
    </row>
    <row r="425" spans="1:12">
      <c r="A425" s="8" t="s">
        <v>97</v>
      </c>
      <c r="B425" s="1" t="s">
        <v>30</v>
      </c>
      <c r="C425" s="1">
        <v>12</v>
      </c>
      <c r="D425" s="1" t="s">
        <v>19</v>
      </c>
      <c r="E425" s="1">
        <v>1920</v>
      </c>
      <c r="F425" s="1">
        <v>1080</v>
      </c>
      <c r="G425" s="1">
        <v>30</v>
      </c>
      <c r="H425" s="1">
        <v>500</v>
      </c>
      <c r="I425" s="1">
        <v>120</v>
      </c>
      <c r="J425" s="1" t="s">
        <v>20</v>
      </c>
      <c r="K425" s="1" t="s">
        <v>78</v>
      </c>
      <c r="L425" s="1" t="s">
        <v>73</v>
      </c>
    </row>
    <row r="426" spans="1:12">
      <c r="A426" s="8" t="s">
        <v>97</v>
      </c>
      <c r="B426" s="1" t="s">
        <v>29</v>
      </c>
      <c r="C426" s="1">
        <v>12</v>
      </c>
      <c r="D426" s="1" t="s">
        <v>19</v>
      </c>
      <c r="E426" s="1">
        <v>1920</v>
      </c>
      <c r="F426" s="1">
        <v>1080</v>
      </c>
      <c r="G426" s="1">
        <v>30</v>
      </c>
      <c r="H426" s="1">
        <v>330</v>
      </c>
      <c r="I426" s="1">
        <v>240</v>
      </c>
      <c r="J426" s="1" t="s">
        <v>20</v>
      </c>
      <c r="K426" s="1" t="s">
        <v>78</v>
      </c>
      <c r="L426" s="1" t="s">
        <v>73</v>
      </c>
    </row>
    <row r="427" spans="1:12">
      <c r="A427" s="8" t="s">
        <v>97</v>
      </c>
      <c r="B427" s="1" t="s">
        <v>27</v>
      </c>
      <c r="C427" s="1">
        <v>10</v>
      </c>
      <c r="D427" s="1" t="s">
        <v>19</v>
      </c>
      <c r="E427" s="1">
        <v>1920</v>
      </c>
      <c r="F427" s="1">
        <v>1080</v>
      </c>
      <c r="G427" s="1">
        <v>30</v>
      </c>
      <c r="H427" s="1">
        <v>220</v>
      </c>
      <c r="I427" s="1">
        <v>240</v>
      </c>
      <c r="J427" s="1" t="s">
        <v>20</v>
      </c>
      <c r="K427" s="1" t="s">
        <v>78</v>
      </c>
      <c r="L427" s="1" t="s">
        <v>73</v>
      </c>
    </row>
    <row r="428" spans="1:12">
      <c r="A428" s="8" t="s">
        <v>97</v>
      </c>
      <c r="B428" s="1" t="s">
        <v>28</v>
      </c>
      <c r="C428" s="1">
        <v>10</v>
      </c>
      <c r="D428" s="1" t="s">
        <v>19</v>
      </c>
      <c r="E428" s="1">
        <v>1920</v>
      </c>
      <c r="F428" s="1">
        <v>1080</v>
      </c>
      <c r="G428" s="1">
        <v>30</v>
      </c>
      <c r="H428" s="1">
        <v>147</v>
      </c>
      <c r="I428" s="1">
        <v>240</v>
      </c>
      <c r="J428" s="1" t="s">
        <v>20</v>
      </c>
      <c r="K428" s="1" t="s">
        <v>78</v>
      </c>
      <c r="L428" s="1" t="s">
        <v>73</v>
      </c>
    </row>
    <row r="429" spans="1:12">
      <c r="A429" s="8" t="s">
        <v>97</v>
      </c>
      <c r="B429" s="1" t="s">
        <v>18</v>
      </c>
      <c r="C429" s="1">
        <v>10</v>
      </c>
      <c r="D429" s="1" t="s">
        <v>19</v>
      </c>
      <c r="E429" s="1">
        <v>1920</v>
      </c>
      <c r="F429" s="1">
        <v>1080</v>
      </c>
      <c r="G429" s="1">
        <v>30</v>
      </c>
      <c r="H429" s="1">
        <v>102</v>
      </c>
      <c r="I429" s="1">
        <v>240</v>
      </c>
      <c r="J429" s="1" t="s">
        <v>20</v>
      </c>
      <c r="K429" s="1" t="s">
        <v>78</v>
      </c>
      <c r="L429" s="1" t="s">
        <v>73</v>
      </c>
    </row>
    <row r="430" spans="1:12">
      <c r="A430" s="8" t="s">
        <v>97</v>
      </c>
      <c r="B430" s="1" t="s">
        <v>75</v>
      </c>
      <c r="C430" s="1">
        <v>10</v>
      </c>
      <c r="D430" s="1" t="s">
        <v>19</v>
      </c>
      <c r="E430" s="1">
        <v>1920</v>
      </c>
      <c r="F430" s="1">
        <v>1080</v>
      </c>
      <c r="G430" s="1">
        <v>30</v>
      </c>
      <c r="H430" s="1">
        <v>45</v>
      </c>
      <c r="I430" s="1">
        <v>240</v>
      </c>
      <c r="J430" s="1" t="s">
        <v>20</v>
      </c>
      <c r="K430" s="1" t="s">
        <v>78</v>
      </c>
      <c r="L430" s="1" t="s">
        <v>73</v>
      </c>
    </row>
    <row r="431" spans="1:12">
      <c r="A431" s="8" t="s">
        <v>100</v>
      </c>
      <c r="B431" s="1" t="s">
        <v>92</v>
      </c>
      <c r="C431" s="1">
        <v>12</v>
      </c>
      <c r="D431" s="1" t="s">
        <v>101</v>
      </c>
      <c r="E431" s="1">
        <v>12288</v>
      </c>
      <c r="F431" s="1">
        <v>6480</v>
      </c>
      <c r="G431" s="1">
        <v>24</v>
      </c>
      <c r="H431" s="1">
        <v>4624</v>
      </c>
      <c r="I431" s="1">
        <v>40</v>
      </c>
      <c r="J431" s="1" t="s">
        <v>20</v>
      </c>
      <c r="K431" s="1" t="s">
        <v>78</v>
      </c>
      <c r="L431" s="1" t="s">
        <v>73</v>
      </c>
    </row>
    <row r="432" spans="1:12">
      <c r="A432" s="8" t="s">
        <v>100</v>
      </c>
      <c r="B432" s="1" t="s">
        <v>93</v>
      </c>
      <c r="C432" s="1">
        <v>12</v>
      </c>
      <c r="D432" s="1" t="s">
        <v>101</v>
      </c>
      <c r="E432" s="1">
        <v>12288</v>
      </c>
      <c r="F432" s="1">
        <v>6480</v>
      </c>
      <c r="G432" s="1">
        <v>24</v>
      </c>
      <c r="H432" s="1">
        <v>2888</v>
      </c>
      <c r="I432" s="1">
        <v>60</v>
      </c>
      <c r="J432" s="1" t="s">
        <v>20</v>
      </c>
      <c r="K432" s="1" t="s">
        <v>78</v>
      </c>
      <c r="L432" s="1" t="s">
        <v>73</v>
      </c>
    </row>
    <row r="433" spans="1:12">
      <c r="A433" s="8" t="s">
        <v>100</v>
      </c>
      <c r="B433" s="1" t="s">
        <v>102</v>
      </c>
      <c r="C433" s="1">
        <v>12</v>
      </c>
      <c r="D433" s="1" t="s">
        <v>101</v>
      </c>
      <c r="E433" s="1">
        <v>12288</v>
      </c>
      <c r="F433" s="1">
        <v>6480</v>
      </c>
      <c r="G433" s="1">
        <v>24</v>
      </c>
      <c r="H433" s="1">
        <v>1928</v>
      </c>
      <c r="I433" s="1">
        <v>60</v>
      </c>
      <c r="J433" s="1" t="s">
        <v>20</v>
      </c>
      <c r="K433" s="1" t="s">
        <v>78</v>
      </c>
      <c r="L433" s="1" t="s">
        <v>73</v>
      </c>
    </row>
    <row r="434" spans="1:12">
      <c r="A434" s="8" t="s">
        <v>100</v>
      </c>
      <c r="B434" s="1" t="s">
        <v>103</v>
      </c>
      <c r="C434" s="1">
        <v>12</v>
      </c>
      <c r="D434" s="1" t="s">
        <v>101</v>
      </c>
      <c r="E434" s="1">
        <v>12288</v>
      </c>
      <c r="F434" s="1">
        <v>6480</v>
      </c>
      <c r="G434" s="1">
        <v>24</v>
      </c>
      <c r="H434" s="1">
        <v>1280</v>
      </c>
      <c r="I434" s="1">
        <v>60</v>
      </c>
      <c r="J434" s="1" t="s">
        <v>20</v>
      </c>
      <c r="K434" s="1" t="s">
        <v>78</v>
      </c>
      <c r="L434" s="1" t="s">
        <v>73</v>
      </c>
    </row>
    <row r="435" spans="1:12">
      <c r="A435" s="8" t="s">
        <v>100</v>
      </c>
      <c r="B435" s="1" t="s">
        <v>92</v>
      </c>
      <c r="C435" s="1">
        <v>12</v>
      </c>
      <c r="D435" s="1" t="s">
        <v>104</v>
      </c>
      <c r="E435" s="1">
        <v>11520</v>
      </c>
      <c r="F435" s="1">
        <v>6480</v>
      </c>
      <c r="G435" s="1">
        <v>24</v>
      </c>
      <c r="H435" s="1">
        <v>4336</v>
      </c>
      <c r="I435" s="1">
        <v>40</v>
      </c>
      <c r="J435" s="1" t="s">
        <v>20</v>
      </c>
      <c r="K435" s="1" t="s">
        <v>78</v>
      </c>
      <c r="L435" s="1" t="s">
        <v>73</v>
      </c>
    </row>
    <row r="436" spans="1:12">
      <c r="A436" s="8" t="s">
        <v>100</v>
      </c>
      <c r="B436" s="1" t="s">
        <v>93</v>
      </c>
      <c r="C436" s="1">
        <v>12</v>
      </c>
      <c r="D436" s="1" t="s">
        <v>104</v>
      </c>
      <c r="E436" s="1">
        <v>11520</v>
      </c>
      <c r="F436" s="1">
        <v>6480</v>
      </c>
      <c r="G436" s="1">
        <v>24</v>
      </c>
      <c r="H436" s="1">
        <v>2172</v>
      </c>
      <c r="I436" s="1">
        <v>60</v>
      </c>
      <c r="J436" s="1" t="s">
        <v>20</v>
      </c>
      <c r="K436" s="1" t="s">
        <v>78</v>
      </c>
      <c r="L436" s="1" t="s">
        <v>73</v>
      </c>
    </row>
    <row r="437" spans="1:12">
      <c r="A437" s="8" t="s">
        <v>100</v>
      </c>
      <c r="B437" s="1" t="s">
        <v>102</v>
      </c>
      <c r="C437" s="1">
        <v>12</v>
      </c>
      <c r="D437" s="1" t="s">
        <v>104</v>
      </c>
      <c r="E437" s="1">
        <v>11520</v>
      </c>
      <c r="F437" s="1">
        <v>6480</v>
      </c>
      <c r="G437" s="1">
        <v>24</v>
      </c>
      <c r="H437" s="1">
        <v>1808</v>
      </c>
      <c r="I437" s="1">
        <v>60</v>
      </c>
      <c r="J437" s="1" t="s">
        <v>20</v>
      </c>
      <c r="K437" s="1" t="s">
        <v>78</v>
      </c>
      <c r="L437" s="1" t="s">
        <v>73</v>
      </c>
    </row>
    <row r="438" spans="1:12">
      <c r="A438" s="8" t="s">
        <v>100</v>
      </c>
      <c r="B438" s="1" t="s">
        <v>103</v>
      </c>
      <c r="C438" s="1">
        <v>12</v>
      </c>
      <c r="D438" s="1" t="s">
        <v>104</v>
      </c>
      <c r="E438" s="1">
        <v>11520</v>
      </c>
      <c r="F438" s="1">
        <v>6480</v>
      </c>
      <c r="G438" s="1">
        <v>24</v>
      </c>
      <c r="H438" s="1">
        <v>1200</v>
      </c>
      <c r="I438" s="1">
        <v>60</v>
      </c>
      <c r="J438" s="1" t="s">
        <v>20</v>
      </c>
      <c r="K438" s="1" t="s">
        <v>78</v>
      </c>
      <c r="L438" s="1" t="s">
        <v>73</v>
      </c>
    </row>
    <row r="439" spans="1:12">
      <c r="A439" s="8" t="s">
        <v>100</v>
      </c>
      <c r="B439" s="1" t="s">
        <v>92</v>
      </c>
      <c r="C439" s="1">
        <v>12</v>
      </c>
      <c r="D439" s="1" t="s">
        <v>105</v>
      </c>
      <c r="E439" s="1">
        <v>12288</v>
      </c>
      <c r="F439" s="1">
        <v>5112</v>
      </c>
      <c r="G439" s="1">
        <v>24</v>
      </c>
      <c r="H439" s="1">
        <v>3656</v>
      </c>
      <c r="I439" s="1">
        <v>50</v>
      </c>
      <c r="J439" s="1" t="s">
        <v>20</v>
      </c>
      <c r="K439" s="1" t="s">
        <v>78</v>
      </c>
      <c r="L439" s="1" t="s">
        <v>73</v>
      </c>
    </row>
    <row r="440" spans="1:12">
      <c r="A440" s="8" t="s">
        <v>100</v>
      </c>
      <c r="B440" s="1" t="s">
        <v>93</v>
      </c>
      <c r="C440" s="1">
        <v>12</v>
      </c>
      <c r="D440" s="1" t="s">
        <v>105</v>
      </c>
      <c r="E440" s="1">
        <v>12288</v>
      </c>
      <c r="F440" s="1">
        <v>5112</v>
      </c>
      <c r="G440" s="1">
        <v>24</v>
      </c>
      <c r="H440" s="1">
        <v>2288</v>
      </c>
      <c r="I440" s="1">
        <v>75</v>
      </c>
      <c r="J440" s="1" t="s">
        <v>20</v>
      </c>
      <c r="K440" s="1" t="s">
        <v>78</v>
      </c>
      <c r="L440" s="1" t="s">
        <v>73</v>
      </c>
    </row>
    <row r="441" spans="1:12">
      <c r="A441" s="8" t="s">
        <v>100</v>
      </c>
      <c r="B441" s="1" t="s">
        <v>102</v>
      </c>
      <c r="C441" s="1">
        <v>12</v>
      </c>
      <c r="D441" s="1" t="s">
        <v>105</v>
      </c>
      <c r="E441" s="1">
        <v>12288</v>
      </c>
      <c r="F441" s="1">
        <v>5112</v>
      </c>
      <c r="G441" s="1">
        <v>24</v>
      </c>
      <c r="H441" s="1">
        <v>1520</v>
      </c>
      <c r="I441" s="1">
        <v>75</v>
      </c>
      <c r="J441" s="1" t="s">
        <v>20</v>
      </c>
      <c r="K441" s="1" t="s">
        <v>78</v>
      </c>
      <c r="L441" s="1" t="s">
        <v>73</v>
      </c>
    </row>
    <row r="442" spans="1:12">
      <c r="A442" s="8" t="s">
        <v>100</v>
      </c>
      <c r="B442" s="1" t="s">
        <v>103</v>
      </c>
      <c r="C442" s="1">
        <v>12</v>
      </c>
      <c r="D442" s="1" t="s">
        <v>105</v>
      </c>
      <c r="E442" s="1">
        <v>12288</v>
      </c>
      <c r="F442" s="1">
        <v>5112</v>
      </c>
      <c r="G442" s="1">
        <v>24</v>
      </c>
      <c r="H442" s="1">
        <v>1016</v>
      </c>
      <c r="I442" s="1">
        <v>75</v>
      </c>
      <c r="J442" s="1" t="s">
        <v>20</v>
      </c>
      <c r="K442" s="1" t="s">
        <v>78</v>
      </c>
      <c r="L442" s="1" t="s">
        <v>73</v>
      </c>
    </row>
    <row r="443" spans="1:12">
      <c r="A443" s="8" t="s">
        <v>100</v>
      </c>
      <c r="B443" s="1" t="s">
        <v>92</v>
      </c>
      <c r="C443" s="1">
        <v>12</v>
      </c>
      <c r="D443" s="1" t="s">
        <v>106</v>
      </c>
      <c r="E443" s="1">
        <v>7680</v>
      </c>
      <c r="F443" s="1">
        <v>6408</v>
      </c>
      <c r="G443" s="1">
        <v>24</v>
      </c>
      <c r="H443" s="1">
        <v>2864</v>
      </c>
      <c r="I443" s="1">
        <v>60</v>
      </c>
      <c r="J443" s="1" t="s">
        <v>20</v>
      </c>
      <c r="K443" s="1" t="s">
        <v>78</v>
      </c>
      <c r="L443" s="1" t="s">
        <v>73</v>
      </c>
    </row>
    <row r="444" spans="1:12">
      <c r="A444" s="8" t="s">
        <v>100</v>
      </c>
      <c r="B444" s="1" t="s">
        <v>93</v>
      </c>
      <c r="C444" s="1">
        <v>12</v>
      </c>
      <c r="D444" s="1" t="s">
        <v>106</v>
      </c>
      <c r="E444" s="1">
        <v>7680</v>
      </c>
      <c r="F444" s="1">
        <v>6408</v>
      </c>
      <c r="G444" s="1">
        <v>24</v>
      </c>
      <c r="H444" s="1">
        <v>1972</v>
      </c>
      <c r="I444" s="1">
        <v>60</v>
      </c>
      <c r="J444" s="1" t="s">
        <v>20</v>
      </c>
      <c r="K444" s="1" t="s">
        <v>78</v>
      </c>
      <c r="L444" s="1" t="s">
        <v>73</v>
      </c>
    </row>
    <row r="445" spans="1:12">
      <c r="A445" s="8" t="s">
        <v>100</v>
      </c>
      <c r="B445" s="1" t="s">
        <v>102</v>
      </c>
      <c r="C445" s="1">
        <v>12</v>
      </c>
      <c r="D445" s="1" t="s">
        <v>106</v>
      </c>
      <c r="E445" s="1">
        <v>7680</v>
      </c>
      <c r="F445" s="1">
        <v>6408</v>
      </c>
      <c r="G445" s="1">
        <v>24</v>
      </c>
      <c r="H445" s="1">
        <v>1200</v>
      </c>
      <c r="I445" s="1">
        <v>60</v>
      </c>
      <c r="J445" s="1" t="s">
        <v>20</v>
      </c>
      <c r="K445" s="1" t="s">
        <v>78</v>
      </c>
      <c r="L445" s="1" t="s">
        <v>73</v>
      </c>
    </row>
    <row r="446" spans="1:12">
      <c r="A446" s="8" t="s">
        <v>100</v>
      </c>
      <c r="B446" s="1" t="s">
        <v>103</v>
      </c>
      <c r="C446" s="1">
        <v>12</v>
      </c>
      <c r="D446" s="1" t="s">
        <v>106</v>
      </c>
      <c r="E446" s="1">
        <v>7680</v>
      </c>
      <c r="F446" s="1">
        <v>6408</v>
      </c>
      <c r="G446" s="1">
        <v>24</v>
      </c>
      <c r="H446" s="1">
        <v>792</v>
      </c>
      <c r="I446" s="1">
        <v>60</v>
      </c>
      <c r="J446" s="1" t="s">
        <v>20</v>
      </c>
      <c r="K446" s="1" t="s">
        <v>78</v>
      </c>
      <c r="L446" s="1" t="s">
        <v>73</v>
      </c>
    </row>
    <row r="447" spans="1:12">
      <c r="A447" s="8" t="s">
        <v>100</v>
      </c>
      <c r="B447" s="1" t="s">
        <v>92</v>
      </c>
      <c r="C447" s="1">
        <v>12</v>
      </c>
      <c r="D447" s="1" t="s">
        <v>107</v>
      </c>
      <c r="E447" s="1">
        <v>8192</v>
      </c>
      <c r="F447" s="1">
        <v>4320</v>
      </c>
      <c r="G447" s="1">
        <v>24</v>
      </c>
      <c r="H447" s="1">
        <v>2056</v>
      </c>
      <c r="I447" s="1">
        <v>120</v>
      </c>
      <c r="J447" s="1" t="s">
        <v>20</v>
      </c>
      <c r="K447" s="1" t="s">
        <v>78</v>
      </c>
      <c r="L447" s="1" t="s">
        <v>73</v>
      </c>
    </row>
    <row r="448" spans="1:12">
      <c r="A448" s="8" t="s">
        <v>100</v>
      </c>
      <c r="B448" s="1" t="s">
        <v>93</v>
      </c>
      <c r="C448" s="1">
        <v>12</v>
      </c>
      <c r="D448" s="1" t="s">
        <v>107</v>
      </c>
      <c r="E448" s="1">
        <v>8192</v>
      </c>
      <c r="F448" s="1">
        <v>4320</v>
      </c>
      <c r="G448" s="1">
        <v>24</v>
      </c>
      <c r="H448" s="1">
        <v>1288</v>
      </c>
      <c r="I448" s="1">
        <v>120</v>
      </c>
      <c r="J448" s="1" t="s">
        <v>20</v>
      </c>
      <c r="K448" s="1" t="s">
        <v>78</v>
      </c>
      <c r="L448" s="1" t="s">
        <v>73</v>
      </c>
    </row>
    <row r="449" spans="1:12">
      <c r="A449" s="8" t="s">
        <v>100</v>
      </c>
      <c r="B449" s="1" t="s">
        <v>102</v>
      </c>
      <c r="C449" s="1">
        <v>12</v>
      </c>
      <c r="D449" s="1" t="s">
        <v>107</v>
      </c>
      <c r="E449" s="1">
        <v>8192</v>
      </c>
      <c r="F449" s="1">
        <v>4320</v>
      </c>
      <c r="G449" s="1">
        <v>24</v>
      </c>
      <c r="H449" s="1">
        <v>856</v>
      </c>
      <c r="I449" s="1">
        <v>120</v>
      </c>
      <c r="J449" s="1" t="s">
        <v>20</v>
      </c>
      <c r="K449" s="1" t="s">
        <v>78</v>
      </c>
      <c r="L449" s="1" t="s">
        <v>73</v>
      </c>
    </row>
    <row r="450" spans="1:12">
      <c r="A450" s="8" t="s">
        <v>100</v>
      </c>
      <c r="B450" s="1" t="s">
        <v>103</v>
      </c>
      <c r="C450" s="1">
        <v>12</v>
      </c>
      <c r="D450" s="1" t="s">
        <v>107</v>
      </c>
      <c r="E450" s="1">
        <v>8192</v>
      </c>
      <c r="F450" s="1">
        <v>4320</v>
      </c>
      <c r="G450" s="1">
        <v>24</v>
      </c>
      <c r="H450" s="1">
        <v>568</v>
      </c>
      <c r="I450" s="1">
        <v>120</v>
      </c>
      <c r="J450" s="1" t="s">
        <v>20</v>
      </c>
      <c r="K450" s="1" t="s">
        <v>78</v>
      </c>
      <c r="L450" s="1" t="s">
        <v>73</v>
      </c>
    </row>
    <row r="451" spans="1:12">
      <c r="A451" s="8" t="s">
        <v>100</v>
      </c>
      <c r="B451" s="1" t="s">
        <v>92</v>
      </c>
      <c r="C451" s="1">
        <v>12</v>
      </c>
      <c r="D451" s="1" t="s">
        <v>108</v>
      </c>
      <c r="E451" s="1">
        <v>7680</v>
      </c>
      <c r="F451" s="1">
        <v>4320</v>
      </c>
      <c r="G451" s="1">
        <v>24</v>
      </c>
      <c r="H451" s="1">
        <v>1928</v>
      </c>
      <c r="I451" s="1">
        <v>120</v>
      </c>
      <c r="J451" s="1" t="s">
        <v>20</v>
      </c>
      <c r="K451" s="1" t="s">
        <v>78</v>
      </c>
      <c r="L451" s="1" t="s">
        <v>73</v>
      </c>
    </row>
    <row r="452" spans="1:12">
      <c r="A452" s="8" t="s">
        <v>100</v>
      </c>
      <c r="B452" s="1" t="s">
        <v>93</v>
      </c>
      <c r="C452" s="1">
        <v>12</v>
      </c>
      <c r="D452" s="1" t="s">
        <v>108</v>
      </c>
      <c r="E452" s="1">
        <v>7680</v>
      </c>
      <c r="F452" s="1">
        <v>4320</v>
      </c>
      <c r="G452" s="1">
        <v>24</v>
      </c>
      <c r="H452" s="1">
        <v>1208</v>
      </c>
      <c r="I452" s="1">
        <v>120</v>
      </c>
      <c r="J452" s="1" t="s">
        <v>20</v>
      </c>
      <c r="K452" s="1" t="s">
        <v>78</v>
      </c>
      <c r="L452" s="1" t="s">
        <v>73</v>
      </c>
    </row>
    <row r="453" spans="1:12">
      <c r="A453" s="8" t="s">
        <v>100</v>
      </c>
      <c r="B453" s="1" t="s">
        <v>102</v>
      </c>
      <c r="C453" s="1">
        <v>12</v>
      </c>
      <c r="D453" s="1" t="s">
        <v>108</v>
      </c>
      <c r="E453" s="1">
        <v>7680</v>
      </c>
      <c r="F453" s="1">
        <v>4320</v>
      </c>
      <c r="G453" s="1">
        <v>24</v>
      </c>
      <c r="H453" s="1">
        <v>808</v>
      </c>
      <c r="I453" s="1">
        <v>120</v>
      </c>
      <c r="J453" s="1" t="s">
        <v>20</v>
      </c>
      <c r="K453" s="1" t="s">
        <v>78</v>
      </c>
      <c r="L453" s="1" t="s">
        <v>73</v>
      </c>
    </row>
    <row r="454" spans="1:12">
      <c r="A454" s="8" t="s">
        <v>100</v>
      </c>
      <c r="B454" s="1" t="s">
        <v>103</v>
      </c>
      <c r="C454" s="1">
        <v>12</v>
      </c>
      <c r="D454" s="1" t="s">
        <v>108</v>
      </c>
      <c r="E454" s="1">
        <v>7680</v>
      </c>
      <c r="F454" s="1">
        <v>4320</v>
      </c>
      <c r="G454" s="1">
        <v>24</v>
      </c>
      <c r="H454" s="1">
        <v>536</v>
      </c>
      <c r="I454" s="1">
        <v>120</v>
      </c>
      <c r="J454" s="1" t="s">
        <v>20</v>
      </c>
      <c r="K454" s="1" t="s">
        <v>78</v>
      </c>
      <c r="L454" s="1" t="s">
        <v>73</v>
      </c>
    </row>
    <row r="455" spans="1:12">
      <c r="A455" s="8" t="s">
        <v>100</v>
      </c>
      <c r="B455" s="1" t="s">
        <v>92</v>
      </c>
      <c r="C455" s="1">
        <v>12</v>
      </c>
      <c r="D455" s="1" t="s">
        <v>109</v>
      </c>
      <c r="E455" s="1">
        <v>8192</v>
      </c>
      <c r="F455" s="1">
        <v>3408</v>
      </c>
      <c r="G455" s="1">
        <v>24</v>
      </c>
      <c r="H455" s="1">
        <v>1624</v>
      </c>
      <c r="I455" s="1">
        <v>160</v>
      </c>
      <c r="J455" s="1" t="s">
        <v>20</v>
      </c>
      <c r="K455" s="1" t="s">
        <v>78</v>
      </c>
      <c r="L455" s="1" t="s">
        <v>73</v>
      </c>
    </row>
    <row r="456" spans="1:12">
      <c r="A456" s="8" t="s">
        <v>100</v>
      </c>
      <c r="B456" s="1" t="s">
        <v>93</v>
      </c>
      <c r="C456" s="1">
        <v>12</v>
      </c>
      <c r="D456" s="1" t="s">
        <v>109</v>
      </c>
      <c r="E456" s="1">
        <v>8192</v>
      </c>
      <c r="F456" s="1">
        <v>3408</v>
      </c>
      <c r="G456" s="1">
        <v>24</v>
      </c>
      <c r="H456" s="1">
        <v>1016</v>
      </c>
      <c r="I456" s="1">
        <v>160</v>
      </c>
      <c r="J456" s="1" t="s">
        <v>20</v>
      </c>
      <c r="K456" s="1" t="s">
        <v>78</v>
      </c>
      <c r="L456" s="1" t="s">
        <v>73</v>
      </c>
    </row>
    <row r="457" spans="1:12">
      <c r="A457" s="8" t="s">
        <v>100</v>
      </c>
      <c r="B457" s="1" t="s">
        <v>102</v>
      </c>
      <c r="C457" s="1">
        <v>12</v>
      </c>
      <c r="D457" s="1" t="s">
        <v>109</v>
      </c>
      <c r="E457" s="1">
        <v>8192</v>
      </c>
      <c r="F457" s="1">
        <v>3408</v>
      </c>
      <c r="G457" s="1">
        <v>24</v>
      </c>
      <c r="H457" s="1">
        <v>680</v>
      </c>
      <c r="I457" s="1">
        <v>160</v>
      </c>
      <c r="J457" s="1" t="s">
        <v>20</v>
      </c>
      <c r="K457" s="1" t="s">
        <v>78</v>
      </c>
      <c r="L457" s="1" t="s">
        <v>73</v>
      </c>
    </row>
    <row r="458" spans="1:12">
      <c r="A458" s="8" t="s">
        <v>100</v>
      </c>
      <c r="B458" s="1" t="s">
        <v>103</v>
      </c>
      <c r="C458" s="1">
        <v>12</v>
      </c>
      <c r="D458" s="1" t="s">
        <v>109</v>
      </c>
      <c r="E458" s="1">
        <v>8192</v>
      </c>
      <c r="F458" s="1">
        <v>3408</v>
      </c>
      <c r="G458" s="1">
        <v>24</v>
      </c>
      <c r="H458" s="1">
        <v>448</v>
      </c>
      <c r="I458" s="1">
        <v>160</v>
      </c>
      <c r="J458" s="1" t="s">
        <v>20</v>
      </c>
      <c r="K458" s="1" t="s">
        <v>78</v>
      </c>
      <c r="L458" s="1" t="s">
        <v>73</v>
      </c>
    </row>
    <row r="459" spans="1:12">
      <c r="A459" s="8" t="s">
        <v>100</v>
      </c>
      <c r="B459" s="1" t="s">
        <v>92</v>
      </c>
      <c r="C459" s="1">
        <v>12</v>
      </c>
      <c r="D459" s="1" t="s">
        <v>110</v>
      </c>
      <c r="E459" s="1">
        <v>5120</v>
      </c>
      <c r="F459" s="1">
        <v>4272</v>
      </c>
      <c r="G459" s="1">
        <v>24</v>
      </c>
      <c r="H459" s="1">
        <v>1272</v>
      </c>
      <c r="I459" s="1">
        <v>120</v>
      </c>
      <c r="J459" s="1" t="s">
        <v>20</v>
      </c>
      <c r="K459" s="1" t="s">
        <v>78</v>
      </c>
      <c r="L459" s="1" t="s">
        <v>73</v>
      </c>
    </row>
    <row r="460" spans="1:12">
      <c r="A460" s="8" t="s">
        <v>100</v>
      </c>
      <c r="B460" s="1" t="s">
        <v>93</v>
      </c>
      <c r="C460" s="1">
        <v>12</v>
      </c>
      <c r="D460" s="1" t="s">
        <v>110</v>
      </c>
      <c r="E460" s="1">
        <v>5120</v>
      </c>
      <c r="F460" s="1">
        <v>4272</v>
      </c>
      <c r="G460" s="1">
        <v>24</v>
      </c>
      <c r="H460" s="1">
        <v>800</v>
      </c>
      <c r="I460" s="1">
        <v>120</v>
      </c>
      <c r="J460" s="1" t="s">
        <v>20</v>
      </c>
      <c r="K460" s="1" t="s">
        <v>78</v>
      </c>
      <c r="L460" s="1" t="s">
        <v>73</v>
      </c>
    </row>
    <row r="461" spans="1:12">
      <c r="A461" s="8" t="s">
        <v>100</v>
      </c>
      <c r="B461" s="1" t="s">
        <v>102</v>
      </c>
      <c r="C461" s="1">
        <v>12</v>
      </c>
      <c r="D461" s="1" t="s">
        <v>110</v>
      </c>
      <c r="E461" s="1">
        <v>5120</v>
      </c>
      <c r="F461" s="1">
        <v>4272</v>
      </c>
      <c r="G461" s="1">
        <v>24</v>
      </c>
      <c r="H461" s="1">
        <v>536</v>
      </c>
      <c r="I461" s="1">
        <v>120</v>
      </c>
      <c r="J461" s="1" t="s">
        <v>20</v>
      </c>
      <c r="K461" s="1" t="s">
        <v>78</v>
      </c>
      <c r="L461" s="1" t="s">
        <v>73</v>
      </c>
    </row>
    <row r="462" spans="1:12">
      <c r="A462" s="8" t="s">
        <v>100</v>
      </c>
      <c r="B462" s="1" t="s">
        <v>103</v>
      </c>
      <c r="C462" s="1">
        <v>12</v>
      </c>
      <c r="D462" s="1" t="s">
        <v>110</v>
      </c>
      <c r="E462" s="1">
        <v>5120</v>
      </c>
      <c r="F462" s="1">
        <v>4272</v>
      </c>
      <c r="G462" s="1">
        <v>24</v>
      </c>
      <c r="H462" s="1">
        <v>352</v>
      </c>
      <c r="I462" s="1">
        <v>120</v>
      </c>
      <c r="J462" s="1" t="s">
        <v>20</v>
      </c>
      <c r="K462" s="1" t="s">
        <v>78</v>
      </c>
      <c r="L462" s="1" t="s">
        <v>73</v>
      </c>
    </row>
    <row r="463" spans="1:12">
      <c r="A463" s="8" t="s">
        <v>100</v>
      </c>
      <c r="B463" s="1" t="s">
        <v>92</v>
      </c>
      <c r="C463" s="1">
        <v>12</v>
      </c>
      <c r="D463" s="1" t="s">
        <v>58</v>
      </c>
      <c r="E463" s="1">
        <v>6144</v>
      </c>
      <c r="F463" s="1">
        <v>3240</v>
      </c>
      <c r="G463" s="1">
        <v>24</v>
      </c>
      <c r="H463" s="1">
        <v>1168</v>
      </c>
      <c r="I463" s="1">
        <v>120</v>
      </c>
      <c r="J463" s="1" t="s">
        <v>20</v>
      </c>
      <c r="K463" s="1" t="s">
        <v>78</v>
      </c>
      <c r="L463" s="1" t="s">
        <v>73</v>
      </c>
    </row>
    <row r="464" spans="1:12">
      <c r="A464" s="8" t="s">
        <v>100</v>
      </c>
      <c r="B464" s="1" t="s">
        <v>93</v>
      </c>
      <c r="C464" s="1">
        <v>12</v>
      </c>
      <c r="D464" s="1" t="s">
        <v>58</v>
      </c>
      <c r="E464" s="1">
        <v>6144</v>
      </c>
      <c r="F464" s="1">
        <v>3240</v>
      </c>
      <c r="G464" s="1">
        <v>24</v>
      </c>
      <c r="H464" s="1">
        <v>728</v>
      </c>
      <c r="I464" s="1">
        <v>120</v>
      </c>
      <c r="J464" s="1" t="s">
        <v>20</v>
      </c>
      <c r="K464" s="1" t="s">
        <v>78</v>
      </c>
      <c r="L464" s="1" t="s">
        <v>73</v>
      </c>
    </row>
    <row r="465" spans="1:12">
      <c r="A465" s="8" t="s">
        <v>100</v>
      </c>
      <c r="B465" s="1" t="s">
        <v>102</v>
      </c>
      <c r="C465" s="1">
        <v>12</v>
      </c>
      <c r="D465" s="1" t="s">
        <v>58</v>
      </c>
      <c r="E465" s="1">
        <v>6144</v>
      </c>
      <c r="F465" s="1">
        <v>3240</v>
      </c>
      <c r="G465" s="1">
        <v>24</v>
      </c>
      <c r="H465" s="1">
        <v>488</v>
      </c>
      <c r="I465" s="1">
        <v>120</v>
      </c>
      <c r="J465" s="1" t="s">
        <v>20</v>
      </c>
      <c r="K465" s="1" t="s">
        <v>78</v>
      </c>
      <c r="L465" s="1" t="s">
        <v>73</v>
      </c>
    </row>
    <row r="466" spans="1:12">
      <c r="A466" s="8" t="s">
        <v>100</v>
      </c>
      <c r="B466" s="1" t="s">
        <v>103</v>
      </c>
      <c r="C466" s="1">
        <v>12</v>
      </c>
      <c r="D466" s="1" t="s">
        <v>58</v>
      </c>
      <c r="E466" s="1">
        <v>6144</v>
      </c>
      <c r="F466" s="1">
        <v>3240</v>
      </c>
      <c r="G466" s="1">
        <v>24</v>
      </c>
      <c r="H466" s="1">
        <v>320</v>
      </c>
      <c r="I466" s="1">
        <v>120</v>
      </c>
      <c r="J466" s="1" t="s">
        <v>20</v>
      </c>
      <c r="K466" s="1" t="s">
        <v>78</v>
      </c>
      <c r="L466" s="1" t="s">
        <v>73</v>
      </c>
    </row>
    <row r="467" spans="1:12">
      <c r="A467" s="8" t="s">
        <v>100</v>
      </c>
      <c r="B467" s="1" t="s">
        <v>92</v>
      </c>
      <c r="C467" s="1">
        <v>12</v>
      </c>
      <c r="D467" s="1" t="s">
        <v>111</v>
      </c>
      <c r="E467" s="1">
        <v>4096</v>
      </c>
      <c r="F467" s="1">
        <v>2160</v>
      </c>
      <c r="G467" s="1">
        <v>24</v>
      </c>
      <c r="H467" s="1">
        <v>1288</v>
      </c>
      <c r="I467" s="1">
        <v>120</v>
      </c>
      <c r="J467" s="1" t="s">
        <v>20</v>
      </c>
      <c r="K467" s="1" t="s">
        <v>78</v>
      </c>
      <c r="L467" s="1" t="s">
        <v>73</v>
      </c>
    </row>
    <row r="468" spans="1:12">
      <c r="A468" s="8" t="s">
        <v>100</v>
      </c>
      <c r="B468" s="1" t="s">
        <v>93</v>
      </c>
      <c r="C468" s="1">
        <v>12</v>
      </c>
      <c r="D468" s="1" t="s">
        <v>111</v>
      </c>
      <c r="E468" s="1">
        <v>4096</v>
      </c>
      <c r="F468" s="1">
        <v>2160</v>
      </c>
      <c r="G468" s="1">
        <v>24</v>
      </c>
      <c r="H468" s="1">
        <v>856</v>
      </c>
      <c r="I468" s="1">
        <v>120</v>
      </c>
      <c r="J468" s="1" t="s">
        <v>20</v>
      </c>
      <c r="K468" s="1" t="s">
        <v>78</v>
      </c>
      <c r="L468" s="1" t="s">
        <v>73</v>
      </c>
    </row>
    <row r="469" spans="1:12">
      <c r="A469" s="8" t="s">
        <v>100</v>
      </c>
      <c r="B469" s="1" t="s">
        <v>102</v>
      </c>
      <c r="C469" s="1">
        <v>12</v>
      </c>
      <c r="D469" s="1" t="s">
        <v>111</v>
      </c>
      <c r="E469" s="1">
        <v>4096</v>
      </c>
      <c r="F469" s="1">
        <v>2160</v>
      </c>
      <c r="G469" s="1">
        <v>24</v>
      </c>
      <c r="H469" s="1">
        <v>640</v>
      </c>
      <c r="I469" s="1">
        <v>120</v>
      </c>
      <c r="J469" s="1" t="s">
        <v>20</v>
      </c>
      <c r="K469" s="1" t="s">
        <v>78</v>
      </c>
      <c r="L469" s="1" t="s">
        <v>73</v>
      </c>
    </row>
    <row r="470" spans="1:12">
      <c r="A470" s="8" t="s">
        <v>100</v>
      </c>
      <c r="B470" s="1" t="s">
        <v>103</v>
      </c>
      <c r="C470" s="1">
        <v>12</v>
      </c>
      <c r="D470" s="1" t="s">
        <v>111</v>
      </c>
      <c r="E470" s="1">
        <v>4096</v>
      </c>
      <c r="F470" s="1">
        <v>2160</v>
      </c>
      <c r="G470" s="1">
        <v>24</v>
      </c>
      <c r="H470" s="1">
        <v>424</v>
      </c>
      <c r="I470" s="1">
        <v>120</v>
      </c>
      <c r="J470" s="1" t="s">
        <v>20</v>
      </c>
      <c r="K470" s="1" t="s">
        <v>78</v>
      </c>
      <c r="L470" s="1" t="s">
        <v>73</v>
      </c>
    </row>
    <row r="471" spans="1:12">
      <c r="A471" s="8" t="s">
        <v>100</v>
      </c>
      <c r="B471" s="1" t="s">
        <v>92</v>
      </c>
      <c r="C471" s="1">
        <v>12</v>
      </c>
      <c r="D471" s="1" t="s">
        <v>112</v>
      </c>
      <c r="E471" s="1">
        <v>4096</v>
      </c>
      <c r="F471" s="1">
        <v>2160</v>
      </c>
      <c r="G471" s="1">
        <v>240</v>
      </c>
      <c r="H471" s="1">
        <v>5184</v>
      </c>
      <c r="I471" s="1">
        <v>240</v>
      </c>
      <c r="J471" s="1" t="s">
        <v>20</v>
      </c>
      <c r="K471" s="1" t="s">
        <v>78</v>
      </c>
      <c r="L471" s="1" t="s">
        <v>73</v>
      </c>
    </row>
    <row r="472" spans="1:12">
      <c r="A472" s="8" t="s">
        <v>100</v>
      </c>
      <c r="B472" s="1" t="s">
        <v>93</v>
      </c>
      <c r="C472" s="1">
        <v>12</v>
      </c>
      <c r="D472" s="1" t="s">
        <v>112</v>
      </c>
      <c r="E472" s="1">
        <v>4096</v>
      </c>
      <c r="F472" s="1">
        <v>2160</v>
      </c>
      <c r="G472" s="1">
        <v>240</v>
      </c>
      <c r="H472" s="1">
        <v>3240</v>
      </c>
      <c r="I472" s="1">
        <v>240</v>
      </c>
      <c r="J472" s="1" t="s">
        <v>20</v>
      </c>
      <c r="K472" s="1" t="s">
        <v>78</v>
      </c>
      <c r="L472" s="1" t="s">
        <v>73</v>
      </c>
    </row>
    <row r="473" spans="1:12">
      <c r="A473" s="8" t="s">
        <v>100</v>
      </c>
      <c r="B473" s="1" t="s">
        <v>102</v>
      </c>
      <c r="C473" s="1">
        <v>12</v>
      </c>
      <c r="D473" s="1" t="s">
        <v>112</v>
      </c>
      <c r="E473" s="1">
        <v>4096</v>
      </c>
      <c r="F473" s="1">
        <v>2160</v>
      </c>
      <c r="G473" s="1">
        <v>240</v>
      </c>
      <c r="H473" s="1">
        <v>2168</v>
      </c>
      <c r="I473" s="1">
        <v>240</v>
      </c>
      <c r="J473" s="1" t="s">
        <v>20</v>
      </c>
      <c r="K473" s="1" t="s">
        <v>78</v>
      </c>
      <c r="L473" s="1" t="s">
        <v>73</v>
      </c>
    </row>
    <row r="474" spans="1:12">
      <c r="A474" s="8" t="s">
        <v>100</v>
      </c>
      <c r="B474" s="1" t="s">
        <v>103</v>
      </c>
      <c r="C474" s="1">
        <v>12</v>
      </c>
      <c r="D474" s="1" t="s">
        <v>112</v>
      </c>
      <c r="E474" s="1">
        <v>4096</v>
      </c>
      <c r="F474" s="1">
        <v>2160</v>
      </c>
      <c r="G474" s="1">
        <v>240</v>
      </c>
      <c r="H474" s="1">
        <v>1440</v>
      </c>
      <c r="I474" s="1">
        <v>240</v>
      </c>
      <c r="J474" s="1" t="s">
        <v>20</v>
      </c>
      <c r="K474" s="1" t="s">
        <v>78</v>
      </c>
      <c r="L474" s="1" t="s">
        <v>73</v>
      </c>
    </row>
    <row r="475" spans="1:12">
      <c r="A475" s="8" t="s">
        <v>100</v>
      </c>
      <c r="B475" s="1" t="s">
        <v>92</v>
      </c>
      <c r="C475" s="1">
        <v>12</v>
      </c>
      <c r="D475" s="1" t="s">
        <v>47</v>
      </c>
      <c r="E475" s="1">
        <v>3840</v>
      </c>
      <c r="F475" s="1">
        <v>2160</v>
      </c>
      <c r="G475" s="1">
        <v>24</v>
      </c>
      <c r="H475" s="1">
        <v>488</v>
      </c>
      <c r="I475" s="1">
        <v>120</v>
      </c>
      <c r="J475" s="1" t="s">
        <v>20</v>
      </c>
      <c r="K475" s="1" t="s">
        <v>78</v>
      </c>
      <c r="L475" s="1" t="s">
        <v>73</v>
      </c>
    </row>
    <row r="476" spans="1:12">
      <c r="A476" s="8" t="s">
        <v>100</v>
      </c>
      <c r="B476" s="1" t="s">
        <v>93</v>
      </c>
      <c r="C476" s="1">
        <v>12</v>
      </c>
      <c r="D476" s="1" t="s">
        <v>47</v>
      </c>
      <c r="E476" s="1">
        <v>3840</v>
      </c>
      <c r="F476" s="1">
        <v>2160</v>
      </c>
      <c r="G476" s="1">
        <v>24</v>
      </c>
      <c r="H476" s="1">
        <v>304</v>
      </c>
      <c r="I476" s="1">
        <v>120</v>
      </c>
      <c r="J476" s="1" t="s">
        <v>20</v>
      </c>
      <c r="K476" s="1" t="s">
        <v>78</v>
      </c>
      <c r="L476" s="1" t="s">
        <v>73</v>
      </c>
    </row>
    <row r="477" spans="1:12">
      <c r="A477" s="8" t="s">
        <v>100</v>
      </c>
      <c r="B477" s="1" t="s">
        <v>102</v>
      </c>
      <c r="C477" s="1">
        <v>12</v>
      </c>
      <c r="D477" s="1" t="s">
        <v>47</v>
      </c>
      <c r="E477" s="1">
        <v>3840</v>
      </c>
      <c r="F477" s="1">
        <v>2160</v>
      </c>
      <c r="G477" s="1">
        <v>24</v>
      </c>
      <c r="H477" s="1">
        <v>240</v>
      </c>
      <c r="I477" s="1">
        <v>120</v>
      </c>
      <c r="J477" s="1" t="s">
        <v>20</v>
      </c>
      <c r="K477" s="1" t="s">
        <v>78</v>
      </c>
      <c r="L477" s="1" t="s">
        <v>73</v>
      </c>
    </row>
    <row r="478" spans="1:12">
      <c r="A478" s="8" t="s">
        <v>100</v>
      </c>
      <c r="B478" s="1" t="s">
        <v>103</v>
      </c>
      <c r="C478" s="1">
        <v>12</v>
      </c>
      <c r="D478" s="1" t="s">
        <v>47</v>
      </c>
      <c r="E478" s="1">
        <v>3840</v>
      </c>
      <c r="F478" s="1">
        <v>2160</v>
      </c>
      <c r="G478" s="1">
        <v>24</v>
      </c>
      <c r="H478" s="1">
        <v>200</v>
      </c>
      <c r="I478" s="1">
        <v>120</v>
      </c>
      <c r="J478" s="1" t="s">
        <v>20</v>
      </c>
      <c r="K478" s="1" t="s">
        <v>78</v>
      </c>
      <c r="L478" s="1" t="s">
        <v>73</v>
      </c>
    </row>
    <row r="479" spans="1:12">
      <c r="A479" s="8" t="s">
        <v>100</v>
      </c>
      <c r="B479" s="1" t="s">
        <v>92</v>
      </c>
      <c r="C479" s="1">
        <v>12</v>
      </c>
      <c r="D479" s="1" t="s">
        <v>113</v>
      </c>
      <c r="E479" s="1">
        <v>4096</v>
      </c>
      <c r="F479" s="1">
        <v>1704</v>
      </c>
      <c r="G479" s="1">
        <v>24</v>
      </c>
      <c r="H479" s="1">
        <v>408</v>
      </c>
      <c r="I479" s="1">
        <v>160</v>
      </c>
      <c r="J479" s="1" t="s">
        <v>20</v>
      </c>
      <c r="K479" s="1" t="s">
        <v>78</v>
      </c>
      <c r="L479" s="1" t="s">
        <v>73</v>
      </c>
    </row>
    <row r="480" spans="1:12">
      <c r="A480" s="8" t="s">
        <v>100</v>
      </c>
      <c r="B480" s="1" t="s">
        <v>93</v>
      </c>
      <c r="C480" s="1">
        <v>12</v>
      </c>
      <c r="D480" s="1" t="s">
        <v>113</v>
      </c>
      <c r="E480" s="1">
        <v>4096</v>
      </c>
      <c r="F480" s="1">
        <v>1704</v>
      </c>
      <c r="G480" s="1">
        <v>24</v>
      </c>
      <c r="H480" s="1">
        <v>256</v>
      </c>
      <c r="I480" s="1">
        <v>160</v>
      </c>
      <c r="J480" s="1" t="s">
        <v>20</v>
      </c>
      <c r="K480" s="1" t="s">
        <v>78</v>
      </c>
      <c r="L480" s="1" t="s">
        <v>73</v>
      </c>
    </row>
    <row r="481" spans="1:12">
      <c r="A481" s="8" t="s">
        <v>100</v>
      </c>
      <c r="B481" s="1" t="s">
        <v>102</v>
      </c>
      <c r="C481" s="1">
        <v>12</v>
      </c>
      <c r="D481" s="1" t="s">
        <v>113</v>
      </c>
      <c r="E481" s="1">
        <v>4096</v>
      </c>
      <c r="F481" s="1">
        <v>1704</v>
      </c>
      <c r="G481" s="1">
        <v>24</v>
      </c>
      <c r="H481" s="1">
        <v>200</v>
      </c>
      <c r="I481" s="1">
        <v>160</v>
      </c>
      <c r="J481" s="1" t="s">
        <v>20</v>
      </c>
      <c r="K481" s="1" t="s">
        <v>78</v>
      </c>
      <c r="L481" s="1" t="s">
        <v>73</v>
      </c>
    </row>
    <row r="482" spans="1:12">
      <c r="A482" s="8" t="s">
        <v>100</v>
      </c>
      <c r="B482" s="1" t="s">
        <v>103</v>
      </c>
      <c r="C482" s="1">
        <v>12</v>
      </c>
      <c r="D482" s="1" t="s">
        <v>113</v>
      </c>
      <c r="E482" s="1">
        <v>4096</v>
      </c>
      <c r="F482" s="1">
        <v>1704</v>
      </c>
      <c r="G482" s="1">
        <v>24</v>
      </c>
      <c r="H482" s="1">
        <v>168</v>
      </c>
      <c r="I482" s="1">
        <v>160</v>
      </c>
      <c r="J482" s="1" t="s">
        <v>20</v>
      </c>
      <c r="K482" s="1" t="s">
        <v>78</v>
      </c>
      <c r="L482" s="1" t="s">
        <v>73</v>
      </c>
    </row>
    <row r="483" spans="1:12">
      <c r="A483" s="8" t="s">
        <v>100</v>
      </c>
      <c r="B483" s="1" t="s">
        <v>92</v>
      </c>
      <c r="C483" s="1">
        <v>12</v>
      </c>
      <c r="D483" s="1" t="s">
        <v>114</v>
      </c>
      <c r="E483" s="1">
        <v>2560</v>
      </c>
      <c r="F483" s="1">
        <v>2316</v>
      </c>
      <c r="G483" s="1">
        <v>24</v>
      </c>
      <c r="H483" s="1">
        <v>320</v>
      </c>
      <c r="I483" s="1">
        <v>120</v>
      </c>
      <c r="J483" s="1" t="s">
        <v>20</v>
      </c>
      <c r="K483" s="1" t="s">
        <v>78</v>
      </c>
      <c r="L483" s="1" t="s">
        <v>73</v>
      </c>
    </row>
    <row r="484" spans="1:12">
      <c r="A484" s="8" t="s">
        <v>100</v>
      </c>
      <c r="B484" s="1" t="s">
        <v>93</v>
      </c>
      <c r="C484" s="1">
        <v>12</v>
      </c>
      <c r="D484" s="1" t="s">
        <v>114</v>
      </c>
      <c r="E484" s="1">
        <v>2560</v>
      </c>
      <c r="F484" s="1">
        <v>2316</v>
      </c>
      <c r="G484" s="1">
        <v>24</v>
      </c>
      <c r="H484" s="1">
        <v>200</v>
      </c>
      <c r="I484" s="1">
        <v>120</v>
      </c>
      <c r="J484" s="1" t="s">
        <v>20</v>
      </c>
      <c r="K484" s="1" t="s">
        <v>78</v>
      </c>
      <c r="L484" s="1" t="s">
        <v>73</v>
      </c>
    </row>
    <row r="485" spans="1:12">
      <c r="A485" s="8" t="s">
        <v>100</v>
      </c>
      <c r="B485" s="1" t="s">
        <v>102</v>
      </c>
      <c r="C485" s="1">
        <v>12</v>
      </c>
      <c r="D485" s="1" t="s">
        <v>114</v>
      </c>
      <c r="E485" s="1">
        <v>2560</v>
      </c>
      <c r="F485" s="1">
        <v>2316</v>
      </c>
      <c r="G485" s="1">
        <v>24</v>
      </c>
      <c r="H485" s="1">
        <v>160</v>
      </c>
      <c r="I485" s="1">
        <v>120</v>
      </c>
      <c r="J485" s="1" t="s">
        <v>20</v>
      </c>
      <c r="K485" s="1" t="s">
        <v>78</v>
      </c>
      <c r="L485" s="1" t="s">
        <v>73</v>
      </c>
    </row>
    <row r="486" spans="1:12">
      <c r="A486" s="8" t="s">
        <v>100</v>
      </c>
      <c r="B486" s="1" t="s">
        <v>103</v>
      </c>
      <c r="C486" s="1">
        <v>12</v>
      </c>
      <c r="D486" s="1" t="s">
        <v>114</v>
      </c>
      <c r="E486" s="1">
        <v>2560</v>
      </c>
      <c r="F486" s="1">
        <v>2316</v>
      </c>
      <c r="G486" s="1">
        <v>24</v>
      </c>
      <c r="H486" s="1">
        <v>136</v>
      </c>
      <c r="I486" s="1">
        <v>120</v>
      </c>
      <c r="J486" s="1" t="s">
        <v>20</v>
      </c>
      <c r="K486" s="1" t="s">
        <v>78</v>
      </c>
      <c r="L486" s="1" t="s">
        <v>73</v>
      </c>
    </row>
    <row r="487" spans="1:10">
      <c r="A487" s="8" t="s">
        <v>115</v>
      </c>
      <c r="B487" s="1" t="s">
        <v>116</v>
      </c>
      <c r="C487" s="1">
        <v>12</v>
      </c>
      <c r="D487" s="1" t="s">
        <v>117</v>
      </c>
      <c r="E487" s="1">
        <v>12288</v>
      </c>
      <c r="F487" s="1">
        <v>8040</v>
      </c>
      <c r="G487" s="1">
        <v>24</v>
      </c>
      <c r="H487" s="1">
        <v>9552</v>
      </c>
      <c r="I487" s="1">
        <v>80</v>
      </c>
      <c r="J487" s="1" t="s">
        <v>118</v>
      </c>
    </row>
    <row r="488" spans="1:10">
      <c r="A488" s="8" t="s">
        <v>115</v>
      </c>
      <c r="B488" s="1" t="s">
        <v>93</v>
      </c>
      <c r="C488" s="1">
        <v>12</v>
      </c>
      <c r="D488" s="1" t="s">
        <v>117</v>
      </c>
      <c r="E488" s="1">
        <v>12288</v>
      </c>
      <c r="F488" s="1">
        <v>8040</v>
      </c>
      <c r="G488" s="1">
        <v>24</v>
      </c>
      <c r="H488" s="1">
        <v>3584</v>
      </c>
      <c r="I488" s="1">
        <v>80</v>
      </c>
      <c r="J488" s="1" t="s">
        <v>118</v>
      </c>
    </row>
    <row r="489" spans="1:10">
      <c r="A489" s="8" t="s">
        <v>115</v>
      </c>
      <c r="B489" s="1" t="s">
        <v>102</v>
      </c>
      <c r="C489" s="1">
        <v>12</v>
      </c>
      <c r="D489" s="1" t="s">
        <v>117</v>
      </c>
      <c r="E489" s="1">
        <v>12288</v>
      </c>
      <c r="F489" s="1">
        <v>8040</v>
      </c>
      <c r="G489" s="1">
        <v>24</v>
      </c>
      <c r="H489" s="1">
        <v>2384</v>
      </c>
      <c r="I489" s="1">
        <v>80</v>
      </c>
      <c r="J489" s="1" t="s">
        <v>118</v>
      </c>
    </row>
    <row r="490" spans="1:10">
      <c r="A490" s="8" t="s">
        <v>115</v>
      </c>
      <c r="B490" s="1" t="s">
        <v>103</v>
      </c>
      <c r="C490" s="1">
        <v>12</v>
      </c>
      <c r="D490" s="1" t="s">
        <v>117</v>
      </c>
      <c r="E490" s="1">
        <v>12288</v>
      </c>
      <c r="F490" s="1">
        <v>8040</v>
      </c>
      <c r="G490" s="1">
        <v>24</v>
      </c>
      <c r="H490" s="1">
        <v>1592</v>
      </c>
      <c r="I490" s="1">
        <v>80</v>
      </c>
      <c r="J490" s="1" t="s">
        <v>118</v>
      </c>
    </row>
    <row r="491" spans="1:10">
      <c r="A491" s="8" t="s">
        <v>115</v>
      </c>
      <c r="B491" s="1" t="s">
        <v>116</v>
      </c>
      <c r="C491" s="1">
        <v>12</v>
      </c>
      <c r="D491" s="11" t="s">
        <v>104</v>
      </c>
      <c r="E491" s="1">
        <v>12288</v>
      </c>
      <c r="F491" s="1">
        <v>6480</v>
      </c>
      <c r="G491" s="1">
        <v>24</v>
      </c>
      <c r="H491" s="12">
        <v>7699</v>
      </c>
      <c r="I491" s="10">
        <v>100</v>
      </c>
      <c r="J491" s="1" t="s">
        <v>118</v>
      </c>
    </row>
    <row r="492" spans="1:10">
      <c r="A492" s="8" t="s">
        <v>115</v>
      </c>
      <c r="B492" s="1" t="s">
        <v>93</v>
      </c>
      <c r="C492" s="1">
        <v>12</v>
      </c>
      <c r="D492" s="11" t="s">
        <v>104</v>
      </c>
      <c r="E492" s="1">
        <v>12288</v>
      </c>
      <c r="F492" s="1">
        <v>6480</v>
      </c>
      <c r="G492" s="1">
        <v>24</v>
      </c>
      <c r="H492" s="12">
        <v>2889</v>
      </c>
      <c r="I492" s="10">
        <v>100</v>
      </c>
      <c r="J492" s="1" t="s">
        <v>118</v>
      </c>
    </row>
    <row r="493" spans="1:10">
      <c r="A493" s="8" t="s">
        <v>115</v>
      </c>
      <c r="B493" s="1" t="s">
        <v>102</v>
      </c>
      <c r="C493" s="1">
        <v>12</v>
      </c>
      <c r="D493" s="11" t="s">
        <v>104</v>
      </c>
      <c r="E493" s="1">
        <v>12288</v>
      </c>
      <c r="F493" s="1">
        <v>6480</v>
      </c>
      <c r="G493" s="1">
        <v>24</v>
      </c>
      <c r="H493" s="12">
        <v>1921</v>
      </c>
      <c r="I493" s="10">
        <v>100</v>
      </c>
      <c r="J493" s="1" t="s">
        <v>118</v>
      </c>
    </row>
    <row r="494" spans="1:10">
      <c r="A494" s="8" t="s">
        <v>115</v>
      </c>
      <c r="B494" s="1" t="s">
        <v>103</v>
      </c>
      <c r="C494" s="1">
        <v>12</v>
      </c>
      <c r="D494" s="11" t="s">
        <v>104</v>
      </c>
      <c r="E494" s="1">
        <v>12288</v>
      </c>
      <c r="F494" s="1">
        <v>6480</v>
      </c>
      <c r="G494" s="1">
        <v>24</v>
      </c>
      <c r="H494" s="12">
        <v>1283</v>
      </c>
      <c r="I494" s="10">
        <v>100</v>
      </c>
      <c r="J494" s="1" t="s">
        <v>118</v>
      </c>
    </row>
    <row r="495" spans="1:10">
      <c r="A495" s="8" t="s">
        <v>115</v>
      </c>
      <c r="B495" s="1" t="s">
        <v>116</v>
      </c>
      <c r="C495" s="1">
        <v>12</v>
      </c>
      <c r="D495" s="1" t="s">
        <v>101</v>
      </c>
      <c r="E495" s="1">
        <v>12288</v>
      </c>
      <c r="F495" s="1">
        <v>6912</v>
      </c>
      <c r="G495" s="1">
        <v>24</v>
      </c>
      <c r="H495" s="12">
        <v>8212</v>
      </c>
      <c r="I495" s="10">
        <v>100</v>
      </c>
      <c r="J495" s="1" t="s">
        <v>118</v>
      </c>
    </row>
    <row r="496" spans="1:10">
      <c r="A496" s="8" t="s">
        <v>115</v>
      </c>
      <c r="B496" s="1" t="s">
        <v>93</v>
      </c>
      <c r="C496" s="1">
        <v>12</v>
      </c>
      <c r="D496" s="1" t="s">
        <v>101</v>
      </c>
      <c r="E496" s="1">
        <v>12288</v>
      </c>
      <c r="F496" s="1">
        <v>6912</v>
      </c>
      <c r="G496" s="1">
        <v>24</v>
      </c>
      <c r="H496" s="12">
        <v>3081</v>
      </c>
      <c r="I496" s="10">
        <v>100</v>
      </c>
      <c r="J496" s="1" t="s">
        <v>118</v>
      </c>
    </row>
    <row r="497" spans="1:10">
      <c r="A497" s="8" t="s">
        <v>115</v>
      </c>
      <c r="B497" s="1" t="s">
        <v>102</v>
      </c>
      <c r="C497" s="1">
        <v>12</v>
      </c>
      <c r="D497" s="1" t="s">
        <v>101</v>
      </c>
      <c r="E497" s="1">
        <v>12288</v>
      </c>
      <c r="F497" s="1">
        <v>6912</v>
      </c>
      <c r="G497" s="1">
        <v>24</v>
      </c>
      <c r="H497" s="12">
        <v>2050</v>
      </c>
      <c r="I497" s="10">
        <v>100</v>
      </c>
      <c r="J497" s="1" t="s">
        <v>118</v>
      </c>
    </row>
    <row r="498" spans="1:10">
      <c r="A498" s="8" t="s">
        <v>115</v>
      </c>
      <c r="B498" s="1" t="s">
        <v>103</v>
      </c>
      <c r="C498" s="1">
        <v>12</v>
      </c>
      <c r="D498" s="1" t="s">
        <v>101</v>
      </c>
      <c r="E498" s="1">
        <v>12288</v>
      </c>
      <c r="F498" s="1">
        <v>6912</v>
      </c>
      <c r="G498" s="1">
        <v>24</v>
      </c>
      <c r="H498" s="12">
        <v>1369</v>
      </c>
      <c r="I498" s="10">
        <v>100</v>
      </c>
      <c r="J498" s="1" t="s">
        <v>118</v>
      </c>
    </row>
    <row r="499" spans="1:10">
      <c r="A499" s="8" t="s">
        <v>115</v>
      </c>
      <c r="B499" s="1" t="s">
        <v>116</v>
      </c>
      <c r="C499" s="1">
        <v>12</v>
      </c>
      <c r="D499" s="1" t="s">
        <v>105</v>
      </c>
      <c r="E499" s="1">
        <v>12288</v>
      </c>
      <c r="F499" s="1">
        <v>5112</v>
      </c>
      <c r="G499" s="1">
        <v>24</v>
      </c>
      <c r="H499" s="12">
        <v>6073</v>
      </c>
      <c r="I499" s="10">
        <v>120</v>
      </c>
      <c r="J499" s="1" t="s">
        <v>118</v>
      </c>
    </row>
    <row r="500" spans="1:10">
      <c r="A500" s="8" t="s">
        <v>115</v>
      </c>
      <c r="B500" s="1" t="s">
        <v>93</v>
      </c>
      <c r="C500" s="1">
        <v>12</v>
      </c>
      <c r="D500" s="1" t="s">
        <v>105</v>
      </c>
      <c r="E500" s="1">
        <v>12288</v>
      </c>
      <c r="F500" s="1">
        <v>5112</v>
      </c>
      <c r="G500" s="1">
        <v>24</v>
      </c>
      <c r="H500" s="12">
        <v>2279</v>
      </c>
      <c r="I500" s="10">
        <v>120</v>
      </c>
      <c r="J500" s="1" t="s">
        <v>118</v>
      </c>
    </row>
    <row r="501" spans="1:10">
      <c r="A501" s="8" t="s">
        <v>115</v>
      </c>
      <c r="B501" s="1" t="s">
        <v>102</v>
      </c>
      <c r="C501" s="1">
        <v>12</v>
      </c>
      <c r="D501" s="1" t="s">
        <v>105</v>
      </c>
      <c r="E501" s="1">
        <v>12288</v>
      </c>
      <c r="F501" s="1">
        <v>5112</v>
      </c>
      <c r="G501" s="1">
        <v>24</v>
      </c>
      <c r="H501" s="12">
        <v>1516</v>
      </c>
      <c r="I501" s="10">
        <v>120</v>
      </c>
      <c r="J501" s="1" t="s">
        <v>118</v>
      </c>
    </row>
    <row r="502" spans="1:10">
      <c r="A502" s="8" t="s">
        <v>115</v>
      </c>
      <c r="B502" s="1" t="s">
        <v>103</v>
      </c>
      <c r="C502" s="1">
        <v>12</v>
      </c>
      <c r="D502" s="1" t="s">
        <v>105</v>
      </c>
      <c r="E502" s="1">
        <v>12288</v>
      </c>
      <c r="F502" s="1">
        <v>5112</v>
      </c>
      <c r="G502" s="1">
        <v>24</v>
      </c>
      <c r="H502" s="12">
        <v>1012</v>
      </c>
      <c r="I502" s="10">
        <v>120</v>
      </c>
      <c r="J502" s="1" t="s">
        <v>118</v>
      </c>
    </row>
    <row r="503" spans="1:10">
      <c r="A503" s="8" t="s">
        <v>115</v>
      </c>
      <c r="B503" s="1" t="s">
        <v>116</v>
      </c>
      <c r="C503" s="1">
        <v>12</v>
      </c>
      <c r="D503" s="1" t="s">
        <v>106</v>
      </c>
      <c r="E503" s="1">
        <v>9648</v>
      </c>
      <c r="F503" s="1">
        <v>8040</v>
      </c>
      <c r="G503" s="1">
        <v>24</v>
      </c>
      <c r="H503" s="12">
        <v>7500</v>
      </c>
      <c r="I503" s="12">
        <v>100</v>
      </c>
      <c r="J503" s="1" t="s">
        <v>118</v>
      </c>
    </row>
    <row r="504" spans="1:10">
      <c r="A504" s="8" t="s">
        <v>115</v>
      </c>
      <c r="B504" s="1" t="s">
        <v>93</v>
      </c>
      <c r="C504" s="1">
        <v>12</v>
      </c>
      <c r="D504" s="1" t="s">
        <v>106</v>
      </c>
      <c r="E504" s="1">
        <v>9648</v>
      </c>
      <c r="F504" s="1">
        <v>8040</v>
      </c>
      <c r="G504" s="1">
        <v>24</v>
      </c>
      <c r="H504" s="12">
        <v>2814</v>
      </c>
      <c r="I504" s="12">
        <v>100</v>
      </c>
      <c r="J504" s="1" t="s">
        <v>118</v>
      </c>
    </row>
    <row r="505" spans="1:10">
      <c r="A505" s="8" t="s">
        <v>115</v>
      </c>
      <c r="B505" s="1" t="s">
        <v>102</v>
      </c>
      <c r="C505" s="1">
        <v>12</v>
      </c>
      <c r="D505" s="1" t="s">
        <v>106</v>
      </c>
      <c r="E505" s="1">
        <v>9648</v>
      </c>
      <c r="F505" s="1">
        <v>8040</v>
      </c>
      <c r="G505" s="1">
        <v>24</v>
      </c>
      <c r="H505" s="12">
        <v>1872</v>
      </c>
      <c r="I505" s="12">
        <v>100</v>
      </c>
      <c r="J505" s="1" t="s">
        <v>118</v>
      </c>
    </row>
    <row r="506" spans="1:10">
      <c r="A506" s="8" t="s">
        <v>115</v>
      </c>
      <c r="B506" s="1" t="s">
        <v>103</v>
      </c>
      <c r="C506" s="1">
        <v>12</v>
      </c>
      <c r="D506" s="1" t="s">
        <v>106</v>
      </c>
      <c r="E506" s="1">
        <v>9648</v>
      </c>
      <c r="F506" s="1">
        <v>8040</v>
      </c>
      <c r="G506" s="1">
        <v>24</v>
      </c>
      <c r="H506" s="12">
        <v>1250</v>
      </c>
      <c r="I506" s="12">
        <v>100</v>
      </c>
      <c r="J506" s="1" t="s">
        <v>118</v>
      </c>
    </row>
    <row r="507" spans="1:10">
      <c r="A507" s="8" t="s">
        <v>115</v>
      </c>
      <c r="B507" s="1" t="s">
        <v>116</v>
      </c>
      <c r="C507" s="1">
        <v>12</v>
      </c>
      <c r="D507" s="1" t="s">
        <v>119</v>
      </c>
      <c r="E507" s="1">
        <v>9408</v>
      </c>
      <c r="F507" s="1">
        <v>6264</v>
      </c>
      <c r="G507" s="1">
        <v>24</v>
      </c>
      <c r="H507" s="1">
        <v>5704</v>
      </c>
      <c r="I507" s="1">
        <v>100</v>
      </c>
      <c r="J507" s="1" t="s">
        <v>118</v>
      </c>
    </row>
    <row r="508" spans="1:10">
      <c r="A508" s="8" t="s">
        <v>115</v>
      </c>
      <c r="B508" s="1" t="s">
        <v>93</v>
      </c>
      <c r="C508" s="1">
        <v>12</v>
      </c>
      <c r="D508" s="1" t="s">
        <v>119</v>
      </c>
      <c r="E508" s="1">
        <v>9408</v>
      </c>
      <c r="F508" s="1">
        <v>6264</v>
      </c>
      <c r="G508" s="1">
        <v>24</v>
      </c>
      <c r="H508" s="1">
        <v>2144</v>
      </c>
      <c r="I508" s="1">
        <v>100</v>
      </c>
      <c r="J508" s="1" t="s">
        <v>118</v>
      </c>
    </row>
    <row r="509" spans="1:10">
      <c r="A509" s="8" t="s">
        <v>115</v>
      </c>
      <c r="B509" s="1" t="s">
        <v>102</v>
      </c>
      <c r="C509" s="1">
        <v>12</v>
      </c>
      <c r="D509" s="1" t="s">
        <v>119</v>
      </c>
      <c r="E509" s="1">
        <v>9408</v>
      </c>
      <c r="F509" s="1">
        <v>6264</v>
      </c>
      <c r="G509" s="1">
        <v>24</v>
      </c>
      <c r="H509" s="1">
        <v>1424</v>
      </c>
      <c r="I509" s="1">
        <v>100</v>
      </c>
      <c r="J509" s="1" t="s">
        <v>118</v>
      </c>
    </row>
    <row r="510" spans="1:10">
      <c r="A510" s="8" t="s">
        <v>115</v>
      </c>
      <c r="B510" s="1" t="s">
        <v>103</v>
      </c>
      <c r="C510" s="1">
        <v>12</v>
      </c>
      <c r="D510" s="1" t="s">
        <v>119</v>
      </c>
      <c r="E510" s="1">
        <v>9408</v>
      </c>
      <c r="F510" s="1">
        <v>6264</v>
      </c>
      <c r="G510" s="1">
        <v>24</v>
      </c>
      <c r="H510" s="1">
        <v>952</v>
      </c>
      <c r="I510" s="1">
        <v>100</v>
      </c>
      <c r="J510" s="1" t="s">
        <v>118</v>
      </c>
    </row>
    <row r="511" spans="1:10">
      <c r="A511" s="8" t="s">
        <v>115</v>
      </c>
      <c r="B511" s="1" t="s">
        <v>116</v>
      </c>
      <c r="C511" s="1">
        <v>12</v>
      </c>
      <c r="D511" s="11" t="s">
        <v>120</v>
      </c>
      <c r="E511" s="1">
        <v>8688</v>
      </c>
      <c r="F511" s="1">
        <v>4896</v>
      </c>
      <c r="G511" s="1">
        <v>24</v>
      </c>
      <c r="H511" s="12">
        <v>4117</v>
      </c>
      <c r="I511" s="12">
        <v>100</v>
      </c>
      <c r="J511" s="1" t="s">
        <v>118</v>
      </c>
    </row>
    <row r="512" spans="1:10">
      <c r="A512" s="8" t="s">
        <v>115</v>
      </c>
      <c r="B512" s="1" t="s">
        <v>93</v>
      </c>
      <c r="C512" s="1">
        <v>12</v>
      </c>
      <c r="D512" s="11" t="s">
        <v>120</v>
      </c>
      <c r="E512" s="1">
        <v>8688</v>
      </c>
      <c r="F512" s="1">
        <v>4896</v>
      </c>
      <c r="G512" s="1">
        <v>24</v>
      </c>
      <c r="H512" s="12">
        <v>1548</v>
      </c>
      <c r="I512" s="12">
        <v>100</v>
      </c>
      <c r="J512" s="1" t="s">
        <v>118</v>
      </c>
    </row>
    <row r="513" spans="1:10">
      <c r="A513" s="8" t="s">
        <v>115</v>
      </c>
      <c r="B513" s="1" t="s">
        <v>102</v>
      </c>
      <c r="C513" s="1">
        <v>12</v>
      </c>
      <c r="D513" s="11" t="s">
        <v>120</v>
      </c>
      <c r="E513" s="1">
        <v>8688</v>
      </c>
      <c r="F513" s="1">
        <v>4896</v>
      </c>
      <c r="G513" s="1">
        <v>24</v>
      </c>
      <c r="H513" s="12">
        <v>1028</v>
      </c>
      <c r="I513" s="12">
        <v>100</v>
      </c>
      <c r="J513" s="1" t="s">
        <v>118</v>
      </c>
    </row>
    <row r="514" spans="1:10">
      <c r="A514" s="8" t="s">
        <v>115</v>
      </c>
      <c r="B514" s="1" t="s">
        <v>103</v>
      </c>
      <c r="C514" s="1">
        <v>12</v>
      </c>
      <c r="D514" s="11" t="s">
        <v>120</v>
      </c>
      <c r="E514" s="1">
        <v>8688</v>
      </c>
      <c r="F514" s="1">
        <v>4896</v>
      </c>
      <c r="G514" s="1">
        <v>24</v>
      </c>
      <c r="H514" s="12">
        <v>687</v>
      </c>
      <c r="I514" s="12">
        <v>100</v>
      </c>
      <c r="J514" s="1" t="s">
        <v>118</v>
      </c>
    </row>
    <row r="515" spans="1:10">
      <c r="A515" s="8" t="s">
        <v>115</v>
      </c>
      <c r="B515" s="1" t="s">
        <v>116</v>
      </c>
      <c r="C515" s="1">
        <v>12</v>
      </c>
      <c r="D515" s="1" t="s">
        <v>121</v>
      </c>
      <c r="E515" s="1">
        <v>9312</v>
      </c>
      <c r="F515" s="1">
        <v>4896</v>
      </c>
      <c r="G515" s="1">
        <v>24</v>
      </c>
      <c r="H515" s="12">
        <v>4413</v>
      </c>
      <c r="I515" s="12">
        <v>100</v>
      </c>
      <c r="J515" s="1" t="s">
        <v>118</v>
      </c>
    </row>
    <row r="516" spans="1:10">
      <c r="A516" s="8" t="s">
        <v>115</v>
      </c>
      <c r="B516" s="1" t="s">
        <v>93</v>
      </c>
      <c r="C516" s="1">
        <v>12</v>
      </c>
      <c r="D516" s="1" t="s">
        <v>121</v>
      </c>
      <c r="E516" s="1">
        <v>9312</v>
      </c>
      <c r="F516" s="1">
        <v>4896</v>
      </c>
      <c r="G516" s="1">
        <v>24</v>
      </c>
      <c r="H516" s="12">
        <v>1659</v>
      </c>
      <c r="I516" s="12">
        <v>100</v>
      </c>
      <c r="J516" s="1" t="s">
        <v>118</v>
      </c>
    </row>
    <row r="517" spans="1:10">
      <c r="A517" s="8" t="s">
        <v>115</v>
      </c>
      <c r="B517" s="1" t="s">
        <v>102</v>
      </c>
      <c r="C517" s="1">
        <v>12</v>
      </c>
      <c r="D517" s="1" t="s">
        <v>121</v>
      </c>
      <c r="E517" s="1">
        <v>9312</v>
      </c>
      <c r="F517" s="1">
        <v>4896</v>
      </c>
      <c r="G517" s="1">
        <v>24</v>
      </c>
      <c r="H517" s="12">
        <v>1102</v>
      </c>
      <c r="I517" s="12">
        <v>100</v>
      </c>
      <c r="J517" s="1" t="s">
        <v>118</v>
      </c>
    </row>
    <row r="518" spans="1:10">
      <c r="A518" s="8" t="s">
        <v>115</v>
      </c>
      <c r="B518" s="1" t="s">
        <v>103</v>
      </c>
      <c r="C518" s="1">
        <v>12</v>
      </c>
      <c r="D518" s="1" t="s">
        <v>121</v>
      </c>
      <c r="E518" s="1">
        <v>9312</v>
      </c>
      <c r="F518" s="1">
        <v>4896</v>
      </c>
      <c r="G518" s="1">
        <v>24</v>
      </c>
      <c r="H518" s="12">
        <v>736</v>
      </c>
      <c r="I518" s="12">
        <v>100</v>
      </c>
      <c r="J518" s="1" t="s">
        <v>118</v>
      </c>
    </row>
    <row r="519" spans="1:10">
      <c r="A519" s="8" t="s">
        <v>115</v>
      </c>
      <c r="B519" s="1" t="s">
        <v>116</v>
      </c>
      <c r="C519" s="1">
        <v>12</v>
      </c>
      <c r="D519" s="1" t="s">
        <v>122</v>
      </c>
      <c r="E519" s="1">
        <v>9312</v>
      </c>
      <c r="F519" s="1">
        <v>3864</v>
      </c>
      <c r="G519" s="1">
        <v>24</v>
      </c>
      <c r="H519" s="12">
        <v>3483</v>
      </c>
      <c r="I519" s="12">
        <v>100</v>
      </c>
      <c r="J519" s="1" t="s">
        <v>118</v>
      </c>
    </row>
    <row r="520" spans="1:10">
      <c r="A520" s="8" t="s">
        <v>115</v>
      </c>
      <c r="B520" s="1" t="s">
        <v>93</v>
      </c>
      <c r="C520" s="1">
        <v>12</v>
      </c>
      <c r="D520" s="1" t="s">
        <v>122</v>
      </c>
      <c r="E520" s="1">
        <v>9312</v>
      </c>
      <c r="F520" s="1">
        <v>3864</v>
      </c>
      <c r="G520" s="1">
        <v>24</v>
      </c>
      <c r="H520" s="12">
        <v>1309</v>
      </c>
      <c r="I520" s="12">
        <v>100</v>
      </c>
      <c r="J520" s="1" t="s">
        <v>118</v>
      </c>
    </row>
    <row r="521" spans="1:10">
      <c r="A521" s="8" t="s">
        <v>115</v>
      </c>
      <c r="B521" s="1" t="s">
        <v>102</v>
      </c>
      <c r="C521" s="1">
        <v>12</v>
      </c>
      <c r="D521" s="1" t="s">
        <v>122</v>
      </c>
      <c r="E521" s="1">
        <v>9312</v>
      </c>
      <c r="F521" s="1">
        <v>3864</v>
      </c>
      <c r="G521" s="1">
        <v>24</v>
      </c>
      <c r="H521" s="12">
        <v>869</v>
      </c>
      <c r="I521" s="12">
        <v>100</v>
      </c>
      <c r="J521" s="1" t="s">
        <v>118</v>
      </c>
    </row>
    <row r="522" spans="1:10">
      <c r="A522" s="8" t="s">
        <v>115</v>
      </c>
      <c r="B522" s="1" t="s">
        <v>103</v>
      </c>
      <c r="C522" s="1">
        <v>12</v>
      </c>
      <c r="D522" s="1" t="s">
        <v>122</v>
      </c>
      <c r="E522" s="1">
        <v>9312</v>
      </c>
      <c r="F522" s="1">
        <v>3864</v>
      </c>
      <c r="G522" s="1">
        <v>24</v>
      </c>
      <c r="H522" s="12">
        <v>581</v>
      </c>
      <c r="I522" s="12">
        <v>100</v>
      </c>
      <c r="J522" s="1" t="s">
        <v>118</v>
      </c>
    </row>
    <row r="523" spans="1:10">
      <c r="A523" s="8" t="s">
        <v>115</v>
      </c>
      <c r="B523" s="1" t="s">
        <v>116</v>
      </c>
      <c r="C523" s="1">
        <v>12</v>
      </c>
      <c r="D523" s="1" t="s">
        <v>123</v>
      </c>
      <c r="E523" s="1">
        <v>7680</v>
      </c>
      <c r="F523" s="1">
        <v>6408</v>
      </c>
      <c r="G523" s="1">
        <v>24</v>
      </c>
      <c r="H523" s="12">
        <v>4763</v>
      </c>
      <c r="I523" s="12">
        <v>100</v>
      </c>
      <c r="J523" s="1" t="s">
        <v>118</v>
      </c>
    </row>
    <row r="524" spans="1:10">
      <c r="A524" s="8" t="s">
        <v>115</v>
      </c>
      <c r="B524" s="1" t="s">
        <v>93</v>
      </c>
      <c r="C524" s="1">
        <v>12</v>
      </c>
      <c r="D524" s="1" t="s">
        <v>123</v>
      </c>
      <c r="E524" s="1">
        <v>7680</v>
      </c>
      <c r="F524" s="1">
        <v>6408</v>
      </c>
      <c r="G524" s="1">
        <v>24</v>
      </c>
      <c r="H524" s="12">
        <v>1790</v>
      </c>
      <c r="I524" s="12">
        <v>100</v>
      </c>
      <c r="J524" s="1" t="s">
        <v>118</v>
      </c>
    </row>
    <row r="525" spans="1:10">
      <c r="A525" s="8" t="s">
        <v>115</v>
      </c>
      <c r="B525" s="1" t="s">
        <v>102</v>
      </c>
      <c r="C525" s="1">
        <v>12</v>
      </c>
      <c r="D525" s="1" t="s">
        <v>123</v>
      </c>
      <c r="E525" s="1">
        <v>7680</v>
      </c>
      <c r="F525" s="1">
        <v>6408</v>
      </c>
      <c r="G525" s="1">
        <v>24</v>
      </c>
      <c r="H525" s="12">
        <v>1189</v>
      </c>
      <c r="I525" s="12">
        <v>100</v>
      </c>
      <c r="J525" s="1" t="s">
        <v>118</v>
      </c>
    </row>
    <row r="526" spans="1:10">
      <c r="A526" s="8" t="s">
        <v>115</v>
      </c>
      <c r="B526" s="1" t="s">
        <v>103</v>
      </c>
      <c r="C526" s="1">
        <v>12</v>
      </c>
      <c r="D526" s="1" t="s">
        <v>123</v>
      </c>
      <c r="E526" s="1">
        <v>7680</v>
      </c>
      <c r="F526" s="1">
        <v>6408</v>
      </c>
      <c r="G526" s="1">
        <v>24</v>
      </c>
      <c r="H526" s="12">
        <v>795</v>
      </c>
      <c r="I526" s="12">
        <v>100</v>
      </c>
      <c r="J526" s="1" t="s">
        <v>118</v>
      </c>
    </row>
    <row r="527" spans="1:10">
      <c r="A527" s="8" t="s">
        <v>115</v>
      </c>
      <c r="B527" s="1" t="s">
        <v>116</v>
      </c>
      <c r="C527" s="1">
        <v>12</v>
      </c>
      <c r="D527" s="1" t="s">
        <v>124</v>
      </c>
      <c r="E527" s="1">
        <v>8192</v>
      </c>
      <c r="F527" s="1">
        <v>5360</v>
      </c>
      <c r="G527" s="1">
        <v>24</v>
      </c>
      <c r="H527" s="1">
        <v>4264</v>
      </c>
      <c r="I527" s="1">
        <v>144</v>
      </c>
      <c r="J527" s="1" t="s">
        <v>118</v>
      </c>
    </row>
    <row r="528" spans="1:10">
      <c r="A528" s="8" t="s">
        <v>115</v>
      </c>
      <c r="B528" s="1" t="s">
        <v>93</v>
      </c>
      <c r="C528" s="1">
        <v>12</v>
      </c>
      <c r="D528" s="1" t="s">
        <v>124</v>
      </c>
      <c r="E528" s="1">
        <v>8192</v>
      </c>
      <c r="F528" s="1">
        <v>5360</v>
      </c>
      <c r="G528" s="1">
        <v>24</v>
      </c>
      <c r="H528" s="1">
        <v>2560</v>
      </c>
      <c r="I528" s="1">
        <v>144</v>
      </c>
      <c r="J528" s="1" t="s">
        <v>118</v>
      </c>
    </row>
    <row r="529" spans="1:10">
      <c r="A529" s="8" t="s">
        <v>115</v>
      </c>
      <c r="B529" s="1" t="s">
        <v>102</v>
      </c>
      <c r="C529" s="1">
        <v>12</v>
      </c>
      <c r="D529" s="1" t="s">
        <v>124</v>
      </c>
      <c r="E529" s="1">
        <v>8192</v>
      </c>
      <c r="F529" s="1">
        <v>5360</v>
      </c>
      <c r="G529" s="1">
        <v>24</v>
      </c>
      <c r="H529" s="1">
        <v>1600</v>
      </c>
      <c r="I529" s="1">
        <v>144</v>
      </c>
      <c r="J529" s="1" t="s">
        <v>118</v>
      </c>
    </row>
    <row r="530" spans="1:10">
      <c r="A530" s="8" t="s">
        <v>115</v>
      </c>
      <c r="B530" s="1" t="s">
        <v>103</v>
      </c>
      <c r="C530" s="1">
        <v>12</v>
      </c>
      <c r="D530" s="1" t="s">
        <v>124</v>
      </c>
      <c r="E530" s="1">
        <v>8192</v>
      </c>
      <c r="F530" s="1">
        <v>5360</v>
      </c>
      <c r="G530" s="1">
        <v>24</v>
      </c>
      <c r="H530" s="1">
        <v>1064</v>
      </c>
      <c r="I530" s="1">
        <v>144</v>
      </c>
      <c r="J530" s="1" t="s">
        <v>118</v>
      </c>
    </row>
    <row r="531" spans="1:10">
      <c r="A531" s="8" t="s">
        <v>115</v>
      </c>
      <c r="B531" s="1" t="s">
        <v>116</v>
      </c>
      <c r="C531" s="1">
        <v>12</v>
      </c>
      <c r="D531" s="11" t="s">
        <v>108</v>
      </c>
      <c r="E531" s="1">
        <v>8192</v>
      </c>
      <c r="F531" s="1">
        <v>4608</v>
      </c>
      <c r="G531" s="1">
        <v>24</v>
      </c>
      <c r="H531" s="12">
        <v>3666</v>
      </c>
      <c r="I531" s="12">
        <v>144</v>
      </c>
      <c r="J531" s="1" t="s">
        <v>118</v>
      </c>
    </row>
    <row r="532" spans="1:10">
      <c r="A532" s="8" t="s">
        <v>115</v>
      </c>
      <c r="B532" s="1" t="s">
        <v>93</v>
      </c>
      <c r="C532" s="1">
        <v>12</v>
      </c>
      <c r="D532" s="11" t="s">
        <v>108</v>
      </c>
      <c r="E532" s="1">
        <v>8192</v>
      </c>
      <c r="F532" s="1">
        <v>4608</v>
      </c>
      <c r="G532" s="1">
        <v>24</v>
      </c>
      <c r="H532" s="12">
        <v>2201</v>
      </c>
      <c r="I532" s="12">
        <v>144</v>
      </c>
      <c r="J532" s="1" t="s">
        <v>118</v>
      </c>
    </row>
    <row r="533" spans="1:10">
      <c r="A533" s="8" t="s">
        <v>115</v>
      </c>
      <c r="B533" s="1" t="s">
        <v>102</v>
      </c>
      <c r="C533" s="1">
        <v>12</v>
      </c>
      <c r="D533" s="11" t="s">
        <v>108</v>
      </c>
      <c r="E533" s="1">
        <v>8192</v>
      </c>
      <c r="F533" s="1">
        <v>4608</v>
      </c>
      <c r="G533" s="1">
        <v>24</v>
      </c>
      <c r="H533" s="12">
        <v>1376</v>
      </c>
      <c r="I533" s="12">
        <v>144</v>
      </c>
      <c r="J533" s="1" t="s">
        <v>118</v>
      </c>
    </row>
    <row r="534" spans="1:10">
      <c r="A534" s="8" t="s">
        <v>115</v>
      </c>
      <c r="B534" s="1" t="s">
        <v>103</v>
      </c>
      <c r="C534" s="1">
        <v>12</v>
      </c>
      <c r="D534" s="11" t="s">
        <v>108</v>
      </c>
      <c r="E534" s="1">
        <v>8192</v>
      </c>
      <c r="F534" s="1">
        <v>4608</v>
      </c>
      <c r="G534" s="1">
        <v>24</v>
      </c>
      <c r="H534" s="12">
        <v>915</v>
      </c>
      <c r="I534" s="12">
        <v>144</v>
      </c>
      <c r="J534" s="1" t="s">
        <v>118</v>
      </c>
    </row>
    <row r="535" spans="1:10">
      <c r="A535" s="8" t="s">
        <v>115</v>
      </c>
      <c r="B535" s="1" t="s">
        <v>116</v>
      </c>
      <c r="C535" s="1">
        <v>12</v>
      </c>
      <c r="D535" s="1" t="s">
        <v>107</v>
      </c>
      <c r="E535" s="1">
        <v>8192</v>
      </c>
      <c r="F535" s="1">
        <v>4320</v>
      </c>
      <c r="G535" s="1">
        <v>24</v>
      </c>
      <c r="H535" s="12">
        <v>3437</v>
      </c>
      <c r="I535" s="12">
        <v>144</v>
      </c>
      <c r="J535" s="1" t="s">
        <v>118</v>
      </c>
    </row>
    <row r="536" spans="1:10">
      <c r="A536" s="8" t="s">
        <v>115</v>
      </c>
      <c r="B536" s="1" t="s">
        <v>93</v>
      </c>
      <c r="C536" s="1">
        <v>12</v>
      </c>
      <c r="D536" s="1" t="s">
        <v>107</v>
      </c>
      <c r="E536" s="1">
        <v>8192</v>
      </c>
      <c r="F536" s="1">
        <v>4320</v>
      </c>
      <c r="G536" s="1">
        <v>24</v>
      </c>
      <c r="H536" s="12">
        <v>2063</v>
      </c>
      <c r="I536" s="12">
        <v>144</v>
      </c>
      <c r="J536" s="1" t="s">
        <v>118</v>
      </c>
    </row>
    <row r="537" spans="1:10">
      <c r="A537" s="8" t="s">
        <v>115</v>
      </c>
      <c r="B537" s="1" t="s">
        <v>102</v>
      </c>
      <c r="C537" s="1">
        <v>12</v>
      </c>
      <c r="D537" s="1" t="s">
        <v>107</v>
      </c>
      <c r="E537" s="1">
        <v>8192</v>
      </c>
      <c r="F537" s="1">
        <v>4320</v>
      </c>
      <c r="G537" s="1">
        <v>24</v>
      </c>
      <c r="H537" s="12">
        <v>1290</v>
      </c>
      <c r="I537" s="12">
        <v>144</v>
      </c>
      <c r="J537" s="1" t="s">
        <v>118</v>
      </c>
    </row>
    <row r="538" spans="1:10">
      <c r="A538" s="8" t="s">
        <v>115</v>
      </c>
      <c r="B538" s="1" t="s">
        <v>103</v>
      </c>
      <c r="C538" s="1">
        <v>12</v>
      </c>
      <c r="D538" s="1" t="s">
        <v>107</v>
      </c>
      <c r="E538" s="1">
        <v>8192</v>
      </c>
      <c r="F538" s="1">
        <v>4320</v>
      </c>
      <c r="G538" s="1">
        <v>24</v>
      </c>
      <c r="H538" s="12">
        <v>858</v>
      </c>
      <c r="I538" s="12">
        <v>144</v>
      </c>
      <c r="J538" s="1" t="s">
        <v>118</v>
      </c>
    </row>
    <row r="539" spans="1:10">
      <c r="A539" s="8" t="s">
        <v>115</v>
      </c>
      <c r="B539" s="1" t="s">
        <v>116</v>
      </c>
      <c r="C539" s="1">
        <v>12</v>
      </c>
      <c r="D539" s="1" t="s">
        <v>109</v>
      </c>
      <c r="E539" s="1">
        <v>8192</v>
      </c>
      <c r="F539" s="1">
        <v>3408</v>
      </c>
      <c r="G539" s="1">
        <v>24</v>
      </c>
      <c r="H539" s="12">
        <v>2711</v>
      </c>
      <c r="I539" s="10">
        <v>224</v>
      </c>
      <c r="J539" s="1" t="s">
        <v>118</v>
      </c>
    </row>
    <row r="540" spans="1:10">
      <c r="A540" s="8" t="s">
        <v>115</v>
      </c>
      <c r="B540" s="1" t="s">
        <v>93</v>
      </c>
      <c r="C540" s="1">
        <v>12</v>
      </c>
      <c r="D540" s="1" t="s">
        <v>109</v>
      </c>
      <c r="E540" s="1">
        <v>8192</v>
      </c>
      <c r="F540" s="1">
        <v>3408</v>
      </c>
      <c r="G540" s="1">
        <v>24</v>
      </c>
      <c r="H540" s="12">
        <v>1628</v>
      </c>
      <c r="I540" s="10">
        <v>224</v>
      </c>
      <c r="J540" s="1" t="s">
        <v>118</v>
      </c>
    </row>
    <row r="541" spans="1:10">
      <c r="A541" s="8" t="s">
        <v>115</v>
      </c>
      <c r="B541" s="1" t="s">
        <v>102</v>
      </c>
      <c r="C541" s="1">
        <v>12</v>
      </c>
      <c r="D541" s="1" t="s">
        <v>109</v>
      </c>
      <c r="E541" s="1">
        <v>8192</v>
      </c>
      <c r="F541" s="1">
        <v>3408</v>
      </c>
      <c r="G541" s="1">
        <v>24</v>
      </c>
      <c r="H541" s="12">
        <v>1017</v>
      </c>
      <c r="I541" s="10">
        <v>224</v>
      </c>
      <c r="J541" s="1" t="s">
        <v>118</v>
      </c>
    </row>
    <row r="542" spans="1:10">
      <c r="A542" s="8" t="s">
        <v>115</v>
      </c>
      <c r="B542" s="1" t="s">
        <v>103</v>
      </c>
      <c r="C542" s="1">
        <v>12</v>
      </c>
      <c r="D542" s="1" t="s">
        <v>109</v>
      </c>
      <c r="E542" s="1">
        <v>8192</v>
      </c>
      <c r="F542" s="1">
        <v>3408</v>
      </c>
      <c r="G542" s="1">
        <v>24</v>
      </c>
      <c r="H542" s="12">
        <v>677</v>
      </c>
      <c r="I542" s="10">
        <v>224</v>
      </c>
      <c r="J542" s="1" t="s">
        <v>118</v>
      </c>
    </row>
    <row r="543" spans="1:10">
      <c r="A543" s="8" t="s">
        <v>115</v>
      </c>
      <c r="B543" s="1" t="s">
        <v>116</v>
      </c>
      <c r="C543" s="1">
        <v>12</v>
      </c>
      <c r="D543" s="1" t="s">
        <v>110</v>
      </c>
      <c r="E543" s="1">
        <v>6432</v>
      </c>
      <c r="F543" s="1">
        <v>5360</v>
      </c>
      <c r="G543" s="1">
        <v>24</v>
      </c>
      <c r="H543" s="12">
        <v>3348</v>
      </c>
      <c r="I543" s="12">
        <v>144</v>
      </c>
      <c r="J543" s="1" t="s">
        <v>118</v>
      </c>
    </row>
    <row r="544" spans="1:10">
      <c r="A544" s="8" t="s">
        <v>115</v>
      </c>
      <c r="B544" s="1" t="s">
        <v>93</v>
      </c>
      <c r="C544" s="1">
        <v>12</v>
      </c>
      <c r="D544" s="1" t="s">
        <v>110</v>
      </c>
      <c r="E544" s="1">
        <v>6432</v>
      </c>
      <c r="F544" s="1">
        <v>5360</v>
      </c>
      <c r="G544" s="1">
        <v>24</v>
      </c>
      <c r="H544" s="12">
        <v>2010</v>
      </c>
      <c r="I544" s="12">
        <v>144</v>
      </c>
      <c r="J544" s="1" t="s">
        <v>118</v>
      </c>
    </row>
    <row r="545" spans="1:10">
      <c r="A545" s="8" t="s">
        <v>115</v>
      </c>
      <c r="B545" s="1" t="s">
        <v>102</v>
      </c>
      <c r="C545" s="1">
        <v>12</v>
      </c>
      <c r="D545" s="1" t="s">
        <v>110</v>
      </c>
      <c r="E545" s="1">
        <v>6432</v>
      </c>
      <c r="F545" s="1">
        <v>5360</v>
      </c>
      <c r="G545" s="1">
        <v>24</v>
      </c>
      <c r="H545" s="12">
        <v>1256</v>
      </c>
      <c r="I545" s="12">
        <v>144</v>
      </c>
      <c r="J545" s="1" t="s">
        <v>118</v>
      </c>
    </row>
    <row r="546" spans="1:10">
      <c r="A546" s="8" t="s">
        <v>115</v>
      </c>
      <c r="B546" s="1" t="s">
        <v>103</v>
      </c>
      <c r="C546" s="1">
        <v>12</v>
      </c>
      <c r="D546" s="1" t="s">
        <v>110</v>
      </c>
      <c r="E546" s="1">
        <v>6432</v>
      </c>
      <c r="F546" s="1">
        <v>5360</v>
      </c>
      <c r="G546" s="1">
        <v>24</v>
      </c>
      <c r="H546" s="12">
        <v>835</v>
      </c>
      <c r="I546" s="12">
        <v>144</v>
      </c>
      <c r="J546" s="1" t="s">
        <v>118</v>
      </c>
    </row>
    <row r="547" spans="1:10">
      <c r="A547" s="8" t="s">
        <v>115</v>
      </c>
      <c r="B547" s="1" t="s">
        <v>116</v>
      </c>
      <c r="C547" s="1">
        <v>12</v>
      </c>
      <c r="D547" s="1" t="s">
        <v>125</v>
      </c>
      <c r="E547" s="1">
        <v>4096</v>
      </c>
      <c r="F547" s="1">
        <v>2680</v>
      </c>
      <c r="G547" s="1">
        <v>24</v>
      </c>
      <c r="H547" s="12">
        <v>1340</v>
      </c>
      <c r="I547" s="12">
        <v>224</v>
      </c>
      <c r="J547" s="1" t="s">
        <v>118</v>
      </c>
    </row>
    <row r="548" spans="1:10">
      <c r="A548" s="8" t="s">
        <v>115</v>
      </c>
      <c r="B548" s="1" t="s">
        <v>93</v>
      </c>
      <c r="C548" s="1">
        <v>12</v>
      </c>
      <c r="D548" s="1" t="s">
        <v>125</v>
      </c>
      <c r="E548" s="1">
        <v>4096</v>
      </c>
      <c r="F548" s="1">
        <v>2680</v>
      </c>
      <c r="G548" s="1">
        <v>24</v>
      </c>
      <c r="H548" s="12">
        <v>1003</v>
      </c>
      <c r="I548" s="12">
        <v>224</v>
      </c>
      <c r="J548" s="1" t="s">
        <v>118</v>
      </c>
    </row>
    <row r="549" spans="1:10">
      <c r="A549" s="8" t="s">
        <v>115</v>
      </c>
      <c r="B549" s="1" t="s">
        <v>102</v>
      </c>
      <c r="C549" s="1">
        <v>12</v>
      </c>
      <c r="D549" s="1" t="s">
        <v>125</v>
      </c>
      <c r="E549" s="1">
        <v>4096</v>
      </c>
      <c r="F549" s="1">
        <v>2680</v>
      </c>
      <c r="G549" s="1">
        <v>24</v>
      </c>
      <c r="H549" s="12">
        <v>804</v>
      </c>
      <c r="I549" s="12">
        <v>224</v>
      </c>
      <c r="J549" s="1" t="s">
        <v>118</v>
      </c>
    </row>
    <row r="550" spans="1:10">
      <c r="A550" s="8" t="s">
        <v>115</v>
      </c>
      <c r="B550" s="1" t="s">
        <v>103</v>
      </c>
      <c r="C550" s="1">
        <v>12</v>
      </c>
      <c r="D550" s="1" t="s">
        <v>125</v>
      </c>
      <c r="E550" s="1">
        <v>4096</v>
      </c>
      <c r="F550" s="1">
        <v>2680</v>
      </c>
      <c r="G550" s="1">
        <v>24</v>
      </c>
      <c r="H550" s="12">
        <v>675</v>
      </c>
      <c r="I550" s="12">
        <v>224</v>
      </c>
      <c r="J550" s="1" t="s">
        <v>118</v>
      </c>
    </row>
    <row r="551" spans="1:10">
      <c r="A551" s="8" t="s">
        <v>115</v>
      </c>
      <c r="B551" s="1" t="s">
        <v>116</v>
      </c>
      <c r="C551" s="1">
        <v>12</v>
      </c>
      <c r="D551" s="1" t="s">
        <v>47</v>
      </c>
      <c r="E551" s="1">
        <v>4096</v>
      </c>
      <c r="F551" s="1">
        <v>2304</v>
      </c>
      <c r="G551" s="1">
        <v>24</v>
      </c>
      <c r="H551" s="12">
        <v>1152</v>
      </c>
      <c r="I551" s="12">
        <v>224</v>
      </c>
      <c r="J551" s="1" t="s">
        <v>118</v>
      </c>
    </row>
    <row r="552" spans="1:10">
      <c r="A552" s="8" t="s">
        <v>115</v>
      </c>
      <c r="B552" s="1" t="s">
        <v>93</v>
      </c>
      <c r="C552" s="1">
        <v>12</v>
      </c>
      <c r="D552" s="1" t="s">
        <v>47</v>
      </c>
      <c r="E552" s="1">
        <v>4096</v>
      </c>
      <c r="F552" s="1">
        <v>2304</v>
      </c>
      <c r="G552" s="1">
        <v>24</v>
      </c>
      <c r="H552" s="12">
        <v>862</v>
      </c>
      <c r="I552" s="12">
        <v>224</v>
      </c>
      <c r="J552" s="1" t="s">
        <v>118</v>
      </c>
    </row>
    <row r="553" spans="1:10">
      <c r="A553" s="8" t="s">
        <v>115</v>
      </c>
      <c r="B553" s="1" t="s">
        <v>102</v>
      </c>
      <c r="C553" s="1">
        <v>12</v>
      </c>
      <c r="D553" s="1" t="s">
        <v>47</v>
      </c>
      <c r="E553" s="1">
        <v>4096</v>
      </c>
      <c r="F553" s="1">
        <v>2304</v>
      </c>
      <c r="G553" s="1">
        <v>24</v>
      </c>
      <c r="H553" s="12">
        <v>691</v>
      </c>
      <c r="I553" s="12">
        <v>224</v>
      </c>
      <c r="J553" s="1" t="s">
        <v>118</v>
      </c>
    </row>
    <row r="554" spans="1:10">
      <c r="A554" s="8" t="s">
        <v>115</v>
      </c>
      <c r="B554" s="1" t="s">
        <v>103</v>
      </c>
      <c r="C554" s="1">
        <v>12</v>
      </c>
      <c r="D554" s="1" t="s">
        <v>47</v>
      </c>
      <c r="E554" s="1">
        <v>4096</v>
      </c>
      <c r="F554" s="1">
        <v>2304</v>
      </c>
      <c r="G554" s="1">
        <v>24</v>
      </c>
      <c r="H554" s="12">
        <v>580</v>
      </c>
      <c r="I554" s="12">
        <v>224</v>
      </c>
      <c r="J554" s="1" t="s">
        <v>118</v>
      </c>
    </row>
    <row r="555" spans="1:10">
      <c r="A555" s="8" t="s">
        <v>115</v>
      </c>
      <c r="B555" s="1" t="s">
        <v>116</v>
      </c>
      <c r="C555" s="1">
        <v>12</v>
      </c>
      <c r="D555" s="1" t="s">
        <v>56</v>
      </c>
      <c r="E555" s="1">
        <v>4096</v>
      </c>
      <c r="F555" s="1">
        <v>2160</v>
      </c>
      <c r="G555" s="1">
        <v>24</v>
      </c>
      <c r="H555" s="1">
        <v>1080</v>
      </c>
      <c r="I555" s="12">
        <v>224</v>
      </c>
      <c r="J555" s="1" t="s">
        <v>118</v>
      </c>
    </row>
    <row r="556" spans="1:10">
      <c r="A556" s="8" t="s">
        <v>115</v>
      </c>
      <c r="B556" s="1" t="s">
        <v>93</v>
      </c>
      <c r="C556" s="1">
        <v>12</v>
      </c>
      <c r="D556" s="1" t="s">
        <v>56</v>
      </c>
      <c r="E556" s="1">
        <v>4096</v>
      </c>
      <c r="F556" s="1">
        <v>2160</v>
      </c>
      <c r="G556" s="1">
        <v>24</v>
      </c>
      <c r="H556" s="1">
        <v>808</v>
      </c>
      <c r="I556" s="12">
        <v>224</v>
      </c>
      <c r="J556" s="1" t="s">
        <v>118</v>
      </c>
    </row>
    <row r="557" spans="1:10">
      <c r="A557" s="8" t="s">
        <v>115</v>
      </c>
      <c r="B557" s="1" t="s">
        <v>102</v>
      </c>
      <c r="C557" s="1">
        <v>12</v>
      </c>
      <c r="D557" s="1" t="s">
        <v>56</v>
      </c>
      <c r="E557" s="1">
        <v>4096</v>
      </c>
      <c r="F557" s="1">
        <v>2160</v>
      </c>
      <c r="G557" s="1">
        <v>24</v>
      </c>
      <c r="H557" s="1">
        <v>648</v>
      </c>
      <c r="I557" s="12">
        <v>224</v>
      </c>
      <c r="J557" s="1" t="s">
        <v>118</v>
      </c>
    </row>
    <row r="558" spans="1:10">
      <c r="A558" s="8" t="s">
        <v>115</v>
      </c>
      <c r="B558" s="1" t="s">
        <v>103</v>
      </c>
      <c r="C558" s="1">
        <v>12</v>
      </c>
      <c r="D558" s="1" t="s">
        <v>56</v>
      </c>
      <c r="E558" s="1">
        <v>4096</v>
      </c>
      <c r="F558" s="1">
        <v>2160</v>
      </c>
      <c r="G558" s="1">
        <v>24</v>
      </c>
      <c r="H558" s="1">
        <v>544</v>
      </c>
      <c r="I558" s="12">
        <v>224</v>
      </c>
      <c r="J558" s="1" t="s">
        <v>118</v>
      </c>
    </row>
    <row r="559" spans="1:10">
      <c r="A559" s="8" t="s">
        <v>115</v>
      </c>
      <c r="B559" s="1" t="s">
        <v>116</v>
      </c>
      <c r="C559" s="1">
        <v>12</v>
      </c>
      <c r="D559" s="1" t="s">
        <v>113</v>
      </c>
      <c r="E559" s="1">
        <v>4096</v>
      </c>
      <c r="F559" s="1">
        <v>1704</v>
      </c>
      <c r="G559" s="1">
        <v>24</v>
      </c>
      <c r="H559" s="12">
        <v>852</v>
      </c>
      <c r="I559" s="10">
        <v>224</v>
      </c>
      <c r="J559" s="1" t="s">
        <v>118</v>
      </c>
    </row>
    <row r="560" spans="1:10">
      <c r="A560" s="8" t="s">
        <v>115</v>
      </c>
      <c r="B560" s="1" t="s">
        <v>93</v>
      </c>
      <c r="C560" s="1">
        <v>12</v>
      </c>
      <c r="D560" s="1" t="s">
        <v>113</v>
      </c>
      <c r="E560" s="1">
        <v>4096</v>
      </c>
      <c r="F560" s="1">
        <v>1704</v>
      </c>
      <c r="G560" s="1">
        <v>24</v>
      </c>
      <c r="H560" s="12">
        <v>637</v>
      </c>
      <c r="I560" s="10">
        <v>224</v>
      </c>
      <c r="J560" s="1" t="s">
        <v>118</v>
      </c>
    </row>
    <row r="561" spans="1:10">
      <c r="A561" s="8" t="s">
        <v>115</v>
      </c>
      <c r="B561" s="1" t="s">
        <v>102</v>
      </c>
      <c r="C561" s="1">
        <v>12</v>
      </c>
      <c r="D561" s="1" t="s">
        <v>113</v>
      </c>
      <c r="E561" s="1">
        <v>4096</v>
      </c>
      <c r="F561" s="1">
        <v>1704</v>
      </c>
      <c r="G561" s="1">
        <v>24</v>
      </c>
      <c r="H561" s="12">
        <v>511</v>
      </c>
      <c r="I561" s="10">
        <v>224</v>
      </c>
      <c r="J561" s="1" t="s">
        <v>118</v>
      </c>
    </row>
    <row r="562" spans="1:10">
      <c r="A562" s="8" t="s">
        <v>115</v>
      </c>
      <c r="B562" s="1" t="s">
        <v>103</v>
      </c>
      <c r="C562" s="1">
        <v>12</v>
      </c>
      <c r="D562" s="1" t="s">
        <v>113</v>
      </c>
      <c r="E562" s="1">
        <v>4096</v>
      </c>
      <c r="F562" s="1">
        <v>1704</v>
      </c>
      <c r="G562" s="1">
        <v>24</v>
      </c>
      <c r="H562" s="12">
        <v>429</v>
      </c>
      <c r="I562" s="10">
        <v>224</v>
      </c>
      <c r="J562" s="1" t="s">
        <v>118</v>
      </c>
    </row>
    <row r="563" spans="1:10">
      <c r="A563" s="8" t="s">
        <v>115</v>
      </c>
      <c r="B563" s="1" t="s">
        <v>116</v>
      </c>
      <c r="C563" s="1">
        <v>12</v>
      </c>
      <c r="D563" s="1" t="s">
        <v>114</v>
      </c>
      <c r="E563" s="1">
        <v>3216</v>
      </c>
      <c r="F563" s="1">
        <v>2680</v>
      </c>
      <c r="G563" s="1">
        <v>24</v>
      </c>
      <c r="H563" s="12">
        <v>1052</v>
      </c>
      <c r="I563" s="12">
        <v>224</v>
      </c>
      <c r="J563" s="1" t="s">
        <v>118</v>
      </c>
    </row>
    <row r="564" spans="1:10">
      <c r="A564" s="8" t="s">
        <v>115</v>
      </c>
      <c r="B564" s="1" t="s">
        <v>93</v>
      </c>
      <c r="C564" s="1">
        <v>12</v>
      </c>
      <c r="D564" s="1" t="s">
        <v>114</v>
      </c>
      <c r="E564" s="1">
        <v>3216</v>
      </c>
      <c r="F564" s="1">
        <v>2680</v>
      </c>
      <c r="G564" s="1">
        <v>24</v>
      </c>
      <c r="H564" s="12">
        <v>787</v>
      </c>
      <c r="I564" s="12">
        <v>224</v>
      </c>
      <c r="J564" s="1" t="s">
        <v>118</v>
      </c>
    </row>
    <row r="565" spans="1:10">
      <c r="A565" s="8" t="s">
        <v>115</v>
      </c>
      <c r="B565" s="1" t="s">
        <v>102</v>
      </c>
      <c r="C565" s="1">
        <v>12</v>
      </c>
      <c r="D565" s="1" t="s">
        <v>114</v>
      </c>
      <c r="E565" s="1">
        <v>3216</v>
      </c>
      <c r="F565" s="1">
        <v>2680</v>
      </c>
      <c r="G565" s="1">
        <v>24</v>
      </c>
      <c r="H565" s="12">
        <v>631</v>
      </c>
      <c r="I565" s="12">
        <v>224</v>
      </c>
      <c r="J565" s="1" t="s">
        <v>118</v>
      </c>
    </row>
    <row r="566" spans="1:10">
      <c r="A566" s="8" t="s">
        <v>115</v>
      </c>
      <c r="B566" s="1" t="s">
        <v>103</v>
      </c>
      <c r="C566" s="1">
        <v>12</v>
      </c>
      <c r="D566" s="1" t="s">
        <v>114</v>
      </c>
      <c r="E566" s="1">
        <v>3216</v>
      </c>
      <c r="F566" s="1">
        <v>2680</v>
      </c>
      <c r="G566" s="1">
        <v>24</v>
      </c>
      <c r="H566" s="12">
        <v>530</v>
      </c>
      <c r="I566" s="12">
        <v>224</v>
      </c>
      <c r="J566" s="1" t="s">
        <v>118</v>
      </c>
    </row>
    <row r="567" spans="1:12">
      <c r="A567" s="8" t="s">
        <v>126</v>
      </c>
      <c r="B567" s="1" t="s">
        <v>127</v>
      </c>
      <c r="C567" s="1">
        <v>12</v>
      </c>
      <c r="D567" s="1" t="s">
        <v>58</v>
      </c>
      <c r="E567" s="1">
        <v>6008</v>
      </c>
      <c r="F567" s="1">
        <v>3168</v>
      </c>
      <c r="G567" s="1">
        <v>24</v>
      </c>
      <c r="H567" s="1">
        <v>1744</v>
      </c>
      <c r="I567" s="1">
        <v>48</v>
      </c>
      <c r="J567" s="1" t="s">
        <v>128</v>
      </c>
      <c r="K567" s="1" t="s">
        <v>20</v>
      </c>
      <c r="L567" s="1" t="s">
        <v>73</v>
      </c>
    </row>
    <row r="568" spans="1:12">
      <c r="A568" s="8" t="s">
        <v>126</v>
      </c>
      <c r="B568" s="1" t="s">
        <v>30</v>
      </c>
      <c r="C568" s="1">
        <v>12</v>
      </c>
      <c r="D568" s="1" t="s">
        <v>58</v>
      </c>
      <c r="E568" s="1">
        <v>6008</v>
      </c>
      <c r="F568" s="1">
        <v>3168</v>
      </c>
      <c r="G568" s="1">
        <v>24</v>
      </c>
      <c r="H568" s="1">
        <v>3480</v>
      </c>
      <c r="I568" s="1">
        <v>48</v>
      </c>
      <c r="J568" s="1" t="s">
        <v>128</v>
      </c>
      <c r="K568" s="1" t="s">
        <v>20</v>
      </c>
      <c r="L568" s="1" t="s">
        <v>73</v>
      </c>
    </row>
    <row r="569" spans="1:12">
      <c r="A569" s="8" t="s">
        <v>126</v>
      </c>
      <c r="B569" s="1" t="s">
        <v>27</v>
      </c>
      <c r="C569" s="1">
        <v>10</v>
      </c>
      <c r="D569" s="1" t="s">
        <v>58</v>
      </c>
      <c r="E569" s="1">
        <v>6008</v>
      </c>
      <c r="F569" s="1">
        <v>3168</v>
      </c>
      <c r="G569" s="1">
        <v>24</v>
      </c>
      <c r="H569" s="1">
        <v>1544</v>
      </c>
      <c r="I569" s="1">
        <v>48</v>
      </c>
      <c r="J569" s="1" t="s">
        <v>128</v>
      </c>
      <c r="K569" s="1" t="s">
        <v>20</v>
      </c>
      <c r="L569" s="1" t="s">
        <v>73</v>
      </c>
    </row>
    <row r="570" spans="1:12">
      <c r="A570" s="8" t="s">
        <v>126</v>
      </c>
      <c r="B570" s="1" t="s">
        <v>18</v>
      </c>
      <c r="C570" s="1">
        <v>10</v>
      </c>
      <c r="D570" s="1" t="s">
        <v>58</v>
      </c>
      <c r="E570" s="1">
        <v>6008</v>
      </c>
      <c r="F570" s="1">
        <v>3168</v>
      </c>
      <c r="G570" s="1">
        <v>24</v>
      </c>
      <c r="H570" s="1">
        <v>720</v>
      </c>
      <c r="I570" s="1">
        <v>48</v>
      </c>
      <c r="J570" s="1" t="s">
        <v>128</v>
      </c>
      <c r="K570" s="1" t="s">
        <v>20</v>
      </c>
      <c r="L570" s="1" t="s">
        <v>73</v>
      </c>
    </row>
    <row r="571" spans="1:12">
      <c r="A571" s="8" t="s">
        <v>126</v>
      </c>
      <c r="B571" s="1" t="s">
        <v>127</v>
      </c>
      <c r="C571" s="1">
        <v>12</v>
      </c>
      <c r="D571" s="1" t="s">
        <v>129</v>
      </c>
      <c r="E571" s="1">
        <v>6008</v>
      </c>
      <c r="F571" s="1">
        <v>2512</v>
      </c>
      <c r="G571" s="1">
        <v>60</v>
      </c>
      <c r="H571" s="1">
        <v>3456</v>
      </c>
      <c r="I571" s="1">
        <v>60</v>
      </c>
      <c r="J571" s="1" t="s">
        <v>128</v>
      </c>
      <c r="K571" s="1" t="s">
        <v>20</v>
      </c>
      <c r="L571" s="1" t="s">
        <v>73</v>
      </c>
    </row>
    <row r="572" spans="1:12">
      <c r="A572" s="8" t="s">
        <v>126</v>
      </c>
      <c r="B572" s="1" t="s">
        <v>30</v>
      </c>
      <c r="C572" s="1">
        <v>12</v>
      </c>
      <c r="D572" s="1" t="s">
        <v>129</v>
      </c>
      <c r="E572" s="1">
        <v>6008</v>
      </c>
      <c r="F572" s="1">
        <v>2512</v>
      </c>
      <c r="G572" s="1">
        <v>60</v>
      </c>
      <c r="H572" s="1">
        <v>6912</v>
      </c>
      <c r="I572" s="1">
        <v>60</v>
      </c>
      <c r="J572" s="1" t="s">
        <v>128</v>
      </c>
      <c r="K572" s="1" t="s">
        <v>20</v>
      </c>
      <c r="L572" s="1" t="s">
        <v>73</v>
      </c>
    </row>
    <row r="573" spans="1:12">
      <c r="A573" s="8" t="s">
        <v>126</v>
      </c>
      <c r="B573" s="1" t="s">
        <v>27</v>
      </c>
      <c r="C573" s="1">
        <v>10</v>
      </c>
      <c r="D573" s="1" t="s">
        <v>129</v>
      </c>
      <c r="E573" s="1">
        <v>6008</v>
      </c>
      <c r="F573" s="1">
        <v>2512</v>
      </c>
      <c r="G573" s="1">
        <v>60</v>
      </c>
      <c r="H573" s="1">
        <v>3072</v>
      </c>
      <c r="I573" s="1">
        <v>60</v>
      </c>
      <c r="J573" s="1" t="s">
        <v>128</v>
      </c>
      <c r="K573" s="1" t="s">
        <v>20</v>
      </c>
      <c r="L573" s="1" t="s">
        <v>73</v>
      </c>
    </row>
    <row r="574" spans="1:12">
      <c r="A574" s="8" t="s">
        <v>126</v>
      </c>
      <c r="B574" s="1" t="s">
        <v>18</v>
      </c>
      <c r="C574" s="1">
        <v>10</v>
      </c>
      <c r="D574" s="1" t="s">
        <v>129</v>
      </c>
      <c r="E574" s="1">
        <v>6008</v>
      </c>
      <c r="F574" s="1">
        <v>2512</v>
      </c>
      <c r="G574" s="1">
        <v>60</v>
      </c>
      <c r="H574" s="1">
        <v>1488</v>
      </c>
      <c r="I574" s="1">
        <v>60</v>
      </c>
      <c r="J574" s="1" t="s">
        <v>128</v>
      </c>
      <c r="K574" s="1" t="s">
        <v>20</v>
      </c>
      <c r="L574" s="1" t="s">
        <v>73</v>
      </c>
    </row>
    <row r="575" spans="1:12">
      <c r="A575" s="8" t="s">
        <v>126</v>
      </c>
      <c r="B575" s="1" t="s">
        <v>127</v>
      </c>
      <c r="C575" s="1">
        <v>12</v>
      </c>
      <c r="D575" s="1" t="s">
        <v>130</v>
      </c>
      <c r="E575" s="1">
        <v>5952</v>
      </c>
      <c r="F575" s="1">
        <v>3136</v>
      </c>
      <c r="G575" s="1">
        <v>50</v>
      </c>
      <c r="H575" s="1">
        <v>3560</v>
      </c>
      <c r="I575" s="1">
        <v>50</v>
      </c>
      <c r="J575" s="1" t="s">
        <v>128</v>
      </c>
      <c r="K575" s="1" t="s">
        <v>20</v>
      </c>
      <c r="L575" s="1" t="s">
        <v>73</v>
      </c>
    </row>
    <row r="576" spans="1:12">
      <c r="A576" s="8" t="s">
        <v>126</v>
      </c>
      <c r="B576" s="1" t="s">
        <v>30</v>
      </c>
      <c r="C576" s="1">
        <v>12</v>
      </c>
      <c r="D576" s="1" t="s">
        <v>130</v>
      </c>
      <c r="E576" s="1">
        <v>5952</v>
      </c>
      <c r="F576" s="1">
        <v>3136</v>
      </c>
      <c r="G576" s="1">
        <v>50</v>
      </c>
      <c r="H576" s="1">
        <v>7120</v>
      </c>
      <c r="I576" s="1">
        <v>50</v>
      </c>
      <c r="J576" s="1" t="s">
        <v>128</v>
      </c>
      <c r="K576" s="1" t="s">
        <v>20</v>
      </c>
      <c r="L576" s="1" t="s">
        <v>73</v>
      </c>
    </row>
    <row r="577" spans="1:12">
      <c r="A577" s="8" t="s">
        <v>126</v>
      </c>
      <c r="B577" s="1" t="s">
        <v>27</v>
      </c>
      <c r="C577" s="1">
        <v>10</v>
      </c>
      <c r="D577" s="1" t="s">
        <v>130</v>
      </c>
      <c r="E577" s="1">
        <v>5952</v>
      </c>
      <c r="F577" s="1">
        <v>3136</v>
      </c>
      <c r="G577" s="1">
        <v>50</v>
      </c>
      <c r="H577" s="1">
        <v>3160</v>
      </c>
      <c r="I577" s="1">
        <v>50</v>
      </c>
      <c r="J577" s="1" t="s">
        <v>128</v>
      </c>
      <c r="K577" s="1" t="s">
        <v>20</v>
      </c>
      <c r="L577" s="1" t="s">
        <v>73</v>
      </c>
    </row>
    <row r="578" spans="1:12">
      <c r="A578" s="8" t="s">
        <v>126</v>
      </c>
      <c r="B578" s="1" t="s">
        <v>18</v>
      </c>
      <c r="C578" s="1">
        <v>10</v>
      </c>
      <c r="D578" s="1" t="s">
        <v>130</v>
      </c>
      <c r="E578" s="1">
        <v>5952</v>
      </c>
      <c r="F578" s="1">
        <v>3136</v>
      </c>
      <c r="G578" s="1">
        <v>50</v>
      </c>
      <c r="H578" s="1">
        <v>1464</v>
      </c>
      <c r="I578" s="1">
        <v>50</v>
      </c>
      <c r="J578" s="1" t="s">
        <v>128</v>
      </c>
      <c r="K578" s="1" t="s">
        <v>20</v>
      </c>
      <c r="L578" s="1" t="s">
        <v>73</v>
      </c>
    </row>
    <row r="579" spans="1:12">
      <c r="A579" s="8" t="s">
        <v>126</v>
      </c>
      <c r="B579" s="1" t="s">
        <v>127</v>
      </c>
      <c r="C579" s="1">
        <v>12</v>
      </c>
      <c r="D579" s="1" t="s">
        <v>56</v>
      </c>
      <c r="E579" s="1">
        <v>4096</v>
      </c>
      <c r="F579" s="1">
        <v>2160</v>
      </c>
      <c r="G579" s="1">
        <v>24</v>
      </c>
      <c r="H579" s="1">
        <v>808</v>
      </c>
      <c r="I579" s="1">
        <v>96</v>
      </c>
      <c r="J579" s="1" t="s">
        <v>128</v>
      </c>
      <c r="K579" s="1" t="s">
        <v>20</v>
      </c>
      <c r="L579" s="1" t="s">
        <v>73</v>
      </c>
    </row>
    <row r="580" spans="1:12">
      <c r="A580" s="8" t="s">
        <v>126</v>
      </c>
      <c r="B580" s="1" t="s">
        <v>30</v>
      </c>
      <c r="C580" s="1">
        <v>12</v>
      </c>
      <c r="D580" s="1" t="s">
        <v>56</v>
      </c>
      <c r="E580" s="1">
        <v>4096</v>
      </c>
      <c r="F580" s="1">
        <v>2160</v>
      </c>
      <c r="G580" s="1">
        <v>24</v>
      </c>
      <c r="H580" s="1">
        <v>1616</v>
      </c>
      <c r="I580" s="1">
        <v>96</v>
      </c>
      <c r="J580" s="1" t="s">
        <v>128</v>
      </c>
      <c r="K580" s="1" t="s">
        <v>20</v>
      </c>
      <c r="L580" s="1" t="s">
        <v>73</v>
      </c>
    </row>
    <row r="581" spans="1:12">
      <c r="A581" s="8" t="s">
        <v>126</v>
      </c>
      <c r="B581" s="1" t="s">
        <v>27</v>
      </c>
      <c r="C581" s="1">
        <v>10</v>
      </c>
      <c r="D581" s="1" t="s">
        <v>56</v>
      </c>
      <c r="E581" s="1">
        <v>4096</v>
      </c>
      <c r="F581" s="1">
        <v>2160</v>
      </c>
      <c r="G581" s="1">
        <v>24</v>
      </c>
      <c r="H581" s="1">
        <v>752</v>
      </c>
      <c r="I581" s="1">
        <v>96</v>
      </c>
      <c r="J581" s="1" t="s">
        <v>128</v>
      </c>
      <c r="K581" s="1" t="s">
        <v>20</v>
      </c>
      <c r="L581" s="1" t="s">
        <v>73</v>
      </c>
    </row>
    <row r="582" spans="1:12">
      <c r="A582" s="8" t="s">
        <v>126</v>
      </c>
      <c r="B582" s="1" t="s">
        <v>18</v>
      </c>
      <c r="C582" s="1">
        <v>10</v>
      </c>
      <c r="D582" s="1" t="s">
        <v>56</v>
      </c>
      <c r="E582" s="1">
        <v>4096</v>
      </c>
      <c r="F582" s="1">
        <v>2160</v>
      </c>
      <c r="G582" s="1">
        <v>24</v>
      </c>
      <c r="H582" s="1">
        <v>336</v>
      </c>
      <c r="I582" s="1">
        <v>96</v>
      </c>
      <c r="J582" s="1" t="s">
        <v>128</v>
      </c>
      <c r="K582" s="1" t="s">
        <v>20</v>
      </c>
      <c r="L582" s="1" t="s">
        <v>73</v>
      </c>
    </row>
    <row r="583" spans="1:12">
      <c r="A583" s="8" t="s">
        <v>126</v>
      </c>
      <c r="B583" s="1" t="s">
        <v>77</v>
      </c>
      <c r="C583" s="1">
        <v>10</v>
      </c>
      <c r="D583" s="1" t="s">
        <v>56</v>
      </c>
      <c r="E583" s="1">
        <v>4096</v>
      </c>
      <c r="F583" s="1">
        <v>2160</v>
      </c>
      <c r="G583" s="1">
        <v>24</v>
      </c>
      <c r="H583" s="1">
        <v>144</v>
      </c>
      <c r="I583" s="1">
        <v>96</v>
      </c>
      <c r="J583" s="1" t="s">
        <v>128</v>
      </c>
      <c r="K583" s="1" t="s">
        <v>20</v>
      </c>
      <c r="L583" s="1" t="s">
        <v>73</v>
      </c>
    </row>
    <row r="584" spans="1:12">
      <c r="A584" s="8" t="s">
        <v>126</v>
      </c>
      <c r="B584" s="1" t="s">
        <v>127</v>
      </c>
      <c r="C584" s="1">
        <v>12</v>
      </c>
      <c r="D584" s="1" t="s">
        <v>131</v>
      </c>
      <c r="E584" s="1">
        <v>4096</v>
      </c>
      <c r="F584" s="1">
        <v>1712</v>
      </c>
      <c r="G584" s="1">
        <v>100</v>
      </c>
      <c r="H584" s="1">
        <v>2672</v>
      </c>
      <c r="I584" s="1">
        <v>120</v>
      </c>
      <c r="J584" s="1" t="s">
        <v>128</v>
      </c>
      <c r="K584" s="1" t="s">
        <v>20</v>
      </c>
      <c r="L584" s="1" t="s">
        <v>73</v>
      </c>
    </row>
    <row r="585" spans="1:12">
      <c r="A585" s="8" t="s">
        <v>126</v>
      </c>
      <c r="B585" s="1" t="s">
        <v>30</v>
      </c>
      <c r="C585" s="1">
        <v>12</v>
      </c>
      <c r="D585" s="1" t="s">
        <v>131</v>
      </c>
      <c r="E585" s="1">
        <v>4096</v>
      </c>
      <c r="F585" s="1">
        <v>1712</v>
      </c>
      <c r="G585" s="1">
        <v>100</v>
      </c>
      <c r="H585" s="1">
        <v>5344</v>
      </c>
      <c r="I585" s="1">
        <v>120</v>
      </c>
      <c r="J585" s="1" t="s">
        <v>128</v>
      </c>
      <c r="K585" s="1" t="s">
        <v>20</v>
      </c>
      <c r="L585" s="1" t="s">
        <v>73</v>
      </c>
    </row>
    <row r="586" spans="1:12">
      <c r="A586" s="8" t="s">
        <v>126</v>
      </c>
      <c r="B586" s="1" t="s">
        <v>27</v>
      </c>
      <c r="C586" s="1">
        <v>10</v>
      </c>
      <c r="D586" s="1" t="s">
        <v>131</v>
      </c>
      <c r="E586" s="1">
        <v>4096</v>
      </c>
      <c r="F586" s="1">
        <v>1712</v>
      </c>
      <c r="G586" s="1">
        <v>100</v>
      </c>
      <c r="H586" s="1">
        <v>2376</v>
      </c>
      <c r="I586" s="1">
        <v>120</v>
      </c>
      <c r="J586" s="1" t="s">
        <v>128</v>
      </c>
      <c r="K586" s="1" t="s">
        <v>20</v>
      </c>
      <c r="L586" s="1" t="s">
        <v>73</v>
      </c>
    </row>
    <row r="587" spans="1:12">
      <c r="A587" s="8" t="s">
        <v>126</v>
      </c>
      <c r="B587" s="1" t="s">
        <v>18</v>
      </c>
      <c r="C587" s="1">
        <v>10</v>
      </c>
      <c r="D587" s="1" t="s">
        <v>131</v>
      </c>
      <c r="E587" s="1">
        <v>4096</v>
      </c>
      <c r="F587" s="1">
        <v>1712</v>
      </c>
      <c r="G587" s="1">
        <v>100</v>
      </c>
      <c r="H587" s="1">
        <v>1112</v>
      </c>
      <c r="I587" s="1">
        <v>120</v>
      </c>
      <c r="J587" s="1" t="s">
        <v>128</v>
      </c>
      <c r="K587" s="1" t="s">
        <v>20</v>
      </c>
      <c r="L587" s="1" t="s">
        <v>73</v>
      </c>
    </row>
    <row r="588" spans="1:12">
      <c r="A588" s="8" t="s">
        <v>126</v>
      </c>
      <c r="B588" s="1" t="s">
        <v>77</v>
      </c>
      <c r="C588" s="1">
        <v>10</v>
      </c>
      <c r="D588" s="1" t="s">
        <v>131</v>
      </c>
      <c r="E588" s="1">
        <v>4096</v>
      </c>
      <c r="F588" s="1">
        <v>1712</v>
      </c>
      <c r="G588" s="1">
        <v>100</v>
      </c>
      <c r="H588" s="1">
        <v>288</v>
      </c>
      <c r="I588" s="1">
        <v>120</v>
      </c>
      <c r="J588" s="1" t="s">
        <v>128</v>
      </c>
      <c r="K588" s="1" t="s">
        <v>20</v>
      </c>
      <c r="L588" s="1" t="s">
        <v>73</v>
      </c>
    </row>
    <row r="589" spans="1:12">
      <c r="A589" s="8" t="s">
        <v>126</v>
      </c>
      <c r="B589" s="1" t="s">
        <v>27</v>
      </c>
      <c r="C589" s="1">
        <v>10</v>
      </c>
      <c r="D589" s="1" t="s">
        <v>55</v>
      </c>
      <c r="E589" s="1">
        <v>2048</v>
      </c>
      <c r="F589" s="1">
        <v>1080</v>
      </c>
      <c r="G589" s="1">
        <v>24</v>
      </c>
      <c r="H589" s="1">
        <v>192</v>
      </c>
      <c r="I589" s="1">
        <v>120</v>
      </c>
      <c r="J589" s="1" t="s">
        <v>128</v>
      </c>
      <c r="K589" s="1" t="s">
        <v>20</v>
      </c>
      <c r="L589" s="1" t="s">
        <v>73</v>
      </c>
    </row>
    <row r="590" spans="1:12">
      <c r="A590" s="8" t="s">
        <v>126</v>
      </c>
      <c r="B590" s="1" t="s">
        <v>18</v>
      </c>
      <c r="C590" s="1">
        <v>10</v>
      </c>
      <c r="D590" s="1" t="s">
        <v>55</v>
      </c>
      <c r="E590" s="1">
        <v>2048</v>
      </c>
      <c r="F590" s="1">
        <v>1080</v>
      </c>
      <c r="G590" s="1">
        <v>24</v>
      </c>
      <c r="H590" s="1">
        <v>88</v>
      </c>
      <c r="I590" s="1">
        <v>120</v>
      </c>
      <c r="J590" s="1" t="s">
        <v>128</v>
      </c>
      <c r="K590" s="1" t="s">
        <v>20</v>
      </c>
      <c r="L590" s="1" t="s">
        <v>73</v>
      </c>
    </row>
    <row r="591" spans="1:12">
      <c r="A591" s="8" t="s">
        <v>126</v>
      </c>
      <c r="B591" s="1" t="s">
        <v>77</v>
      </c>
      <c r="C591" s="1">
        <v>10</v>
      </c>
      <c r="D591" s="1" t="s">
        <v>55</v>
      </c>
      <c r="E591" s="1">
        <v>2048</v>
      </c>
      <c r="F591" s="1">
        <v>1080</v>
      </c>
      <c r="G591" s="1">
        <v>24</v>
      </c>
      <c r="H591" s="1">
        <v>56</v>
      </c>
      <c r="I591" s="1">
        <v>120</v>
      </c>
      <c r="J591" s="1" t="s">
        <v>128</v>
      </c>
      <c r="K591" s="1" t="s">
        <v>20</v>
      </c>
      <c r="L591" s="1" t="s">
        <v>73</v>
      </c>
    </row>
    <row r="592" spans="1:12">
      <c r="A592" s="8" t="s">
        <v>132</v>
      </c>
      <c r="B592" s="1" t="s">
        <v>127</v>
      </c>
      <c r="C592" s="1">
        <v>12</v>
      </c>
      <c r="D592" s="1" t="s">
        <v>107</v>
      </c>
      <c r="E592" s="1">
        <v>8192</v>
      </c>
      <c r="F592" s="1">
        <v>4320</v>
      </c>
      <c r="G592" s="1">
        <v>24</v>
      </c>
      <c r="H592" s="1">
        <v>3240</v>
      </c>
      <c r="I592" s="1">
        <v>60</v>
      </c>
      <c r="J592" s="1" t="s">
        <v>128</v>
      </c>
      <c r="K592" s="1" t="s">
        <v>20</v>
      </c>
      <c r="L592" s="1" t="s">
        <v>73</v>
      </c>
    </row>
    <row r="593" spans="1:12">
      <c r="A593" s="8" t="s">
        <v>132</v>
      </c>
      <c r="B593" s="1" t="s">
        <v>27</v>
      </c>
      <c r="C593" s="1">
        <v>10</v>
      </c>
      <c r="D593" s="1" t="s">
        <v>107</v>
      </c>
      <c r="E593" s="1">
        <v>8192</v>
      </c>
      <c r="F593" s="1">
        <v>4320</v>
      </c>
      <c r="G593" s="1">
        <v>24</v>
      </c>
      <c r="H593" s="1">
        <v>2880</v>
      </c>
      <c r="I593" s="1">
        <v>30</v>
      </c>
      <c r="J593" s="1" t="s">
        <v>128</v>
      </c>
      <c r="K593" s="1" t="s">
        <v>20</v>
      </c>
      <c r="L593" s="1" t="s">
        <v>73</v>
      </c>
    </row>
    <row r="594" spans="1:12">
      <c r="A594" s="8" t="s">
        <v>132</v>
      </c>
      <c r="B594" s="1" t="s">
        <v>127</v>
      </c>
      <c r="C594" s="1">
        <v>12</v>
      </c>
      <c r="D594" s="1" t="s">
        <v>133</v>
      </c>
      <c r="E594" s="1">
        <v>8192</v>
      </c>
      <c r="F594" s="1">
        <v>3424</v>
      </c>
      <c r="G594" s="1">
        <v>72</v>
      </c>
      <c r="H594" s="1">
        <v>3856</v>
      </c>
      <c r="I594" s="1">
        <v>75</v>
      </c>
      <c r="J594" s="1" t="s">
        <v>128</v>
      </c>
      <c r="K594" s="1" t="s">
        <v>20</v>
      </c>
      <c r="L594" s="1" t="s">
        <v>73</v>
      </c>
    </row>
    <row r="595" spans="1:12">
      <c r="A595" s="8" t="s">
        <v>132</v>
      </c>
      <c r="B595" s="1" t="s">
        <v>127</v>
      </c>
      <c r="C595" s="1">
        <v>12</v>
      </c>
      <c r="D595" s="1" t="s">
        <v>134</v>
      </c>
      <c r="E595" s="1">
        <v>5568</v>
      </c>
      <c r="F595" s="1">
        <v>2952</v>
      </c>
      <c r="G595" s="1">
        <v>24</v>
      </c>
      <c r="H595" s="1">
        <v>1504</v>
      </c>
      <c r="I595" s="1">
        <v>60</v>
      </c>
      <c r="J595" s="1" t="s">
        <v>128</v>
      </c>
      <c r="K595" s="1" t="s">
        <v>20</v>
      </c>
      <c r="L595" s="1" t="s">
        <v>73</v>
      </c>
    </row>
    <row r="596" spans="1:12">
      <c r="A596" s="8" t="s">
        <v>132</v>
      </c>
      <c r="B596" s="1" t="s">
        <v>127</v>
      </c>
      <c r="C596" s="1">
        <v>12</v>
      </c>
      <c r="D596" s="1" t="s">
        <v>56</v>
      </c>
      <c r="E596" s="1">
        <v>4096</v>
      </c>
      <c r="F596" s="1">
        <v>2160</v>
      </c>
      <c r="G596" s="1">
        <v>24</v>
      </c>
      <c r="H596" s="1">
        <v>808</v>
      </c>
      <c r="I596" s="1">
        <v>120</v>
      </c>
      <c r="J596" s="1" t="s">
        <v>128</v>
      </c>
      <c r="K596" s="1" t="s">
        <v>20</v>
      </c>
      <c r="L596" s="1" t="s">
        <v>73</v>
      </c>
    </row>
    <row r="597" spans="1:12">
      <c r="A597" s="8" t="s">
        <v>132</v>
      </c>
      <c r="B597" s="1" t="s">
        <v>27</v>
      </c>
      <c r="C597" s="1">
        <v>10</v>
      </c>
      <c r="D597" s="1" t="s">
        <v>56</v>
      </c>
      <c r="E597" s="1">
        <v>4096</v>
      </c>
      <c r="F597" s="1">
        <v>2160</v>
      </c>
      <c r="G597" s="1">
        <v>24</v>
      </c>
      <c r="H597" s="1">
        <v>720</v>
      </c>
      <c r="I597" s="1">
        <v>120</v>
      </c>
      <c r="J597" s="1" t="s">
        <v>128</v>
      </c>
      <c r="K597" s="1" t="s">
        <v>20</v>
      </c>
      <c r="L597" s="1" t="s">
        <v>73</v>
      </c>
    </row>
    <row r="598" spans="1:12">
      <c r="A598" s="8" t="s">
        <v>132</v>
      </c>
      <c r="B598" s="1" t="s">
        <v>77</v>
      </c>
      <c r="C598" s="1">
        <v>10</v>
      </c>
      <c r="D598" s="1" t="s">
        <v>56</v>
      </c>
      <c r="E598" s="1">
        <v>4096</v>
      </c>
      <c r="F598" s="1">
        <v>2160</v>
      </c>
      <c r="G598" s="1">
        <v>24</v>
      </c>
      <c r="H598" s="1">
        <v>144</v>
      </c>
      <c r="I598" s="1">
        <v>120</v>
      </c>
      <c r="J598" s="1" t="s">
        <v>128</v>
      </c>
      <c r="K598" s="1" t="s">
        <v>20</v>
      </c>
      <c r="L598" s="1" t="s">
        <v>73</v>
      </c>
    </row>
    <row r="599" spans="1:10">
      <c r="A599" s="8" t="s">
        <v>135</v>
      </c>
      <c r="B599" s="1" t="s">
        <v>136</v>
      </c>
      <c r="C599" s="1">
        <v>12</v>
      </c>
      <c r="D599" s="1" t="s">
        <v>107</v>
      </c>
      <c r="E599" s="1">
        <v>8192</v>
      </c>
      <c r="F599" s="1">
        <v>4320</v>
      </c>
      <c r="G599" s="1">
        <v>24</v>
      </c>
      <c r="H599" s="12">
        <v>6480</v>
      </c>
      <c r="I599" s="1" t="s">
        <v>137</v>
      </c>
      <c r="J599" s="1" t="s">
        <v>138</v>
      </c>
    </row>
    <row r="600" spans="1:10">
      <c r="A600" s="8" t="s">
        <v>135</v>
      </c>
      <c r="B600" s="1" t="s">
        <v>139</v>
      </c>
      <c r="C600" s="1">
        <v>12</v>
      </c>
      <c r="D600" s="1" t="s">
        <v>107</v>
      </c>
      <c r="E600" s="1">
        <v>8192</v>
      </c>
      <c r="F600" s="1">
        <v>4320</v>
      </c>
      <c r="G600" s="1">
        <v>24</v>
      </c>
      <c r="H600" s="12">
        <v>4982</v>
      </c>
      <c r="I600" s="1" t="s">
        <v>137</v>
      </c>
      <c r="J600" s="1" t="s">
        <v>138</v>
      </c>
    </row>
    <row r="601" spans="1:10">
      <c r="A601" s="8" t="s">
        <v>135</v>
      </c>
      <c r="B601" s="1" t="s">
        <v>140</v>
      </c>
      <c r="C601" s="1">
        <v>8</v>
      </c>
      <c r="D601" s="1" t="s">
        <v>107</v>
      </c>
      <c r="E601" s="1">
        <v>8192</v>
      </c>
      <c r="F601" s="1">
        <v>4320</v>
      </c>
      <c r="G601" s="1">
        <v>24</v>
      </c>
      <c r="H601" s="12">
        <v>4982</v>
      </c>
      <c r="I601" s="1" t="s">
        <v>137</v>
      </c>
      <c r="J601" s="1" t="s">
        <v>138</v>
      </c>
    </row>
    <row r="602" spans="1:10">
      <c r="A602" s="8" t="s">
        <v>135</v>
      </c>
      <c r="B602" s="1" t="s">
        <v>141</v>
      </c>
      <c r="C602" s="1">
        <v>8</v>
      </c>
      <c r="D602" s="1" t="s">
        <v>107</v>
      </c>
      <c r="E602" s="1">
        <v>8192</v>
      </c>
      <c r="F602" s="1">
        <v>4320</v>
      </c>
      <c r="G602" s="1">
        <v>24</v>
      </c>
      <c r="H602" s="12">
        <v>2993</v>
      </c>
      <c r="I602" s="1" t="s">
        <v>137</v>
      </c>
      <c r="J602" s="1" t="s">
        <v>138</v>
      </c>
    </row>
    <row r="603" spans="1:10">
      <c r="A603" s="8" t="s">
        <v>135</v>
      </c>
      <c r="B603" s="1" t="s">
        <v>142</v>
      </c>
      <c r="C603" s="1">
        <v>8</v>
      </c>
      <c r="D603" s="1" t="s">
        <v>107</v>
      </c>
      <c r="E603" s="1">
        <v>8192</v>
      </c>
      <c r="F603" s="1">
        <v>4320</v>
      </c>
      <c r="G603" s="1">
        <v>24</v>
      </c>
      <c r="H603" s="12">
        <v>884</v>
      </c>
      <c r="I603" s="1" t="s">
        <v>137</v>
      </c>
      <c r="J603" s="1" t="s">
        <v>138</v>
      </c>
    </row>
    <row r="604" spans="1:10">
      <c r="A604" s="8" t="s">
        <v>135</v>
      </c>
      <c r="B604" s="1" t="s">
        <v>136</v>
      </c>
      <c r="C604" s="1">
        <v>12</v>
      </c>
      <c r="D604" s="1" t="s">
        <v>56</v>
      </c>
      <c r="E604" s="1">
        <v>4096</v>
      </c>
      <c r="F604" s="1">
        <v>2160</v>
      </c>
      <c r="G604" s="1">
        <v>25</v>
      </c>
      <c r="H604" s="1">
        <v>1482</v>
      </c>
      <c r="I604" s="1" t="s">
        <v>137</v>
      </c>
      <c r="J604" s="1" t="s">
        <v>138</v>
      </c>
    </row>
    <row r="605" spans="1:10">
      <c r="A605" s="8" t="s">
        <v>135</v>
      </c>
      <c r="B605" s="1" t="s">
        <v>139</v>
      </c>
      <c r="C605" s="1">
        <v>12</v>
      </c>
      <c r="D605" s="1" t="s">
        <v>56</v>
      </c>
      <c r="E605" s="1">
        <v>4096</v>
      </c>
      <c r="F605" s="1">
        <v>2160</v>
      </c>
      <c r="G605" s="1">
        <v>25</v>
      </c>
      <c r="H605" s="1">
        <v>741</v>
      </c>
      <c r="I605" s="1" t="s">
        <v>137</v>
      </c>
      <c r="J605" s="1" t="s">
        <v>138</v>
      </c>
    </row>
    <row r="606" spans="1:10">
      <c r="A606" s="8" t="s">
        <v>135</v>
      </c>
      <c r="B606" s="1" t="s">
        <v>140</v>
      </c>
      <c r="C606" s="1">
        <v>8</v>
      </c>
      <c r="D606" s="1" t="s">
        <v>56</v>
      </c>
      <c r="E606" s="1">
        <v>4096</v>
      </c>
      <c r="F606" s="1">
        <v>2160</v>
      </c>
      <c r="G606" s="1">
        <v>25</v>
      </c>
      <c r="H606" s="1">
        <v>741</v>
      </c>
      <c r="I606" s="1" t="s">
        <v>137</v>
      </c>
      <c r="J606" s="1" t="s">
        <v>138</v>
      </c>
    </row>
    <row r="607" spans="1:10">
      <c r="A607" s="8" t="s">
        <v>135</v>
      </c>
      <c r="B607" s="1" t="s">
        <v>141</v>
      </c>
      <c r="C607" s="1">
        <v>8</v>
      </c>
      <c r="D607" s="1" t="s">
        <v>56</v>
      </c>
      <c r="E607" s="1">
        <v>4096</v>
      </c>
      <c r="F607" s="1">
        <v>2160</v>
      </c>
      <c r="G607" s="1">
        <v>25</v>
      </c>
      <c r="H607" s="1">
        <v>490</v>
      </c>
      <c r="I607" s="1" t="s">
        <v>137</v>
      </c>
      <c r="J607" s="1" t="s">
        <v>138</v>
      </c>
    </row>
    <row r="608" spans="1:10">
      <c r="A608" s="8" t="s">
        <v>135</v>
      </c>
      <c r="B608" s="1" t="s">
        <v>142</v>
      </c>
      <c r="C608" s="1">
        <v>8</v>
      </c>
      <c r="D608" s="1" t="s">
        <v>56</v>
      </c>
      <c r="E608" s="1">
        <v>4096</v>
      </c>
      <c r="F608" s="1">
        <v>2160</v>
      </c>
      <c r="G608" s="1">
        <v>25</v>
      </c>
      <c r="H608" s="1">
        <v>152</v>
      </c>
      <c r="I608" s="1" t="s">
        <v>137</v>
      </c>
      <c r="J608" s="1" t="s">
        <v>138</v>
      </c>
    </row>
    <row r="609" spans="1:10">
      <c r="A609" s="8" t="s">
        <v>135</v>
      </c>
      <c r="B609" s="1" t="s">
        <v>136</v>
      </c>
      <c r="C609" s="1">
        <v>12</v>
      </c>
      <c r="D609" s="1" t="s">
        <v>25</v>
      </c>
      <c r="E609" s="1">
        <v>3840</v>
      </c>
      <c r="F609" s="1">
        <v>2160</v>
      </c>
      <c r="G609" s="1">
        <v>25</v>
      </c>
      <c r="H609" s="1">
        <v>1390</v>
      </c>
      <c r="I609" s="1" t="s">
        <v>137</v>
      </c>
      <c r="J609" s="1" t="s">
        <v>138</v>
      </c>
    </row>
    <row r="610" spans="1:10">
      <c r="A610" s="8" t="s">
        <v>135</v>
      </c>
      <c r="B610" s="1" t="s">
        <v>139</v>
      </c>
      <c r="C610" s="1">
        <v>12</v>
      </c>
      <c r="D610" s="1" t="s">
        <v>25</v>
      </c>
      <c r="E610" s="1">
        <v>3840</v>
      </c>
      <c r="F610" s="1">
        <v>2160</v>
      </c>
      <c r="G610" s="1">
        <v>25</v>
      </c>
      <c r="H610" s="1">
        <v>695</v>
      </c>
      <c r="I610" s="1" t="s">
        <v>137</v>
      </c>
      <c r="J610" s="1" t="s">
        <v>138</v>
      </c>
    </row>
    <row r="611" spans="1:10">
      <c r="A611" s="8" t="s">
        <v>135</v>
      </c>
      <c r="B611" s="1" t="s">
        <v>140</v>
      </c>
      <c r="C611" s="1">
        <v>8</v>
      </c>
      <c r="D611" s="1" t="s">
        <v>25</v>
      </c>
      <c r="E611" s="1">
        <v>3840</v>
      </c>
      <c r="F611" s="1">
        <v>2160</v>
      </c>
      <c r="G611" s="1">
        <v>25</v>
      </c>
      <c r="H611" s="1">
        <v>695</v>
      </c>
      <c r="I611" s="1" t="s">
        <v>137</v>
      </c>
      <c r="J611" s="1" t="s">
        <v>138</v>
      </c>
    </row>
    <row r="612" spans="1:10">
      <c r="A612" s="8" t="s">
        <v>135</v>
      </c>
      <c r="B612" s="1" t="s">
        <v>141</v>
      </c>
      <c r="C612" s="1">
        <v>8</v>
      </c>
      <c r="D612" s="1" t="s">
        <v>25</v>
      </c>
      <c r="E612" s="1">
        <v>3840</v>
      </c>
      <c r="F612" s="1">
        <v>2160</v>
      </c>
      <c r="G612" s="1">
        <v>25</v>
      </c>
      <c r="H612" s="1">
        <v>459</v>
      </c>
      <c r="I612" s="1" t="s">
        <v>137</v>
      </c>
      <c r="J612" s="1" t="s">
        <v>138</v>
      </c>
    </row>
    <row r="613" spans="1:10">
      <c r="A613" s="8" t="s">
        <v>135</v>
      </c>
      <c r="B613" s="1" t="s">
        <v>142</v>
      </c>
      <c r="C613" s="1">
        <v>8</v>
      </c>
      <c r="D613" s="1" t="s">
        <v>25</v>
      </c>
      <c r="E613" s="1">
        <v>3840</v>
      </c>
      <c r="F613" s="1">
        <v>2160</v>
      </c>
      <c r="G613" s="1">
        <v>25</v>
      </c>
      <c r="H613" s="1">
        <v>143</v>
      </c>
      <c r="I613" s="1" t="s">
        <v>137</v>
      </c>
      <c r="J613" s="1" t="s">
        <v>138</v>
      </c>
    </row>
    <row r="614" spans="1:10">
      <c r="A614" s="8" t="s">
        <v>135</v>
      </c>
      <c r="B614" s="1" t="s">
        <v>136</v>
      </c>
      <c r="C614" s="1">
        <v>12</v>
      </c>
      <c r="D614" s="1" t="s">
        <v>55</v>
      </c>
      <c r="E614" s="1">
        <v>2048</v>
      </c>
      <c r="F614" s="1">
        <v>1080</v>
      </c>
      <c r="G614" s="1">
        <v>25</v>
      </c>
      <c r="H614" s="1">
        <v>370</v>
      </c>
      <c r="I614" s="1" t="s">
        <v>137</v>
      </c>
      <c r="J614" s="1" t="s">
        <v>138</v>
      </c>
    </row>
    <row r="615" spans="1:10">
      <c r="A615" s="8" t="s">
        <v>135</v>
      </c>
      <c r="B615" s="1" t="s">
        <v>139</v>
      </c>
      <c r="C615" s="1">
        <v>12</v>
      </c>
      <c r="D615" s="1" t="s">
        <v>55</v>
      </c>
      <c r="E615" s="1">
        <v>2048</v>
      </c>
      <c r="F615" s="1">
        <v>1080</v>
      </c>
      <c r="G615" s="1">
        <v>25</v>
      </c>
      <c r="H615" s="1">
        <v>185</v>
      </c>
      <c r="I615" s="1" t="s">
        <v>137</v>
      </c>
      <c r="J615" s="1" t="s">
        <v>138</v>
      </c>
    </row>
    <row r="616" spans="1:10">
      <c r="A616" s="8" t="s">
        <v>135</v>
      </c>
      <c r="B616" s="1" t="s">
        <v>140</v>
      </c>
      <c r="C616" s="1">
        <v>8</v>
      </c>
      <c r="D616" s="1" t="s">
        <v>55</v>
      </c>
      <c r="E616" s="1">
        <v>2048</v>
      </c>
      <c r="F616" s="1">
        <v>1080</v>
      </c>
      <c r="G616" s="1">
        <v>25</v>
      </c>
      <c r="H616" s="1">
        <v>185</v>
      </c>
      <c r="I616" s="1" t="s">
        <v>137</v>
      </c>
      <c r="J616" s="1" t="s">
        <v>138</v>
      </c>
    </row>
    <row r="617" spans="1:10">
      <c r="A617" s="8" t="s">
        <v>135</v>
      </c>
      <c r="B617" s="1" t="s">
        <v>141</v>
      </c>
      <c r="C617" s="1">
        <v>8</v>
      </c>
      <c r="D617" s="1" t="s">
        <v>55</v>
      </c>
      <c r="E617" s="1">
        <v>2048</v>
      </c>
      <c r="F617" s="1">
        <v>1080</v>
      </c>
      <c r="G617" s="1">
        <v>25</v>
      </c>
      <c r="H617" s="1">
        <v>123</v>
      </c>
      <c r="I617" s="1" t="s">
        <v>137</v>
      </c>
      <c r="J617" s="1" t="s">
        <v>138</v>
      </c>
    </row>
    <row r="618" spans="1:10">
      <c r="A618" s="8" t="s">
        <v>135</v>
      </c>
      <c r="B618" s="1" t="s">
        <v>142</v>
      </c>
      <c r="C618" s="1">
        <v>8</v>
      </c>
      <c r="D618" s="1" t="s">
        <v>55</v>
      </c>
      <c r="E618" s="1">
        <v>2048</v>
      </c>
      <c r="F618" s="1">
        <v>1080</v>
      </c>
      <c r="G618" s="1">
        <v>25</v>
      </c>
      <c r="H618" s="1">
        <v>38</v>
      </c>
      <c r="I618" s="1" t="s">
        <v>137</v>
      </c>
      <c r="J618" s="1" t="s">
        <v>138</v>
      </c>
    </row>
    <row r="619" spans="1:10">
      <c r="A619" s="8" t="s">
        <v>135</v>
      </c>
      <c r="B619" s="1" t="s">
        <v>136</v>
      </c>
      <c r="C619" s="1">
        <v>12</v>
      </c>
      <c r="D619" s="1" t="s">
        <v>19</v>
      </c>
      <c r="E619" s="1">
        <v>1920</v>
      </c>
      <c r="F619" s="1">
        <v>1080</v>
      </c>
      <c r="G619" s="1">
        <v>25</v>
      </c>
      <c r="H619" s="1">
        <v>348</v>
      </c>
      <c r="I619" s="1" t="s">
        <v>137</v>
      </c>
      <c r="J619" s="1" t="s">
        <v>138</v>
      </c>
    </row>
    <row r="620" spans="1:10">
      <c r="A620" s="8" t="s">
        <v>135</v>
      </c>
      <c r="B620" s="1" t="s">
        <v>139</v>
      </c>
      <c r="C620" s="1">
        <v>12</v>
      </c>
      <c r="D620" s="1" t="s">
        <v>19</v>
      </c>
      <c r="E620" s="1">
        <v>1920</v>
      </c>
      <c r="F620" s="1">
        <v>1080</v>
      </c>
      <c r="G620" s="1">
        <v>25</v>
      </c>
      <c r="H620" s="1">
        <v>173</v>
      </c>
      <c r="I620" s="1" t="s">
        <v>137</v>
      </c>
      <c r="J620" s="1" t="s">
        <v>138</v>
      </c>
    </row>
    <row r="621" spans="1:10">
      <c r="A621" s="8" t="s">
        <v>135</v>
      </c>
      <c r="B621" s="1" t="s">
        <v>140</v>
      </c>
      <c r="C621" s="1">
        <v>8</v>
      </c>
      <c r="D621" s="1" t="s">
        <v>19</v>
      </c>
      <c r="E621" s="1">
        <v>1920</v>
      </c>
      <c r="F621" s="1">
        <v>1080</v>
      </c>
      <c r="G621" s="1">
        <v>25</v>
      </c>
      <c r="H621" s="1">
        <v>173</v>
      </c>
      <c r="I621" s="1" t="s">
        <v>137</v>
      </c>
      <c r="J621" s="1" t="s">
        <v>138</v>
      </c>
    </row>
    <row r="622" spans="1:10">
      <c r="A622" s="8" t="s">
        <v>135</v>
      </c>
      <c r="B622" s="1" t="s">
        <v>141</v>
      </c>
      <c r="C622" s="1">
        <v>8</v>
      </c>
      <c r="D622" s="1" t="s">
        <v>19</v>
      </c>
      <c r="E622" s="1">
        <v>1920</v>
      </c>
      <c r="F622" s="1">
        <v>1080</v>
      </c>
      <c r="G622" s="1">
        <v>25</v>
      </c>
      <c r="H622" s="1">
        <v>115</v>
      </c>
      <c r="I622" s="1" t="s">
        <v>137</v>
      </c>
      <c r="J622" s="1" t="s">
        <v>138</v>
      </c>
    </row>
    <row r="623" spans="1:10">
      <c r="A623" s="8" t="s">
        <v>135</v>
      </c>
      <c r="B623" s="1" t="s">
        <v>142</v>
      </c>
      <c r="C623" s="1">
        <v>8</v>
      </c>
      <c r="D623" s="1" t="s">
        <v>19</v>
      </c>
      <c r="E623" s="1">
        <v>1920</v>
      </c>
      <c r="F623" s="1">
        <v>1080</v>
      </c>
      <c r="G623" s="1">
        <v>25</v>
      </c>
      <c r="H623" s="1">
        <v>36</v>
      </c>
      <c r="I623" s="1" t="s">
        <v>137</v>
      </c>
      <c r="J623" s="1" t="s">
        <v>138</v>
      </c>
    </row>
    <row r="624" spans="1:10">
      <c r="A624" s="8" t="s">
        <v>143</v>
      </c>
      <c r="B624" s="1" t="s">
        <v>144</v>
      </c>
      <c r="C624" s="1">
        <v>12</v>
      </c>
      <c r="D624" s="1" t="s">
        <v>107</v>
      </c>
      <c r="E624" s="1">
        <v>8192</v>
      </c>
      <c r="F624" s="1">
        <v>4320</v>
      </c>
      <c r="G624" s="1">
        <v>24</v>
      </c>
      <c r="H624" s="12">
        <v>3771</v>
      </c>
      <c r="I624" s="1" t="s">
        <v>137</v>
      </c>
      <c r="J624" s="1" t="s">
        <v>138</v>
      </c>
    </row>
    <row r="625" spans="1:10">
      <c r="A625" s="8" t="s">
        <v>143</v>
      </c>
      <c r="B625" s="1" t="s">
        <v>145</v>
      </c>
      <c r="C625" s="1">
        <v>12</v>
      </c>
      <c r="D625" s="1" t="s">
        <v>107</v>
      </c>
      <c r="E625" s="1">
        <v>8192</v>
      </c>
      <c r="F625" s="1">
        <v>4320</v>
      </c>
      <c r="G625" s="1">
        <v>24</v>
      </c>
      <c r="H625" s="12">
        <v>2514</v>
      </c>
      <c r="I625" s="1" t="s">
        <v>137</v>
      </c>
      <c r="J625" s="1" t="s">
        <v>138</v>
      </c>
    </row>
    <row r="626" spans="1:10">
      <c r="A626" s="8" t="s">
        <v>143</v>
      </c>
      <c r="B626" s="1" t="s">
        <v>30</v>
      </c>
      <c r="C626" s="1">
        <v>12</v>
      </c>
      <c r="D626" s="1" t="s">
        <v>107</v>
      </c>
      <c r="E626" s="1">
        <v>8192</v>
      </c>
      <c r="F626" s="1">
        <v>4320</v>
      </c>
      <c r="G626" s="1">
        <v>24</v>
      </c>
      <c r="H626" s="1">
        <v>6788</v>
      </c>
      <c r="I626" s="1" t="s">
        <v>137</v>
      </c>
      <c r="J626" s="1" t="s">
        <v>138</v>
      </c>
    </row>
    <row r="627" spans="1:10">
      <c r="A627" s="8" t="s">
        <v>143</v>
      </c>
      <c r="B627" s="1" t="s">
        <v>29</v>
      </c>
      <c r="C627" s="1">
        <v>12</v>
      </c>
      <c r="D627" s="1" t="s">
        <v>107</v>
      </c>
      <c r="E627" s="1">
        <v>8192</v>
      </c>
      <c r="F627" s="1">
        <v>4320</v>
      </c>
      <c r="G627" s="1">
        <v>24</v>
      </c>
      <c r="H627" s="1">
        <v>4525</v>
      </c>
      <c r="I627" s="1" t="s">
        <v>137</v>
      </c>
      <c r="J627" s="1" t="s">
        <v>138</v>
      </c>
    </row>
    <row r="628" spans="1:10">
      <c r="A628" s="8" t="s">
        <v>143</v>
      </c>
      <c r="B628" s="1" t="s">
        <v>27</v>
      </c>
      <c r="C628" s="1">
        <v>10</v>
      </c>
      <c r="D628" s="1" t="s">
        <v>107</v>
      </c>
      <c r="E628" s="1">
        <v>8192</v>
      </c>
      <c r="F628" s="1">
        <v>4320</v>
      </c>
      <c r="G628" s="1">
        <v>24</v>
      </c>
      <c r="H628" s="1">
        <v>3017</v>
      </c>
      <c r="I628" s="1" t="s">
        <v>137</v>
      </c>
      <c r="J628" s="1" t="s">
        <v>138</v>
      </c>
    </row>
    <row r="629" spans="1:10">
      <c r="A629" s="8" t="s">
        <v>143</v>
      </c>
      <c r="B629" s="1" t="s">
        <v>28</v>
      </c>
      <c r="C629" s="1">
        <v>10</v>
      </c>
      <c r="D629" s="1" t="s">
        <v>107</v>
      </c>
      <c r="E629" s="1">
        <v>8192</v>
      </c>
      <c r="F629" s="1">
        <v>4320</v>
      </c>
      <c r="G629" s="1">
        <v>24</v>
      </c>
      <c r="H629" s="1">
        <v>2011</v>
      </c>
      <c r="I629" s="1" t="s">
        <v>137</v>
      </c>
      <c r="J629" s="1" t="s">
        <v>138</v>
      </c>
    </row>
    <row r="630" spans="1:10">
      <c r="A630" s="8" t="s">
        <v>143</v>
      </c>
      <c r="B630" s="1" t="s">
        <v>18</v>
      </c>
      <c r="C630" s="1">
        <v>10</v>
      </c>
      <c r="D630" s="1" t="s">
        <v>107</v>
      </c>
      <c r="E630" s="1">
        <v>8192</v>
      </c>
      <c r="F630" s="1">
        <v>4320</v>
      </c>
      <c r="G630" s="1">
        <v>24</v>
      </c>
      <c r="H630" s="1">
        <v>1400</v>
      </c>
      <c r="I630" s="1" t="s">
        <v>137</v>
      </c>
      <c r="J630" s="1" t="s">
        <v>138</v>
      </c>
    </row>
    <row r="631" spans="1:10">
      <c r="A631" s="8" t="s">
        <v>143</v>
      </c>
      <c r="B631" s="1" t="s">
        <v>75</v>
      </c>
      <c r="C631" s="1">
        <v>10</v>
      </c>
      <c r="D631" s="1" t="s">
        <v>107</v>
      </c>
      <c r="E631" s="1">
        <v>8192</v>
      </c>
      <c r="F631" s="1">
        <v>4320</v>
      </c>
      <c r="G631" s="1">
        <v>24</v>
      </c>
      <c r="H631" s="1">
        <v>622</v>
      </c>
      <c r="I631" s="1" t="s">
        <v>137</v>
      </c>
      <c r="J631" s="1" t="s">
        <v>138</v>
      </c>
    </row>
    <row r="632" spans="1:10">
      <c r="A632" s="8" t="s">
        <v>143</v>
      </c>
      <c r="B632" s="1" t="s">
        <v>144</v>
      </c>
      <c r="C632" s="1">
        <v>12</v>
      </c>
      <c r="D632" s="1" t="s">
        <v>58</v>
      </c>
      <c r="E632" s="1">
        <v>6144</v>
      </c>
      <c r="F632" s="1">
        <v>3240</v>
      </c>
      <c r="G632" s="1">
        <v>24</v>
      </c>
      <c r="H632" s="12">
        <v>2118</v>
      </c>
      <c r="I632" s="1" t="s">
        <v>137</v>
      </c>
      <c r="J632" s="1" t="s">
        <v>138</v>
      </c>
    </row>
    <row r="633" spans="1:10">
      <c r="A633" s="8" t="s">
        <v>143</v>
      </c>
      <c r="B633" s="1" t="s">
        <v>145</v>
      </c>
      <c r="C633" s="1">
        <v>12</v>
      </c>
      <c r="D633" s="1" t="s">
        <v>58</v>
      </c>
      <c r="E633" s="1">
        <v>6144</v>
      </c>
      <c r="F633" s="1">
        <v>3240</v>
      </c>
      <c r="G633" s="1">
        <v>24</v>
      </c>
      <c r="H633" s="12">
        <v>1414</v>
      </c>
      <c r="I633" s="1" t="s">
        <v>137</v>
      </c>
      <c r="J633" s="1" t="s">
        <v>138</v>
      </c>
    </row>
    <row r="634" spans="1:10">
      <c r="A634" s="8" t="s">
        <v>143</v>
      </c>
      <c r="B634" s="1" t="s">
        <v>30</v>
      </c>
      <c r="C634" s="1">
        <v>12</v>
      </c>
      <c r="D634" s="1" t="s">
        <v>58</v>
      </c>
      <c r="E634" s="1">
        <v>6144</v>
      </c>
      <c r="F634" s="1">
        <v>3240</v>
      </c>
      <c r="G634" s="1">
        <v>24</v>
      </c>
      <c r="H634" s="1">
        <v>3818</v>
      </c>
      <c r="I634" s="1" t="s">
        <v>137</v>
      </c>
      <c r="J634" s="1" t="s">
        <v>138</v>
      </c>
    </row>
    <row r="635" spans="1:10">
      <c r="A635" s="8" t="s">
        <v>143</v>
      </c>
      <c r="B635" s="1" t="s">
        <v>29</v>
      </c>
      <c r="C635" s="1">
        <v>12</v>
      </c>
      <c r="D635" s="1" t="s">
        <v>58</v>
      </c>
      <c r="E635" s="1">
        <v>6144</v>
      </c>
      <c r="F635" s="1">
        <v>3240</v>
      </c>
      <c r="G635" s="1">
        <v>24</v>
      </c>
      <c r="H635" s="1">
        <v>2545</v>
      </c>
      <c r="I635" s="1" t="s">
        <v>137</v>
      </c>
      <c r="J635" s="1" t="s">
        <v>138</v>
      </c>
    </row>
    <row r="636" spans="1:10">
      <c r="A636" s="8" t="s">
        <v>143</v>
      </c>
      <c r="B636" s="1" t="s">
        <v>27</v>
      </c>
      <c r="C636" s="1">
        <v>10</v>
      </c>
      <c r="D636" s="1" t="s">
        <v>58</v>
      </c>
      <c r="E636" s="1">
        <v>6144</v>
      </c>
      <c r="F636" s="1">
        <v>3240</v>
      </c>
      <c r="G636" s="1">
        <v>24</v>
      </c>
      <c r="H636" s="1">
        <v>1697</v>
      </c>
      <c r="I636" s="1" t="s">
        <v>137</v>
      </c>
      <c r="J636" s="1" t="s">
        <v>138</v>
      </c>
    </row>
    <row r="637" spans="1:10">
      <c r="A637" s="8" t="s">
        <v>143</v>
      </c>
      <c r="B637" s="1" t="s">
        <v>28</v>
      </c>
      <c r="C637" s="1">
        <v>10</v>
      </c>
      <c r="D637" s="1" t="s">
        <v>58</v>
      </c>
      <c r="E637" s="1">
        <v>6144</v>
      </c>
      <c r="F637" s="1">
        <v>3240</v>
      </c>
      <c r="G637" s="1">
        <v>24</v>
      </c>
      <c r="H637" s="1">
        <v>1131</v>
      </c>
      <c r="I637" s="1" t="s">
        <v>137</v>
      </c>
      <c r="J637" s="1" t="s">
        <v>138</v>
      </c>
    </row>
    <row r="638" spans="1:10">
      <c r="A638" s="8" t="s">
        <v>143</v>
      </c>
      <c r="B638" s="1" t="s">
        <v>18</v>
      </c>
      <c r="C638" s="1">
        <v>10</v>
      </c>
      <c r="D638" s="1" t="s">
        <v>58</v>
      </c>
      <c r="E638" s="1">
        <v>6144</v>
      </c>
      <c r="F638" s="1">
        <v>3240</v>
      </c>
      <c r="G638" s="1">
        <v>24</v>
      </c>
      <c r="H638" s="1">
        <v>788</v>
      </c>
      <c r="I638" s="1" t="s">
        <v>137</v>
      </c>
      <c r="J638" s="1" t="s">
        <v>138</v>
      </c>
    </row>
    <row r="639" spans="1:10">
      <c r="A639" s="8" t="s">
        <v>143</v>
      </c>
      <c r="B639" s="1" t="s">
        <v>75</v>
      </c>
      <c r="C639" s="1">
        <v>10</v>
      </c>
      <c r="D639" s="1" t="s">
        <v>58</v>
      </c>
      <c r="E639" s="1">
        <v>6144</v>
      </c>
      <c r="F639" s="1">
        <v>3240</v>
      </c>
      <c r="G639" s="1">
        <v>24</v>
      </c>
      <c r="H639" s="1">
        <v>350</v>
      </c>
      <c r="I639" s="1" t="s">
        <v>137</v>
      </c>
      <c r="J639" s="1" t="s">
        <v>138</v>
      </c>
    </row>
    <row r="640" spans="1:10">
      <c r="A640" s="8" t="s">
        <v>143</v>
      </c>
      <c r="B640" s="1" t="s">
        <v>144</v>
      </c>
      <c r="C640" s="1">
        <v>12</v>
      </c>
      <c r="D640" s="1" t="s">
        <v>57</v>
      </c>
      <c r="E640" s="1">
        <v>5120</v>
      </c>
      <c r="F640" s="1">
        <v>2700</v>
      </c>
      <c r="G640" s="1">
        <v>24</v>
      </c>
      <c r="H640" s="12">
        <v>1473</v>
      </c>
      <c r="I640" s="1" t="s">
        <v>137</v>
      </c>
      <c r="J640" s="1" t="s">
        <v>138</v>
      </c>
    </row>
    <row r="641" spans="1:10">
      <c r="A641" s="8" t="s">
        <v>143</v>
      </c>
      <c r="B641" s="1" t="s">
        <v>145</v>
      </c>
      <c r="C641" s="1">
        <v>12</v>
      </c>
      <c r="D641" s="1" t="s">
        <v>57</v>
      </c>
      <c r="E641" s="1">
        <v>5120</v>
      </c>
      <c r="F641" s="1">
        <v>2700</v>
      </c>
      <c r="G641" s="1">
        <v>24</v>
      </c>
      <c r="H641" s="12">
        <v>982</v>
      </c>
      <c r="I641" s="1" t="s">
        <v>137</v>
      </c>
      <c r="J641" s="1" t="s">
        <v>138</v>
      </c>
    </row>
    <row r="642" spans="1:10">
      <c r="A642" s="8" t="s">
        <v>143</v>
      </c>
      <c r="B642" s="1" t="s">
        <v>30</v>
      </c>
      <c r="C642" s="1">
        <v>12</v>
      </c>
      <c r="D642" s="1" t="s">
        <v>57</v>
      </c>
      <c r="E642" s="1">
        <v>5120</v>
      </c>
      <c r="F642" s="1">
        <v>2700</v>
      </c>
      <c r="G642" s="1">
        <v>24</v>
      </c>
      <c r="H642" s="1">
        <v>2652</v>
      </c>
      <c r="I642" s="1" t="s">
        <v>137</v>
      </c>
      <c r="J642" s="1" t="s">
        <v>138</v>
      </c>
    </row>
    <row r="643" spans="1:10">
      <c r="A643" s="8" t="s">
        <v>143</v>
      </c>
      <c r="B643" s="1" t="s">
        <v>29</v>
      </c>
      <c r="C643" s="1">
        <v>12</v>
      </c>
      <c r="D643" s="1" t="s">
        <v>57</v>
      </c>
      <c r="E643" s="1">
        <v>5120</v>
      </c>
      <c r="F643" s="1">
        <v>2700</v>
      </c>
      <c r="G643" s="1">
        <v>24</v>
      </c>
      <c r="H643" s="1">
        <v>1768</v>
      </c>
      <c r="I643" s="1" t="s">
        <v>137</v>
      </c>
      <c r="J643" s="1" t="s">
        <v>138</v>
      </c>
    </row>
    <row r="644" spans="1:10">
      <c r="A644" s="8" t="s">
        <v>143</v>
      </c>
      <c r="B644" s="1" t="s">
        <v>27</v>
      </c>
      <c r="C644" s="1">
        <v>10</v>
      </c>
      <c r="D644" s="1" t="s">
        <v>57</v>
      </c>
      <c r="E644" s="1">
        <v>5120</v>
      </c>
      <c r="F644" s="1">
        <v>2700</v>
      </c>
      <c r="G644" s="1">
        <v>24</v>
      </c>
      <c r="H644" s="1">
        <v>1178</v>
      </c>
      <c r="I644" s="1" t="s">
        <v>137</v>
      </c>
      <c r="J644" s="1" t="s">
        <v>138</v>
      </c>
    </row>
    <row r="645" spans="1:10">
      <c r="A645" s="8" t="s">
        <v>143</v>
      </c>
      <c r="B645" s="1" t="s">
        <v>28</v>
      </c>
      <c r="C645" s="1">
        <v>10</v>
      </c>
      <c r="D645" s="1" t="s">
        <v>57</v>
      </c>
      <c r="E645" s="1">
        <v>5120</v>
      </c>
      <c r="F645" s="1">
        <v>2700</v>
      </c>
      <c r="G645" s="1">
        <v>24</v>
      </c>
      <c r="H645" s="1">
        <v>786</v>
      </c>
      <c r="I645" s="1" t="s">
        <v>137</v>
      </c>
      <c r="J645" s="1" t="s">
        <v>138</v>
      </c>
    </row>
    <row r="646" spans="1:10">
      <c r="A646" s="8" t="s">
        <v>143</v>
      </c>
      <c r="B646" s="1" t="s">
        <v>18</v>
      </c>
      <c r="C646" s="1">
        <v>10</v>
      </c>
      <c r="D646" s="1" t="s">
        <v>57</v>
      </c>
      <c r="E646" s="1">
        <v>5120</v>
      </c>
      <c r="F646" s="1">
        <v>2700</v>
      </c>
      <c r="G646" s="1">
        <v>24</v>
      </c>
      <c r="H646" s="1">
        <v>547</v>
      </c>
      <c r="I646" s="1" t="s">
        <v>137</v>
      </c>
      <c r="J646" s="1" t="s">
        <v>138</v>
      </c>
    </row>
    <row r="647" spans="1:10">
      <c r="A647" s="8" t="s">
        <v>143</v>
      </c>
      <c r="B647" s="1" t="s">
        <v>75</v>
      </c>
      <c r="C647" s="1">
        <v>10</v>
      </c>
      <c r="D647" s="1" t="s">
        <v>57</v>
      </c>
      <c r="E647" s="1">
        <v>5120</v>
      </c>
      <c r="F647" s="1">
        <v>2700</v>
      </c>
      <c r="G647" s="1">
        <v>24</v>
      </c>
      <c r="H647" s="1">
        <v>243</v>
      </c>
      <c r="I647" s="1" t="s">
        <v>137</v>
      </c>
      <c r="J647" s="1" t="s">
        <v>138</v>
      </c>
    </row>
    <row r="648" spans="1:10">
      <c r="A648" s="8" t="s">
        <v>143</v>
      </c>
      <c r="B648" s="1" t="s">
        <v>144</v>
      </c>
      <c r="C648" s="1">
        <v>12</v>
      </c>
      <c r="D648" s="1" t="s">
        <v>56</v>
      </c>
      <c r="E648" s="1">
        <v>4096</v>
      </c>
      <c r="F648" s="1">
        <v>2160</v>
      </c>
      <c r="G648" s="1">
        <v>24</v>
      </c>
      <c r="H648" s="12">
        <v>941</v>
      </c>
      <c r="I648" s="1" t="s">
        <v>137</v>
      </c>
      <c r="J648" s="1" t="s">
        <v>138</v>
      </c>
    </row>
    <row r="649" spans="1:10">
      <c r="A649" s="8" t="s">
        <v>143</v>
      </c>
      <c r="B649" s="1" t="s">
        <v>145</v>
      </c>
      <c r="C649" s="1">
        <v>12</v>
      </c>
      <c r="D649" s="1" t="s">
        <v>56</v>
      </c>
      <c r="E649" s="1">
        <v>4096</v>
      </c>
      <c r="F649" s="1">
        <v>2160</v>
      </c>
      <c r="G649" s="1">
        <v>24</v>
      </c>
      <c r="H649" s="12">
        <v>627</v>
      </c>
      <c r="I649" s="1" t="s">
        <v>137</v>
      </c>
      <c r="J649" s="1" t="s">
        <v>138</v>
      </c>
    </row>
    <row r="650" spans="1:10">
      <c r="A650" s="8" t="s">
        <v>143</v>
      </c>
      <c r="B650" s="1" t="s">
        <v>30</v>
      </c>
      <c r="C650" s="1">
        <v>12</v>
      </c>
      <c r="D650" s="1" t="s">
        <v>56</v>
      </c>
      <c r="E650" s="1">
        <v>4096</v>
      </c>
      <c r="F650" s="1">
        <v>2160</v>
      </c>
      <c r="G650" s="1">
        <v>24</v>
      </c>
      <c r="H650" s="1">
        <v>1697</v>
      </c>
      <c r="I650" s="1" t="s">
        <v>137</v>
      </c>
      <c r="J650" s="1" t="s">
        <v>138</v>
      </c>
    </row>
    <row r="651" spans="1:10">
      <c r="A651" s="8" t="s">
        <v>143</v>
      </c>
      <c r="B651" s="1" t="s">
        <v>29</v>
      </c>
      <c r="C651" s="1">
        <v>12</v>
      </c>
      <c r="D651" s="1" t="s">
        <v>56</v>
      </c>
      <c r="E651" s="1">
        <v>4096</v>
      </c>
      <c r="F651" s="1">
        <v>2160</v>
      </c>
      <c r="G651" s="1">
        <v>24</v>
      </c>
      <c r="H651" s="1">
        <v>1131</v>
      </c>
      <c r="I651" s="1" t="s">
        <v>137</v>
      </c>
      <c r="J651" s="1" t="s">
        <v>138</v>
      </c>
    </row>
    <row r="652" spans="1:10">
      <c r="A652" s="8" t="s">
        <v>143</v>
      </c>
      <c r="B652" s="1" t="s">
        <v>27</v>
      </c>
      <c r="C652" s="1">
        <v>10</v>
      </c>
      <c r="D652" s="1" t="s">
        <v>56</v>
      </c>
      <c r="E652" s="1">
        <v>4096</v>
      </c>
      <c r="F652" s="1">
        <v>2160</v>
      </c>
      <c r="G652" s="1">
        <v>24</v>
      </c>
      <c r="H652" s="1">
        <v>751</v>
      </c>
      <c r="I652" s="1" t="s">
        <v>137</v>
      </c>
      <c r="J652" s="1" t="s">
        <v>138</v>
      </c>
    </row>
    <row r="653" spans="1:10">
      <c r="A653" s="8" t="s">
        <v>143</v>
      </c>
      <c r="B653" s="1" t="s">
        <v>28</v>
      </c>
      <c r="C653" s="1">
        <v>10</v>
      </c>
      <c r="D653" s="1" t="s">
        <v>56</v>
      </c>
      <c r="E653" s="1">
        <v>4096</v>
      </c>
      <c r="F653" s="1">
        <v>2160</v>
      </c>
      <c r="G653" s="1">
        <v>24</v>
      </c>
      <c r="H653" s="1">
        <v>503</v>
      </c>
      <c r="I653" s="1" t="s">
        <v>137</v>
      </c>
      <c r="J653" s="1" t="s">
        <v>138</v>
      </c>
    </row>
    <row r="654" spans="1:10">
      <c r="A654" s="8" t="s">
        <v>143</v>
      </c>
      <c r="B654" s="1" t="s">
        <v>18</v>
      </c>
      <c r="C654" s="1">
        <v>10</v>
      </c>
      <c r="D654" s="1" t="s">
        <v>56</v>
      </c>
      <c r="E654" s="1">
        <v>4096</v>
      </c>
      <c r="F654" s="1">
        <v>2160</v>
      </c>
      <c r="G654" s="1">
        <v>24</v>
      </c>
      <c r="H654" s="1">
        <v>350</v>
      </c>
      <c r="I654" s="1" t="s">
        <v>137</v>
      </c>
      <c r="J654" s="1" t="s">
        <v>138</v>
      </c>
    </row>
    <row r="655" spans="1:10">
      <c r="A655" s="8" t="s">
        <v>143</v>
      </c>
      <c r="B655" s="1" t="s">
        <v>75</v>
      </c>
      <c r="C655" s="1">
        <v>10</v>
      </c>
      <c r="D655" s="1" t="s">
        <v>56</v>
      </c>
      <c r="E655" s="1">
        <v>4096</v>
      </c>
      <c r="F655" s="1">
        <v>2160</v>
      </c>
      <c r="G655" s="1">
        <v>24</v>
      </c>
      <c r="H655" s="1">
        <v>155</v>
      </c>
      <c r="I655" s="1" t="s">
        <v>137</v>
      </c>
      <c r="J655" s="1" t="s">
        <v>138</v>
      </c>
    </row>
    <row r="656" spans="1:10">
      <c r="A656" s="8" t="s">
        <v>143</v>
      </c>
      <c r="B656" s="1" t="s">
        <v>144</v>
      </c>
      <c r="C656" s="1">
        <v>12</v>
      </c>
      <c r="D656" s="1" t="s">
        <v>25</v>
      </c>
      <c r="E656" s="1">
        <v>3840</v>
      </c>
      <c r="F656" s="1">
        <v>2160</v>
      </c>
      <c r="G656" s="1">
        <v>24</v>
      </c>
      <c r="H656" s="12">
        <v>884</v>
      </c>
      <c r="I656" s="1" t="s">
        <v>137</v>
      </c>
      <c r="J656" s="1" t="s">
        <v>138</v>
      </c>
    </row>
    <row r="657" spans="1:10">
      <c r="A657" s="8" t="s">
        <v>143</v>
      </c>
      <c r="B657" s="1" t="s">
        <v>145</v>
      </c>
      <c r="C657" s="1">
        <v>12</v>
      </c>
      <c r="D657" s="1" t="s">
        <v>25</v>
      </c>
      <c r="E657" s="1">
        <v>3840</v>
      </c>
      <c r="F657" s="1">
        <v>2160</v>
      </c>
      <c r="G657" s="1">
        <v>24</v>
      </c>
      <c r="H657" s="12">
        <v>589</v>
      </c>
      <c r="I657" s="1" t="s">
        <v>137</v>
      </c>
      <c r="J657" s="1" t="s">
        <v>138</v>
      </c>
    </row>
    <row r="658" spans="1:10">
      <c r="A658" s="8" t="s">
        <v>143</v>
      </c>
      <c r="B658" s="1" t="s">
        <v>30</v>
      </c>
      <c r="C658" s="1">
        <v>12</v>
      </c>
      <c r="D658" s="1" t="s">
        <v>25</v>
      </c>
      <c r="E658" s="1">
        <v>3840</v>
      </c>
      <c r="F658" s="1">
        <v>2160</v>
      </c>
      <c r="G658" s="1">
        <v>24</v>
      </c>
      <c r="H658" s="1">
        <v>1591</v>
      </c>
      <c r="I658" s="1" t="s">
        <v>137</v>
      </c>
      <c r="J658" s="1" t="s">
        <v>138</v>
      </c>
    </row>
    <row r="659" spans="1:10">
      <c r="A659" s="8" t="s">
        <v>143</v>
      </c>
      <c r="B659" s="1" t="s">
        <v>29</v>
      </c>
      <c r="C659" s="1">
        <v>12</v>
      </c>
      <c r="D659" s="1" t="s">
        <v>25</v>
      </c>
      <c r="E659" s="1">
        <v>3840</v>
      </c>
      <c r="F659" s="1">
        <v>2160</v>
      </c>
      <c r="G659" s="1">
        <v>24</v>
      </c>
      <c r="H659" s="1">
        <v>1061</v>
      </c>
      <c r="I659" s="1" t="s">
        <v>137</v>
      </c>
      <c r="J659" s="1" t="s">
        <v>138</v>
      </c>
    </row>
    <row r="660" spans="1:10">
      <c r="A660" s="8" t="s">
        <v>143</v>
      </c>
      <c r="B660" s="1" t="s">
        <v>27</v>
      </c>
      <c r="C660" s="1">
        <v>10</v>
      </c>
      <c r="D660" s="1" t="s">
        <v>25</v>
      </c>
      <c r="E660" s="1">
        <v>3840</v>
      </c>
      <c r="F660" s="1">
        <v>2160</v>
      </c>
      <c r="G660" s="1">
        <v>24</v>
      </c>
      <c r="H660" s="1">
        <v>707</v>
      </c>
      <c r="I660" s="1" t="s">
        <v>137</v>
      </c>
      <c r="J660" s="1" t="s">
        <v>138</v>
      </c>
    </row>
    <row r="661" spans="1:10">
      <c r="A661" s="8" t="s">
        <v>143</v>
      </c>
      <c r="B661" s="1" t="s">
        <v>28</v>
      </c>
      <c r="C661" s="1">
        <v>10</v>
      </c>
      <c r="D661" s="1" t="s">
        <v>25</v>
      </c>
      <c r="E661" s="1">
        <v>3840</v>
      </c>
      <c r="F661" s="1">
        <v>2160</v>
      </c>
      <c r="G661" s="1">
        <v>24</v>
      </c>
      <c r="H661" s="1">
        <v>471</v>
      </c>
      <c r="I661" s="1" t="s">
        <v>137</v>
      </c>
      <c r="J661" s="1" t="s">
        <v>138</v>
      </c>
    </row>
    <row r="662" spans="1:10">
      <c r="A662" s="8" t="s">
        <v>143</v>
      </c>
      <c r="B662" s="1" t="s">
        <v>18</v>
      </c>
      <c r="C662" s="1">
        <v>10</v>
      </c>
      <c r="D662" s="1" t="s">
        <v>25</v>
      </c>
      <c r="E662" s="1">
        <v>3840</v>
      </c>
      <c r="F662" s="1">
        <v>2160</v>
      </c>
      <c r="G662" s="1">
        <v>24</v>
      </c>
      <c r="H662" s="1">
        <v>328</v>
      </c>
      <c r="I662" s="1" t="s">
        <v>137</v>
      </c>
      <c r="J662" s="1" t="s">
        <v>138</v>
      </c>
    </row>
    <row r="663" spans="1:10">
      <c r="A663" s="8" t="s">
        <v>143</v>
      </c>
      <c r="B663" s="1" t="s">
        <v>75</v>
      </c>
      <c r="C663" s="1">
        <v>10</v>
      </c>
      <c r="D663" s="1" t="s">
        <v>25</v>
      </c>
      <c r="E663" s="1">
        <v>3840</v>
      </c>
      <c r="F663" s="1">
        <v>2160</v>
      </c>
      <c r="G663" s="1">
        <v>24</v>
      </c>
      <c r="H663" s="1">
        <v>145</v>
      </c>
      <c r="I663" s="1" t="s">
        <v>137</v>
      </c>
      <c r="J663" s="1" t="s">
        <v>138</v>
      </c>
    </row>
    <row r="664" spans="1:10">
      <c r="A664" s="8" t="s">
        <v>143</v>
      </c>
      <c r="B664" s="1" t="s">
        <v>144</v>
      </c>
      <c r="C664" s="1">
        <v>12</v>
      </c>
      <c r="D664" s="1" t="s">
        <v>146</v>
      </c>
      <c r="E664" s="1">
        <v>2048</v>
      </c>
      <c r="F664" s="1">
        <v>1556</v>
      </c>
      <c r="G664" s="1">
        <v>24</v>
      </c>
      <c r="H664" s="12">
        <v>340</v>
      </c>
      <c r="I664" s="1" t="s">
        <v>137</v>
      </c>
      <c r="J664" s="1" t="s">
        <v>138</v>
      </c>
    </row>
    <row r="665" spans="1:10">
      <c r="A665" s="8" t="s">
        <v>143</v>
      </c>
      <c r="B665" s="1" t="s">
        <v>145</v>
      </c>
      <c r="C665" s="1">
        <v>12</v>
      </c>
      <c r="D665" s="1" t="s">
        <v>146</v>
      </c>
      <c r="E665" s="1">
        <v>2048</v>
      </c>
      <c r="F665" s="1">
        <v>1556</v>
      </c>
      <c r="G665" s="1">
        <v>24</v>
      </c>
      <c r="H665" s="12">
        <v>227</v>
      </c>
      <c r="I665" s="1" t="s">
        <v>137</v>
      </c>
      <c r="J665" s="1" t="s">
        <v>138</v>
      </c>
    </row>
    <row r="666" spans="1:10">
      <c r="A666" s="8" t="s">
        <v>143</v>
      </c>
      <c r="B666" s="1" t="s">
        <v>30</v>
      </c>
      <c r="C666" s="1">
        <v>12</v>
      </c>
      <c r="D666" s="1" t="s">
        <v>146</v>
      </c>
      <c r="E666" s="1">
        <v>2048</v>
      </c>
      <c r="F666" s="1">
        <v>1556</v>
      </c>
      <c r="G666" s="1">
        <v>24</v>
      </c>
      <c r="H666" s="1">
        <v>611</v>
      </c>
      <c r="I666" s="1" t="s">
        <v>137</v>
      </c>
      <c r="J666" s="1" t="s">
        <v>138</v>
      </c>
    </row>
    <row r="667" spans="1:10">
      <c r="A667" s="8" t="s">
        <v>143</v>
      </c>
      <c r="B667" s="1" t="s">
        <v>29</v>
      </c>
      <c r="C667" s="1">
        <v>12</v>
      </c>
      <c r="D667" s="1" t="s">
        <v>146</v>
      </c>
      <c r="E667" s="1">
        <v>2048</v>
      </c>
      <c r="F667" s="1">
        <v>1556</v>
      </c>
      <c r="G667" s="1">
        <v>24</v>
      </c>
      <c r="H667" s="1">
        <v>407</v>
      </c>
      <c r="I667" s="1" t="s">
        <v>137</v>
      </c>
      <c r="J667" s="1" t="s">
        <v>138</v>
      </c>
    </row>
    <row r="668" spans="1:10">
      <c r="A668" s="8" t="s">
        <v>143</v>
      </c>
      <c r="B668" s="1" t="s">
        <v>27</v>
      </c>
      <c r="C668" s="1">
        <v>10</v>
      </c>
      <c r="D668" s="1" t="s">
        <v>146</v>
      </c>
      <c r="E668" s="1">
        <v>2048</v>
      </c>
      <c r="F668" s="1">
        <v>1556</v>
      </c>
      <c r="G668" s="1">
        <v>24</v>
      </c>
      <c r="H668" s="1">
        <v>272</v>
      </c>
      <c r="I668" s="1" t="s">
        <v>137</v>
      </c>
      <c r="J668" s="1" t="s">
        <v>138</v>
      </c>
    </row>
    <row r="669" spans="1:10">
      <c r="A669" s="8" t="s">
        <v>143</v>
      </c>
      <c r="B669" s="1" t="s">
        <v>28</v>
      </c>
      <c r="C669" s="1">
        <v>10</v>
      </c>
      <c r="D669" s="1" t="s">
        <v>146</v>
      </c>
      <c r="E669" s="1">
        <v>2048</v>
      </c>
      <c r="F669" s="1">
        <v>1556</v>
      </c>
      <c r="G669" s="1">
        <v>24</v>
      </c>
      <c r="H669" s="1">
        <v>181</v>
      </c>
      <c r="I669" s="1" t="s">
        <v>137</v>
      </c>
      <c r="J669" s="1" t="s">
        <v>138</v>
      </c>
    </row>
    <row r="670" spans="1:10">
      <c r="A670" s="8" t="s">
        <v>143</v>
      </c>
      <c r="B670" s="1" t="s">
        <v>18</v>
      </c>
      <c r="C670" s="1">
        <v>10</v>
      </c>
      <c r="D670" s="1" t="s">
        <v>146</v>
      </c>
      <c r="E670" s="1">
        <v>2048</v>
      </c>
      <c r="F670" s="1">
        <v>1556</v>
      </c>
      <c r="G670" s="1">
        <v>24</v>
      </c>
      <c r="H670" s="1">
        <v>126</v>
      </c>
      <c r="I670" s="1" t="s">
        <v>137</v>
      </c>
      <c r="J670" s="1" t="s">
        <v>138</v>
      </c>
    </row>
    <row r="671" spans="1:10">
      <c r="A671" s="8" t="s">
        <v>143</v>
      </c>
      <c r="B671" s="1" t="s">
        <v>75</v>
      </c>
      <c r="C671" s="1">
        <v>10</v>
      </c>
      <c r="D671" s="1" t="s">
        <v>146</v>
      </c>
      <c r="E671" s="1">
        <v>2048</v>
      </c>
      <c r="F671" s="1">
        <v>1556</v>
      </c>
      <c r="G671" s="1">
        <v>24</v>
      </c>
      <c r="H671" s="1">
        <v>56</v>
      </c>
      <c r="I671" s="1" t="s">
        <v>137</v>
      </c>
      <c r="J671" s="1" t="s">
        <v>138</v>
      </c>
    </row>
    <row r="672" spans="1:10">
      <c r="A672" s="8" t="s">
        <v>143</v>
      </c>
      <c r="B672" s="1" t="s">
        <v>144</v>
      </c>
      <c r="C672" s="1">
        <v>12</v>
      </c>
      <c r="D672" s="1" t="s">
        <v>55</v>
      </c>
      <c r="E672" s="1">
        <v>2048</v>
      </c>
      <c r="F672" s="1">
        <v>1080</v>
      </c>
      <c r="G672" s="1">
        <v>24</v>
      </c>
      <c r="H672" s="12">
        <v>252</v>
      </c>
      <c r="I672" s="1" t="s">
        <v>137</v>
      </c>
      <c r="J672" s="1" t="s">
        <v>138</v>
      </c>
    </row>
    <row r="673" spans="1:10">
      <c r="A673" s="8" t="s">
        <v>143</v>
      </c>
      <c r="B673" s="1" t="s">
        <v>145</v>
      </c>
      <c r="C673" s="1">
        <v>12</v>
      </c>
      <c r="D673" s="1" t="s">
        <v>55</v>
      </c>
      <c r="E673" s="1">
        <v>2048</v>
      </c>
      <c r="F673" s="1">
        <v>1080</v>
      </c>
      <c r="G673" s="1">
        <v>24</v>
      </c>
      <c r="H673" s="12">
        <v>168</v>
      </c>
      <c r="I673" s="1" t="s">
        <v>137</v>
      </c>
      <c r="J673" s="1" t="s">
        <v>138</v>
      </c>
    </row>
    <row r="674" spans="1:10">
      <c r="A674" s="8" t="s">
        <v>143</v>
      </c>
      <c r="B674" s="1" t="s">
        <v>30</v>
      </c>
      <c r="C674" s="1">
        <v>12</v>
      </c>
      <c r="D674" s="1" t="s">
        <v>55</v>
      </c>
      <c r="E674" s="1">
        <v>2048</v>
      </c>
      <c r="F674" s="1">
        <v>1080</v>
      </c>
      <c r="G674" s="1">
        <v>24</v>
      </c>
      <c r="H674" s="1">
        <v>453</v>
      </c>
      <c r="I674" s="1" t="s">
        <v>137</v>
      </c>
      <c r="J674" s="1" t="s">
        <v>138</v>
      </c>
    </row>
    <row r="675" spans="1:10">
      <c r="A675" s="8" t="s">
        <v>143</v>
      </c>
      <c r="B675" s="1" t="s">
        <v>29</v>
      </c>
      <c r="C675" s="1">
        <v>12</v>
      </c>
      <c r="D675" s="1" t="s">
        <v>55</v>
      </c>
      <c r="E675" s="1">
        <v>2048</v>
      </c>
      <c r="F675" s="1">
        <v>1080</v>
      </c>
      <c r="G675" s="1">
        <v>24</v>
      </c>
      <c r="H675" s="1">
        <v>302</v>
      </c>
      <c r="I675" s="1" t="s">
        <v>137</v>
      </c>
      <c r="J675" s="1" t="s">
        <v>138</v>
      </c>
    </row>
    <row r="676" spans="1:10">
      <c r="A676" s="8" t="s">
        <v>143</v>
      </c>
      <c r="B676" s="1" t="s">
        <v>27</v>
      </c>
      <c r="C676" s="1">
        <v>10</v>
      </c>
      <c r="D676" s="1" t="s">
        <v>55</v>
      </c>
      <c r="E676" s="1">
        <v>2048</v>
      </c>
      <c r="F676" s="1">
        <v>1080</v>
      </c>
      <c r="G676" s="1">
        <v>24</v>
      </c>
      <c r="H676" s="1">
        <v>201</v>
      </c>
      <c r="I676" s="1" t="s">
        <v>137</v>
      </c>
      <c r="J676" s="1" t="s">
        <v>138</v>
      </c>
    </row>
    <row r="677" spans="1:10">
      <c r="A677" s="8" t="s">
        <v>143</v>
      </c>
      <c r="B677" s="1" t="s">
        <v>28</v>
      </c>
      <c r="C677" s="1">
        <v>10</v>
      </c>
      <c r="D677" s="1" t="s">
        <v>55</v>
      </c>
      <c r="E677" s="1">
        <v>2048</v>
      </c>
      <c r="F677" s="1">
        <v>1080</v>
      </c>
      <c r="G677" s="1">
        <v>24</v>
      </c>
      <c r="H677" s="1">
        <v>134</v>
      </c>
      <c r="I677" s="1" t="s">
        <v>137</v>
      </c>
      <c r="J677" s="1" t="s">
        <v>138</v>
      </c>
    </row>
    <row r="678" spans="1:10">
      <c r="A678" s="8" t="s">
        <v>143</v>
      </c>
      <c r="B678" s="1" t="s">
        <v>18</v>
      </c>
      <c r="C678" s="1">
        <v>10</v>
      </c>
      <c r="D678" s="1" t="s">
        <v>55</v>
      </c>
      <c r="E678" s="1">
        <v>2048</v>
      </c>
      <c r="F678" s="1">
        <v>1080</v>
      </c>
      <c r="G678" s="1">
        <v>24</v>
      </c>
      <c r="H678" s="1">
        <v>93</v>
      </c>
      <c r="I678" s="1" t="s">
        <v>137</v>
      </c>
      <c r="J678" s="1" t="s">
        <v>138</v>
      </c>
    </row>
    <row r="679" spans="1:10">
      <c r="A679" s="8" t="s">
        <v>143</v>
      </c>
      <c r="B679" s="1" t="s">
        <v>75</v>
      </c>
      <c r="C679" s="1">
        <v>10</v>
      </c>
      <c r="D679" s="1" t="s">
        <v>55</v>
      </c>
      <c r="E679" s="1">
        <v>2048</v>
      </c>
      <c r="F679" s="1">
        <v>1080</v>
      </c>
      <c r="G679" s="1">
        <v>24</v>
      </c>
      <c r="H679" s="1">
        <v>41</v>
      </c>
      <c r="I679" s="1" t="s">
        <v>137</v>
      </c>
      <c r="J679" s="1" t="s">
        <v>138</v>
      </c>
    </row>
    <row r="680" spans="1:10">
      <c r="A680" s="8" t="s">
        <v>143</v>
      </c>
      <c r="B680" s="1" t="s">
        <v>144</v>
      </c>
      <c r="C680" s="1">
        <v>12</v>
      </c>
      <c r="D680" s="1" t="s">
        <v>19</v>
      </c>
      <c r="E680" s="1">
        <v>1920</v>
      </c>
      <c r="F680" s="1">
        <v>1080</v>
      </c>
      <c r="G680" s="1">
        <v>24</v>
      </c>
      <c r="H680" s="12">
        <v>220</v>
      </c>
      <c r="I680" s="1" t="s">
        <v>137</v>
      </c>
      <c r="J680" s="1" t="s">
        <v>138</v>
      </c>
    </row>
    <row r="681" spans="1:10">
      <c r="A681" s="8" t="s">
        <v>143</v>
      </c>
      <c r="B681" s="1" t="s">
        <v>145</v>
      </c>
      <c r="C681" s="1">
        <v>12</v>
      </c>
      <c r="D681" s="1" t="s">
        <v>19</v>
      </c>
      <c r="E681" s="1">
        <v>1920</v>
      </c>
      <c r="F681" s="1">
        <v>1080</v>
      </c>
      <c r="G681" s="1">
        <v>24</v>
      </c>
      <c r="H681" s="12">
        <v>147</v>
      </c>
      <c r="I681" s="1" t="s">
        <v>137</v>
      </c>
      <c r="J681" s="1" t="s">
        <v>138</v>
      </c>
    </row>
    <row r="682" spans="1:10">
      <c r="A682" s="8" t="s">
        <v>143</v>
      </c>
      <c r="B682" s="1" t="s">
        <v>30</v>
      </c>
      <c r="C682" s="1">
        <v>12</v>
      </c>
      <c r="D682" s="1" t="s">
        <v>19</v>
      </c>
      <c r="E682" s="1">
        <v>1920</v>
      </c>
      <c r="F682" s="1">
        <v>1080</v>
      </c>
      <c r="G682" s="1">
        <v>24</v>
      </c>
      <c r="H682" s="1">
        <v>396</v>
      </c>
      <c r="I682" s="1" t="s">
        <v>137</v>
      </c>
      <c r="J682" s="1" t="s">
        <v>138</v>
      </c>
    </row>
    <row r="683" spans="1:10">
      <c r="A683" s="8" t="s">
        <v>143</v>
      </c>
      <c r="B683" s="1" t="s">
        <v>29</v>
      </c>
      <c r="C683" s="1">
        <v>12</v>
      </c>
      <c r="D683" s="1" t="s">
        <v>19</v>
      </c>
      <c r="E683" s="1">
        <v>1920</v>
      </c>
      <c r="F683" s="1">
        <v>1080</v>
      </c>
      <c r="G683" s="1">
        <v>24</v>
      </c>
      <c r="H683" s="1">
        <v>264</v>
      </c>
      <c r="I683" s="1" t="s">
        <v>137</v>
      </c>
      <c r="J683" s="1" t="s">
        <v>138</v>
      </c>
    </row>
    <row r="684" spans="1:10">
      <c r="A684" s="8" t="s">
        <v>143</v>
      </c>
      <c r="B684" s="1" t="s">
        <v>27</v>
      </c>
      <c r="C684" s="1">
        <v>10</v>
      </c>
      <c r="D684" s="1" t="s">
        <v>19</v>
      </c>
      <c r="E684" s="1">
        <v>1920</v>
      </c>
      <c r="F684" s="1">
        <v>1080</v>
      </c>
      <c r="G684" s="1">
        <v>24</v>
      </c>
      <c r="H684" s="1">
        <v>176</v>
      </c>
      <c r="I684" s="1" t="s">
        <v>137</v>
      </c>
      <c r="J684" s="1" t="s">
        <v>138</v>
      </c>
    </row>
    <row r="685" spans="1:10">
      <c r="A685" s="8" t="s">
        <v>143</v>
      </c>
      <c r="B685" s="1" t="s">
        <v>28</v>
      </c>
      <c r="C685" s="1">
        <v>10</v>
      </c>
      <c r="D685" s="1" t="s">
        <v>19</v>
      </c>
      <c r="E685" s="1">
        <v>1920</v>
      </c>
      <c r="F685" s="1">
        <v>1080</v>
      </c>
      <c r="G685" s="1">
        <v>24</v>
      </c>
      <c r="H685" s="1">
        <v>117</v>
      </c>
      <c r="I685" s="1" t="s">
        <v>137</v>
      </c>
      <c r="J685" s="1" t="s">
        <v>138</v>
      </c>
    </row>
    <row r="686" spans="1:10">
      <c r="A686" s="8" t="s">
        <v>143</v>
      </c>
      <c r="B686" s="1" t="s">
        <v>18</v>
      </c>
      <c r="C686" s="1">
        <v>10</v>
      </c>
      <c r="D686" s="1" t="s">
        <v>19</v>
      </c>
      <c r="E686" s="1">
        <v>1920</v>
      </c>
      <c r="F686" s="1">
        <v>1080</v>
      </c>
      <c r="G686" s="1">
        <v>24</v>
      </c>
      <c r="H686" s="1">
        <v>82</v>
      </c>
      <c r="I686" s="1" t="s">
        <v>137</v>
      </c>
      <c r="J686" s="1" t="s">
        <v>138</v>
      </c>
    </row>
    <row r="687" spans="1:10">
      <c r="A687" s="8" t="s">
        <v>143</v>
      </c>
      <c r="B687" s="1" t="s">
        <v>75</v>
      </c>
      <c r="C687" s="1">
        <v>10</v>
      </c>
      <c r="D687" s="1" t="s">
        <v>19</v>
      </c>
      <c r="E687" s="1">
        <v>1920</v>
      </c>
      <c r="F687" s="1">
        <v>1080</v>
      </c>
      <c r="G687" s="1">
        <v>24</v>
      </c>
      <c r="H687" s="1">
        <v>36</v>
      </c>
      <c r="I687" s="1" t="s">
        <v>137</v>
      </c>
      <c r="J687" s="1" t="s">
        <v>138</v>
      </c>
    </row>
    <row r="688" spans="1:10">
      <c r="A688" s="8" t="s">
        <v>147</v>
      </c>
      <c r="B688" s="1" t="s">
        <v>148</v>
      </c>
      <c r="C688" s="1">
        <v>8</v>
      </c>
      <c r="D688" s="1" t="s">
        <v>137</v>
      </c>
      <c r="E688" s="1" t="s">
        <v>137</v>
      </c>
      <c r="F688" s="1" t="s">
        <v>137</v>
      </c>
      <c r="G688" s="1" t="s">
        <v>137</v>
      </c>
      <c r="H688" s="1">
        <v>80</v>
      </c>
      <c r="I688" s="1" t="s">
        <v>137</v>
      </c>
      <c r="J688" s="1" t="s">
        <v>138</v>
      </c>
    </row>
    <row r="689" spans="1:10">
      <c r="A689" s="8" t="s">
        <v>147</v>
      </c>
      <c r="B689" s="1" t="s">
        <v>149</v>
      </c>
      <c r="C689" s="1">
        <v>8</v>
      </c>
      <c r="D689" s="1" t="s">
        <v>137</v>
      </c>
      <c r="E689" s="1" t="s">
        <v>137</v>
      </c>
      <c r="F689" s="1" t="s">
        <v>137</v>
      </c>
      <c r="G689" s="1" t="s">
        <v>137</v>
      </c>
      <c r="H689" s="1">
        <v>72</v>
      </c>
      <c r="I689" s="1" t="s">
        <v>137</v>
      </c>
      <c r="J689" s="1" t="s">
        <v>138</v>
      </c>
    </row>
    <row r="690" spans="1:10">
      <c r="A690" s="8" t="s">
        <v>147</v>
      </c>
      <c r="B690" s="1" t="s">
        <v>150</v>
      </c>
      <c r="C690" s="1">
        <v>8</v>
      </c>
      <c r="D690" s="1" t="s">
        <v>137</v>
      </c>
      <c r="E690" s="1" t="s">
        <v>137</v>
      </c>
      <c r="F690" s="1" t="s">
        <v>137</v>
      </c>
      <c r="G690" s="1" t="s">
        <v>137</v>
      </c>
      <c r="H690" s="1">
        <v>45</v>
      </c>
      <c r="I690" s="1" t="s">
        <v>137</v>
      </c>
      <c r="J690" s="1" t="s">
        <v>138</v>
      </c>
    </row>
    <row r="691" spans="1:10">
      <c r="A691" s="8" t="s">
        <v>147</v>
      </c>
      <c r="B691" s="1" t="s">
        <v>151</v>
      </c>
      <c r="C691" s="1">
        <v>8</v>
      </c>
      <c r="D691" s="1" t="s">
        <v>137</v>
      </c>
      <c r="E691" s="1" t="s">
        <v>137</v>
      </c>
      <c r="F691" s="1" t="s">
        <v>137</v>
      </c>
      <c r="G691" s="1" t="s">
        <v>137</v>
      </c>
      <c r="H691" s="1">
        <v>35</v>
      </c>
      <c r="I691" s="1" t="s">
        <v>137</v>
      </c>
      <c r="J691" s="1" t="s">
        <v>138</v>
      </c>
    </row>
    <row r="692" spans="1:10">
      <c r="A692" s="8" t="s">
        <v>147</v>
      </c>
      <c r="B692" s="1" t="s">
        <v>152</v>
      </c>
      <c r="C692" s="1">
        <v>8</v>
      </c>
      <c r="D692" s="1" t="s">
        <v>137</v>
      </c>
      <c r="E692" s="1" t="s">
        <v>137</v>
      </c>
      <c r="F692" s="1" t="s">
        <v>137</v>
      </c>
      <c r="G692" s="1" t="s">
        <v>137</v>
      </c>
      <c r="H692" s="1">
        <v>20</v>
      </c>
      <c r="I692" s="1" t="s">
        <v>137</v>
      </c>
      <c r="J692" s="1" t="s">
        <v>138</v>
      </c>
    </row>
    <row r="693" spans="1:10">
      <c r="A693" s="8" t="s">
        <v>147</v>
      </c>
      <c r="B693" s="1" t="s">
        <v>153</v>
      </c>
      <c r="C693" s="1">
        <v>8</v>
      </c>
      <c r="D693" s="1" t="s">
        <v>137</v>
      </c>
      <c r="E693" s="1" t="s">
        <v>137</v>
      </c>
      <c r="F693" s="1" t="s">
        <v>137</v>
      </c>
      <c r="G693" s="1" t="s">
        <v>137</v>
      </c>
      <c r="H693" s="1">
        <v>24</v>
      </c>
      <c r="I693" s="1" t="s">
        <v>137</v>
      </c>
      <c r="J693" s="1" t="s">
        <v>138</v>
      </c>
    </row>
    <row r="694" spans="1:10">
      <c r="A694" s="8" t="s">
        <v>147</v>
      </c>
      <c r="B694" s="1" t="s">
        <v>154</v>
      </c>
      <c r="C694" s="1">
        <v>8</v>
      </c>
      <c r="D694" s="1" t="s">
        <v>137</v>
      </c>
      <c r="E694" s="1" t="s">
        <v>137</v>
      </c>
      <c r="F694" s="1" t="s">
        <v>137</v>
      </c>
      <c r="G694" s="1" t="s">
        <v>137</v>
      </c>
      <c r="H694" s="1">
        <v>16</v>
      </c>
      <c r="I694" s="1" t="s">
        <v>137</v>
      </c>
      <c r="J694" s="1" t="s">
        <v>138</v>
      </c>
    </row>
    <row r="695" spans="1:10">
      <c r="A695" s="8" t="s">
        <v>147</v>
      </c>
      <c r="B695" s="1" t="s">
        <v>155</v>
      </c>
      <c r="C695" s="1">
        <v>8</v>
      </c>
      <c r="D695" s="1" t="s">
        <v>137</v>
      </c>
      <c r="E695" s="1" t="s">
        <v>137</v>
      </c>
      <c r="F695" s="1" t="s">
        <v>137</v>
      </c>
      <c r="G695" s="1" t="s">
        <v>137</v>
      </c>
      <c r="H695" s="1">
        <v>10</v>
      </c>
      <c r="I695" s="1" t="s">
        <v>137</v>
      </c>
      <c r="J695" s="1" t="s">
        <v>138</v>
      </c>
    </row>
    <row r="696" spans="1:10">
      <c r="A696" s="8" t="s">
        <v>147</v>
      </c>
      <c r="B696" s="1" t="s">
        <v>156</v>
      </c>
      <c r="C696" s="1">
        <v>8</v>
      </c>
      <c r="D696" s="1" t="s">
        <v>137</v>
      </c>
      <c r="E696" s="1" t="s">
        <v>137</v>
      </c>
      <c r="F696" s="1" t="s">
        <v>137</v>
      </c>
      <c r="G696" s="1" t="s">
        <v>137</v>
      </c>
      <c r="H696" s="1">
        <v>12</v>
      </c>
      <c r="I696" s="1" t="s">
        <v>137</v>
      </c>
      <c r="J696" s="1" t="s">
        <v>138</v>
      </c>
    </row>
    <row r="697" spans="1:10">
      <c r="A697" s="8" t="s">
        <v>147</v>
      </c>
      <c r="B697" s="1" t="s">
        <v>157</v>
      </c>
      <c r="C697" s="1">
        <v>8</v>
      </c>
      <c r="D697" s="1" t="s">
        <v>137</v>
      </c>
      <c r="E697" s="1" t="s">
        <v>137</v>
      </c>
      <c r="F697" s="1" t="s">
        <v>137</v>
      </c>
      <c r="G697" s="1" t="s">
        <v>137</v>
      </c>
      <c r="H697" s="1">
        <v>10</v>
      </c>
      <c r="I697" s="1" t="s">
        <v>137</v>
      </c>
      <c r="J697" s="1" t="s">
        <v>138</v>
      </c>
    </row>
    <row r="698" spans="1:10">
      <c r="A698" s="8" t="s">
        <v>147</v>
      </c>
      <c r="B698" s="1" t="s">
        <v>158</v>
      </c>
      <c r="C698" s="1">
        <v>8</v>
      </c>
      <c r="D698" s="1" t="s">
        <v>137</v>
      </c>
      <c r="E698" s="1" t="s">
        <v>137</v>
      </c>
      <c r="F698" s="1" t="s">
        <v>137</v>
      </c>
      <c r="G698" s="1" t="s">
        <v>137</v>
      </c>
      <c r="H698" s="1">
        <v>8</v>
      </c>
      <c r="I698" s="1" t="s">
        <v>137</v>
      </c>
      <c r="J698" s="1" t="s">
        <v>138</v>
      </c>
    </row>
    <row r="699" spans="1:10">
      <c r="A699" s="8" t="s">
        <v>147</v>
      </c>
      <c r="B699" s="1" t="s">
        <v>159</v>
      </c>
      <c r="C699" s="1">
        <v>8</v>
      </c>
      <c r="D699" s="1" t="s">
        <v>137</v>
      </c>
      <c r="E699" s="1" t="s">
        <v>137</v>
      </c>
      <c r="F699" s="1" t="s">
        <v>137</v>
      </c>
      <c r="G699" s="1" t="s">
        <v>137</v>
      </c>
      <c r="H699" s="1">
        <v>6</v>
      </c>
      <c r="I699" s="1" t="s">
        <v>137</v>
      </c>
      <c r="J699" s="1" t="s">
        <v>138</v>
      </c>
    </row>
    <row r="700" spans="1:10">
      <c r="A700" s="8" t="s">
        <v>147</v>
      </c>
      <c r="B700" s="1" t="s">
        <v>160</v>
      </c>
      <c r="C700" s="1">
        <v>8</v>
      </c>
      <c r="D700" s="1" t="s">
        <v>137</v>
      </c>
      <c r="E700" s="1" t="s">
        <v>137</v>
      </c>
      <c r="F700" s="1" t="s">
        <v>137</v>
      </c>
      <c r="G700" s="1" t="s">
        <v>137</v>
      </c>
      <c r="H700" s="1">
        <v>5</v>
      </c>
      <c r="I700" s="1" t="s">
        <v>137</v>
      </c>
      <c r="J700" s="1" t="s">
        <v>138</v>
      </c>
    </row>
    <row r="701" spans="1:10">
      <c r="A701" s="8" t="s">
        <v>147</v>
      </c>
      <c r="B701" s="1" t="s">
        <v>161</v>
      </c>
      <c r="C701" s="1">
        <v>8</v>
      </c>
      <c r="D701" s="1" t="s">
        <v>137</v>
      </c>
      <c r="E701" s="1" t="s">
        <v>137</v>
      </c>
      <c r="F701" s="1" t="s">
        <v>137</v>
      </c>
      <c r="G701" s="1" t="s">
        <v>137</v>
      </c>
      <c r="H701" s="1">
        <v>4</v>
      </c>
      <c r="I701" s="1" t="s">
        <v>137</v>
      </c>
      <c r="J701" s="1" t="s">
        <v>138</v>
      </c>
    </row>
    <row r="702" spans="1:10">
      <c r="A702" s="8" t="s">
        <v>147</v>
      </c>
      <c r="B702" s="1" t="s">
        <v>162</v>
      </c>
      <c r="C702" s="1">
        <v>8</v>
      </c>
      <c r="D702" s="1" t="s">
        <v>137</v>
      </c>
      <c r="E702" s="1" t="s">
        <v>137</v>
      </c>
      <c r="F702" s="1" t="s">
        <v>137</v>
      </c>
      <c r="G702" s="1" t="s">
        <v>137</v>
      </c>
      <c r="H702" s="1">
        <v>3</v>
      </c>
      <c r="I702" s="1" t="s">
        <v>137</v>
      </c>
      <c r="J702" s="1" t="s">
        <v>138</v>
      </c>
    </row>
    <row r="703" spans="1:10">
      <c r="A703" s="8" t="s">
        <v>147</v>
      </c>
      <c r="B703" s="1" t="s">
        <v>163</v>
      </c>
      <c r="C703" s="1">
        <v>8</v>
      </c>
      <c r="D703" s="1" t="s">
        <v>137</v>
      </c>
      <c r="E703" s="1" t="s">
        <v>137</v>
      </c>
      <c r="F703" s="1" t="s">
        <v>137</v>
      </c>
      <c r="G703" s="1" t="s">
        <v>137</v>
      </c>
      <c r="H703" s="1">
        <v>2</v>
      </c>
      <c r="I703" s="1" t="s">
        <v>137</v>
      </c>
      <c r="J703" s="1" t="s">
        <v>138</v>
      </c>
    </row>
    <row r="704" spans="1:10">
      <c r="A704" s="8" t="s">
        <v>147</v>
      </c>
      <c r="B704" s="1" t="s">
        <v>164</v>
      </c>
      <c r="C704" s="1">
        <v>8</v>
      </c>
      <c r="D704" s="1" t="s">
        <v>137</v>
      </c>
      <c r="E704" s="1" t="s">
        <v>137</v>
      </c>
      <c r="F704" s="1" t="s">
        <v>137</v>
      </c>
      <c r="G704" s="1" t="s">
        <v>137</v>
      </c>
      <c r="H704" s="1">
        <v>1</v>
      </c>
      <c r="I704" s="1" t="s">
        <v>137</v>
      </c>
      <c r="J704" s="1" t="s">
        <v>138</v>
      </c>
    </row>
  </sheetData>
  <sheetProtection selectLockedCells="1" selectUnlockedCells="1"/>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6"/>
  <sheetViews>
    <sheetView zoomScale="160" zoomScaleNormal="160" workbookViewId="0">
      <pane ySplit="1" topLeftCell="A34" activePane="bottomLeft" state="frozen"/>
      <selection/>
      <selection pane="bottomLeft" activeCell="A54" sqref="A54"/>
    </sheetView>
  </sheetViews>
  <sheetFormatPr defaultColWidth="9" defaultRowHeight="13.5" outlineLevelCol="3"/>
  <cols>
    <col min="1" max="1" width="24.3666666666667" style="1" customWidth="1"/>
    <col min="2" max="2" width="29.9166666666667" style="1" customWidth="1"/>
    <col min="3" max="3" width="24.8416666666667" style="1" customWidth="1"/>
    <col min="4" max="4" width="18.35" style="1" customWidth="1"/>
  </cols>
  <sheetData>
    <row r="1" spans="1:4">
      <c r="A1" s="5" t="str">
        <f>Language!D73</f>
        <v>Storage Type</v>
      </c>
      <c r="B1" s="5" t="str">
        <f>Language!D74</f>
        <v>Name</v>
      </c>
      <c r="C1" s="5" t="str">
        <f>Language!D75</f>
        <v>Actual Capacity (GB)</v>
      </c>
      <c r="D1" s="5" t="str">
        <f>Language!D76</f>
        <v>Write Speed(MB/s)</v>
      </c>
    </row>
    <row r="2" spans="1:4">
      <c r="A2" s="1" t="s">
        <v>138</v>
      </c>
      <c r="B2" s="1">
        <v>1</v>
      </c>
      <c r="C2" s="1">
        <v>1</v>
      </c>
      <c r="D2" s="1">
        <v>99999</v>
      </c>
    </row>
    <row r="3" spans="1:4">
      <c r="A3" s="1" t="s">
        <v>138</v>
      </c>
      <c r="B3" s="1">
        <v>2</v>
      </c>
      <c r="C3" s="1">
        <v>2</v>
      </c>
      <c r="D3" s="1">
        <v>99999</v>
      </c>
    </row>
    <row r="4" spans="1:4">
      <c r="A4" s="1" t="s">
        <v>138</v>
      </c>
      <c r="B4" s="1">
        <v>4</v>
      </c>
      <c r="C4" s="1">
        <v>4</v>
      </c>
      <c r="D4" s="1">
        <v>99999</v>
      </c>
    </row>
    <row r="5" spans="1:4">
      <c r="A5" s="1" t="s">
        <v>138</v>
      </c>
      <c r="B5" s="1">
        <v>8</v>
      </c>
      <c r="C5" s="1">
        <v>8</v>
      </c>
      <c r="D5" s="1">
        <v>99999</v>
      </c>
    </row>
    <row r="6" spans="1:4">
      <c r="A6" s="1" t="s">
        <v>138</v>
      </c>
      <c r="B6" s="1">
        <v>16</v>
      </c>
      <c r="C6" s="1">
        <v>16</v>
      </c>
      <c r="D6" s="1">
        <v>99999</v>
      </c>
    </row>
    <row r="7" spans="1:4">
      <c r="A7" s="1" t="s">
        <v>138</v>
      </c>
      <c r="B7" s="1">
        <v>32</v>
      </c>
      <c r="C7" s="1">
        <v>32</v>
      </c>
      <c r="D7" s="1">
        <v>99999</v>
      </c>
    </row>
    <row r="8" spans="1:4">
      <c r="A8" s="1" t="s">
        <v>138</v>
      </c>
      <c r="B8" s="1">
        <v>64</v>
      </c>
      <c r="C8" s="1">
        <v>64</v>
      </c>
      <c r="D8" s="1">
        <v>99999</v>
      </c>
    </row>
    <row r="9" spans="1:4">
      <c r="A9" s="1" t="s">
        <v>138</v>
      </c>
      <c r="B9" s="1">
        <v>128</v>
      </c>
      <c r="C9" s="1">
        <v>128</v>
      </c>
      <c r="D9" s="1">
        <v>99999</v>
      </c>
    </row>
    <row r="10" spans="1:4">
      <c r="A10" s="1" t="s">
        <v>138</v>
      </c>
      <c r="B10" s="1">
        <v>256</v>
      </c>
      <c r="C10" s="1">
        <v>256</v>
      </c>
      <c r="D10" s="1">
        <v>99999</v>
      </c>
    </row>
    <row r="11" spans="1:4">
      <c r="A11" s="1" t="s">
        <v>138</v>
      </c>
      <c r="B11" s="1">
        <v>500</v>
      </c>
      <c r="C11" s="1">
        <v>500</v>
      </c>
      <c r="D11" s="1">
        <v>99999</v>
      </c>
    </row>
    <row r="12" spans="1:4">
      <c r="A12" s="1" t="s">
        <v>138</v>
      </c>
      <c r="B12" s="1">
        <v>512</v>
      </c>
      <c r="C12" s="1">
        <v>512</v>
      </c>
      <c r="D12" s="1">
        <v>99999</v>
      </c>
    </row>
    <row r="13" spans="1:4">
      <c r="A13" s="1" t="s">
        <v>138</v>
      </c>
      <c r="B13" s="1">
        <v>1024</v>
      </c>
      <c r="C13" s="1">
        <v>1024</v>
      </c>
      <c r="D13" s="1">
        <v>99999</v>
      </c>
    </row>
    <row r="14" spans="1:4">
      <c r="A14" s="1" t="s">
        <v>138</v>
      </c>
      <c r="B14" s="1">
        <v>2048</v>
      </c>
      <c r="C14" s="1">
        <v>2048</v>
      </c>
      <c r="D14" s="1">
        <v>99999</v>
      </c>
    </row>
    <row r="15" spans="1:4">
      <c r="A15" s="1" t="s">
        <v>20</v>
      </c>
      <c r="B15" s="1" t="s">
        <v>165</v>
      </c>
      <c r="C15" s="1">
        <v>128</v>
      </c>
      <c r="D15" s="1">
        <v>525</v>
      </c>
    </row>
    <row r="16" spans="1:4">
      <c r="A16" s="1" t="s">
        <v>20</v>
      </c>
      <c r="B16" s="1" t="s">
        <v>166</v>
      </c>
      <c r="C16" s="1">
        <v>256</v>
      </c>
      <c r="D16" s="1">
        <v>445</v>
      </c>
    </row>
    <row r="17" spans="1:4">
      <c r="A17" s="1" t="s">
        <v>20</v>
      </c>
      <c r="B17" s="1" t="s">
        <v>167</v>
      </c>
      <c r="C17" s="1">
        <v>120</v>
      </c>
      <c r="D17" s="1">
        <v>450</v>
      </c>
    </row>
    <row r="18" spans="1:4">
      <c r="A18" s="1" t="s">
        <v>20</v>
      </c>
      <c r="B18" s="1" t="s">
        <v>168</v>
      </c>
      <c r="C18" s="1">
        <v>128</v>
      </c>
      <c r="D18" s="1">
        <v>450</v>
      </c>
    </row>
    <row r="19" spans="1:4">
      <c r="A19" s="1" t="s">
        <v>20</v>
      </c>
      <c r="B19" s="1" t="s">
        <v>169</v>
      </c>
      <c r="C19" s="1">
        <v>243</v>
      </c>
      <c r="D19" s="1">
        <v>450</v>
      </c>
    </row>
    <row r="20" spans="1:4">
      <c r="A20" s="1" t="s">
        <v>20</v>
      </c>
      <c r="B20" s="1" t="s">
        <v>170</v>
      </c>
      <c r="C20" s="1">
        <v>512</v>
      </c>
      <c r="D20" s="1">
        <v>450</v>
      </c>
    </row>
    <row r="21" spans="1:4">
      <c r="A21" s="1" t="s">
        <v>20</v>
      </c>
      <c r="B21" s="1" t="s">
        <v>171</v>
      </c>
      <c r="C21" s="1">
        <v>64</v>
      </c>
      <c r="D21" s="1">
        <v>430</v>
      </c>
    </row>
    <row r="22" spans="1:4">
      <c r="A22" s="1" t="s">
        <v>20</v>
      </c>
      <c r="B22" s="1" t="s">
        <v>172</v>
      </c>
      <c r="C22" s="1">
        <v>256</v>
      </c>
      <c r="D22" s="1">
        <v>450</v>
      </c>
    </row>
    <row r="23" spans="1:4">
      <c r="A23" s="1" t="s">
        <v>36</v>
      </c>
      <c r="B23" s="1" t="s">
        <v>173</v>
      </c>
      <c r="C23" s="1">
        <v>1024</v>
      </c>
      <c r="D23" s="1">
        <v>950</v>
      </c>
    </row>
    <row r="24" spans="1:4">
      <c r="A24" s="1" t="s">
        <v>36</v>
      </c>
      <c r="B24" s="1" t="s">
        <v>174</v>
      </c>
      <c r="C24" s="1">
        <v>2048</v>
      </c>
      <c r="D24" s="1">
        <v>2000</v>
      </c>
    </row>
    <row r="25" spans="1:4">
      <c r="A25" s="1" t="s">
        <v>20</v>
      </c>
      <c r="B25" s="1" t="s">
        <v>175</v>
      </c>
      <c r="C25" s="1">
        <v>512</v>
      </c>
      <c r="D25" s="1">
        <v>440</v>
      </c>
    </row>
    <row r="26" spans="1:4">
      <c r="A26" s="1" t="s">
        <v>20</v>
      </c>
      <c r="B26" s="1" t="s">
        <v>176</v>
      </c>
      <c r="C26" s="1">
        <v>320</v>
      </c>
      <c r="D26" s="1">
        <v>520</v>
      </c>
    </row>
    <row r="27" spans="1:4">
      <c r="A27" s="1" t="s">
        <v>20</v>
      </c>
      <c r="B27" s="1" t="s">
        <v>177</v>
      </c>
      <c r="C27" s="1">
        <v>320</v>
      </c>
      <c r="D27" s="1">
        <v>520</v>
      </c>
    </row>
    <row r="28" spans="1:4">
      <c r="A28" s="1" t="s">
        <v>20</v>
      </c>
      <c r="B28" s="1" t="s">
        <v>178</v>
      </c>
      <c r="C28" s="1">
        <v>256</v>
      </c>
      <c r="D28" s="1">
        <v>495</v>
      </c>
    </row>
    <row r="29" spans="1:4">
      <c r="A29" s="1" t="s">
        <v>20</v>
      </c>
      <c r="B29" s="1" t="s">
        <v>179</v>
      </c>
      <c r="C29" s="1">
        <v>512</v>
      </c>
      <c r="D29" s="1">
        <v>495</v>
      </c>
    </row>
    <row r="30" spans="1:4">
      <c r="A30" s="1" t="s">
        <v>20</v>
      </c>
      <c r="B30" s="1" t="s">
        <v>180</v>
      </c>
      <c r="C30" s="1">
        <v>1024</v>
      </c>
      <c r="D30" s="1">
        <v>498</v>
      </c>
    </row>
    <row r="31" spans="1:4">
      <c r="A31" s="1" t="s">
        <v>20</v>
      </c>
      <c r="B31" s="1" t="s">
        <v>181</v>
      </c>
      <c r="C31" s="1">
        <v>512</v>
      </c>
      <c r="D31" s="1">
        <v>498</v>
      </c>
    </row>
    <row r="32" spans="1:4">
      <c r="A32" s="1" t="s">
        <v>20</v>
      </c>
      <c r="B32" s="1" t="s">
        <v>182</v>
      </c>
      <c r="C32" s="1">
        <v>512</v>
      </c>
      <c r="D32" s="1">
        <v>330</v>
      </c>
    </row>
    <row r="33" spans="1:4">
      <c r="A33" s="1" t="s">
        <v>20</v>
      </c>
      <c r="B33" s="1" t="s">
        <v>183</v>
      </c>
      <c r="C33" s="1">
        <v>256</v>
      </c>
      <c r="D33" s="1">
        <v>330</v>
      </c>
    </row>
    <row r="34" spans="1:4">
      <c r="A34" s="1" t="s">
        <v>20</v>
      </c>
      <c r="B34" s="1" t="s">
        <v>184</v>
      </c>
      <c r="C34" s="1">
        <v>128</v>
      </c>
      <c r="D34" s="1">
        <v>330</v>
      </c>
    </row>
    <row r="35" spans="1:4">
      <c r="A35" s="1" t="s">
        <v>20</v>
      </c>
      <c r="B35" s="1" t="s">
        <v>185</v>
      </c>
      <c r="C35" s="1">
        <v>256</v>
      </c>
      <c r="D35" s="1">
        <v>450</v>
      </c>
    </row>
    <row r="36" spans="1:4">
      <c r="A36" s="1" t="s">
        <v>20</v>
      </c>
      <c r="B36" s="1" t="s">
        <v>186</v>
      </c>
      <c r="C36" s="1">
        <v>128</v>
      </c>
      <c r="D36" s="1">
        <v>530</v>
      </c>
    </row>
    <row r="37" spans="1:4">
      <c r="A37" s="1" t="s">
        <v>20</v>
      </c>
      <c r="B37" s="1" t="s">
        <v>187</v>
      </c>
      <c r="C37" s="1">
        <v>256</v>
      </c>
      <c r="D37" s="1">
        <v>530</v>
      </c>
    </row>
    <row r="38" spans="1:4">
      <c r="A38" s="1" t="s">
        <v>20</v>
      </c>
      <c r="B38" s="1" t="s">
        <v>188</v>
      </c>
      <c r="C38" s="1">
        <v>1024</v>
      </c>
      <c r="D38" s="1">
        <v>500</v>
      </c>
    </row>
    <row r="39" spans="1:4">
      <c r="A39" s="1" t="s">
        <v>20</v>
      </c>
      <c r="B39" s="1" t="s">
        <v>189</v>
      </c>
      <c r="C39" s="1">
        <v>512</v>
      </c>
      <c r="D39" s="1">
        <v>500</v>
      </c>
    </row>
    <row r="40" spans="1:4">
      <c r="A40" s="1" t="s">
        <v>20</v>
      </c>
      <c r="B40" s="1" t="s">
        <v>190</v>
      </c>
      <c r="C40" s="1">
        <v>256</v>
      </c>
      <c r="D40" s="1">
        <v>500</v>
      </c>
    </row>
    <row r="41" spans="1:4">
      <c r="A41" s="1" t="s">
        <v>20</v>
      </c>
      <c r="B41" s="1" t="s">
        <v>191</v>
      </c>
      <c r="C41" s="1">
        <v>128</v>
      </c>
      <c r="D41" s="1">
        <v>500</v>
      </c>
    </row>
    <row r="42" spans="1:4">
      <c r="A42" s="1" t="s">
        <v>20</v>
      </c>
      <c r="B42" s="1" t="s">
        <v>192</v>
      </c>
      <c r="C42" s="1">
        <v>1024</v>
      </c>
      <c r="D42" s="1">
        <v>500</v>
      </c>
    </row>
    <row r="43" spans="1:4">
      <c r="A43" s="1" t="s">
        <v>20</v>
      </c>
      <c r="B43" s="1" t="s">
        <v>193</v>
      </c>
      <c r="C43" s="1">
        <v>512</v>
      </c>
      <c r="D43" s="1">
        <v>500</v>
      </c>
    </row>
    <row r="44" spans="1:4">
      <c r="A44" s="1" t="s">
        <v>20</v>
      </c>
      <c r="B44" s="1" t="s">
        <v>194</v>
      </c>
      <c r="C44" s="1">
        <v>1024</v>
      </c>
      <c r="D44" s="1">
        <v>450</v>
      </c>
    </row>
    <row r="45" spans="1:4">
      <c r="A45" s="1" t="s">
        <v>20</v>
      </c>
      <c r="B45" s="1" t="s">
        <v>195</v>
      </c>
      <c r="C45" s="1">
        <v>512</v>
      </c>
      <c r="D45" s="1">
        <v>450</v>
      </c>
    </row>
    <row r="46" spans="1:4">
      <c r="A46" s="1" t="s">
        <v>20</v>
      </c>
      <c r="B46" s="1" t="s">
        <v>196</v>
      </c>
      <c r="C46" s="1">
        <v>256</v>
      </c>
      <c r="D46" s="1">
        <v>450</v>
      </c>
    </row>
    <row r="47" spans="1:4">
      <c r="A47" s="1" t="s">
        <v>20</v>
      </c>
      <c r="B47" s="1" t="s">
        <v>197</v>
      </c>
      <c r="C47" s="1">
        <v>256</v>
      </c>
      <c r="D47" s="1">
        <v>370</v>
      </c>
    </row>
    <row r="48" spans="1:4">
      <c r="A48" s="1" t="s">
        <v>20</v>
      </c>
      <c r="B48" s="1" t="s">
        <v>198</v>
      </c>
      <c r="C48" s="1">
        <v>128</v>
      </c>
      <c r="D48" s="1">
        <v>370</v>
      </c>
    </row>
    <row r="49" spans="1:4">
      <c r="A49" s="1" t="s">
        <v>74</v>
      </c>
      <c r="B49" s="1" t="s">
        <v>199</v>
      </c>
      <c r="C49" s="1">
        <v>256</v>
      </c>
      <c r="D49" s="1">
        <v>480</v>
      </c>
    </row>
    <row r="50" spans="1:4">
      <c r="A50" s="1" t="s">
        <v>74</v>
      </c>
      <c r="B50" s="1" t="s">
        <v>200</v>
      </c>
      <c r="C50" s="1">
        <v>512</v>
      </c>
      <c r="D50" s="1">
        <v>480</v>
      </c>
    </row>
    <row r="51" spans="1:4">
      <c r="A51" s="1" t="s">
        <v>74</v>
      </c>
      <c r="B51" s="1" t="s">
        <v>201</v>
      </c>
      <c r="C51" s="1">
        <v>1024</v>
      </c>
      <c r="D51" s="1">
        <v>480</v>
      </c>
    </row>
    <row r="52" spans="1:4">
      <c r="A52" s="1" t="s">
        <v>73</v>
      </c>
      <c r="B52" s="1" t="s">
        <v>202</v>
      </c>
      <c r="C52" s="1">
        <v>1024</v>
      </c>
      <c r="D52" s="1">
        <v>1000</v>
      </c>
    </row>
    <row r="53" spans="1:1">
      <c r="A53" s="1" t="s">
        <v>69</v>
      </c>
    </row>
    <row r="54" spans="1:1">
      <c r="A54" s="1" t="s">
        <v>78</v>
      </c>
    </row>
    <row r="55" spans="1:4">
      <c r="A55" s="1" t="s">
        <v>118</v>
      </c>
      <c r="B55" s="1" t="s">
        <v>203</v>
      </c>
      <c r="C55" s="1">
        <v>8192</v>
      </c>
      <c r="D55" s="1">
        <v>1432</v>
      </c>
    </row>
    <row r="56" spans="1:4">
      <c r="A56" s="1" t="s">
        <v>128</v>
      </c>
      <c r="B56" s="1" t="s">
        <v>204</v>
      </c>
      <c r="C56" s="1">
        <v>1024</v>
      </c>
      <c r="D56" s="1">
        <v>900</v>
      </c>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zoomScale="160" zoomScaleNormal="160" topLeftCell="A7" workbookViewId="0">
      <selection activeCell="A28" sqref="A28"/>
    </sheetView>
  </sheetViews>
  <sheetFormatPr defaultColWidth="9" defaultRowHeight="13.5"/>
  <cols>
    <col min="1" max="1" width="9" style="1"/>
  </cols>
  <sheetData>
    <row r="1" spans="1:1">
      <c r="A1" s="1">
        <v>1</v>
      </c>
    </row>
    <row r="2" spans="1:1">
      <c r="A2" s="1">
        <v>20</v>
      </c>
    </row>
    <row r="3" spans="1:1">
      <c r="A3" s="1">
        <v>23.976</v>
      </c>
    </row>
    <row r="4" spans="1:1">
      <c r="A4" s="1">
        <v>24</v>
      </c>
    </row>
    <row r="5" spans="1:1">
      <c r="A5" s="1">
        <v>25</v>
      </c>
    </row>
    <row r="6" spans="1:1">
      <c r="A6" s="1">
        <v>27</v>
      </c>
    </row>
    <row r="7" spans="1:1">
      <c r="A7" s="1">
        <v>29</v>
      </c>
    </row>
    <row r="8" spans="1:1">
      <c r="A8" s="1">
        <v>29.97</v>
      </c>
    </row>
    <row r="9" spans="1:1">
      <c r="A9" s="1">
        <v>30</v>
      </c>
    </row>
    <row r="10" spans="1:1">
      <c r="A10" s="1">
        <v>35</v>
      </c>
    </row>
    <row r="11" spans="1:1">
      <c r="A11" s="1">
        <v>38</v>
      </c>
    </row>
    <row r="12" spans="1:1">
      <c r="A12" s="1">
        <v>40</v>
      </c>
    </row>
    <row r="13" spans="1:1">
      <c r="A13" s="1">
        <v>41</v>
      </c>
    </row>
    <row r="14" spans="1:1">
      <c r="A14" s="1">
        <v>45</v>
      </c>
    </row>
    <row r="15" spans="1:1">
      <c r="A15" s="1">
        <v>48</v>
      </c>
    </row>
    <row r="16" spans="1:1">
      <c r="A16" s="1">
        <v>50</v>
      </c>
    </row>
    <row r="17" spans="1:1">
      <c r="A17" s="1">
        <v>55</v>
      </c>
    </row>
    <row r="18" spans="1:1">
      <c r="A18" s="1">
        <v>59.94</v>
      </c>
    </row>
    <row r="19" spans="1:1">
      <c r="A19" s="1">
        <v>60</v>
      </c>
    </row>
    <row r="20" spans="1:1">
      <c r="A20" s="1">
        <v>65</v>
      </c>
    </row>
    <row r="21" spans="1:1">
      <c r="A21" s="1">
        <v>70</v>
      </c>
    </row>
    <row r="22" spans="1:1">
      <c r="A22" s="1">
        <v>72</v>
      </c>
    </row>
    <row r="23" spans="1:1">
      <c r="A23" s="1">
        <v>75</v>
      </c>
    </row>
    <row r="24" spans="1:1">
      <c r="A24" s="1">
        <v>80</v>
      </c>
    </row>
    <row r="25" spans="1:1">
      <c r="A25" s="1">
        <v>84</v>
      </c>
    </row>
    <row r="26" spans="1:1">
      <c r="A26" s="1">
        <v>90</v>
      </c>
    </row>
    <row r="27" spans="1:1">
      <c r="A27" s="1">
        <v>96</v>
      </c>
    </row>
    <row r="28" spans="1:1">
      <c r="A28" s="1">
        <v>100</v>
      </c>
    </row>
    <row r="29" spans="1:1">
      <c r="A29" s="1">
        <v>119.88</v>
      </c>
    </row>
    <row r="30" spans="1:1">
      <c r="A30" s="1">
        <v>120</v>
      </c>
    </row>
    <row r="31" spans="1:1">
      <c r="A31" s="1">
        <v>130</v>
      </c>
    </row>
    <row r="32" spans="1:1">
      <c r="A32" s="1">
        <v>144</v>
      </c>
    </row>
    <row r="33" spans="1:1">
      <c r="A33" s="1">
        <v>150</v>
      </c>
    </row>
    <row r="34" spans="1:1">
      <c r="A34" s="1">
        <v>200</v>
      </c>
    </row>
    <row r="35" spans="1:1">
      <c r="A35" s="1">
        <v>224</v>
      </c>
    </row>
    <row r="36" spans="1:1">
      <c r="A36" s="1">
        <v>240</v>
      </c>
    </row>
    <row r="37" spans="1:1">
      <c r="A37" s="1">
        <v>280</v>
      </c>
    </row>
    <row r="38" spans="1:1">
      <c r="A38" s="1">
        <v>300</v>
      </c>
    </row>
    <row r="39" spans="1:1">
      <c r="A39" s="1">
        <v>400</v>
      </c>
    </row>
    <row r="40" spans="1:1">
      <c r="A40" s="1">
        <v>500</v>
      </c>
    </row>
    <row r="41" spans="1:1">
      <c r="A41" s="1">
        <v>1000</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zoomScale="160" zoomScaleNormal="160" workbookViewId="0">
      <selection activeCell="B11" sqref="B11"/>
    </sheetView>
  </sheetViews>
  <sheetFormatPr defaultColWidth="9" defaultRowHeight="13.5"/>
  <cols>
    <col min="1" max="1" width="9.05" style="1" customWidth="1"/>
  </cols>
  <sheetData>
    <row r="1" spans="1:1">
      <c r="A1" s="1">
        <v>1</v>
      </c>
    </row>
    <row r="2" spans="1:1">
      <c r="A2" s="1">
        <v>10</v>
      </c>
    </row>
    <row r="3" spans="1:1">
      <c r="A3" s="1">
        <v>15</v>
      </c>
    </row>
    <row r="4" spans="1:1">
      <c r="A4" s="1">
        <v>30</v>
      </c>
    </row>
    <row r="5" spans="1:1">
      <c r="A5" s="1">
        <v>60</v>
      </c>
    </row>
    <row r="6" spans="1:1">
      <c r="A6" s="1">
        <v>300</v>
      </c>
    </row>
    <row r="7" spans="1:1">
      <c r="A7" s="1">
        <v>600</v>
      </c>
    </row>
    <row r="8" spans="1:1">
      <c r="A8" s="1">
        <v>900</v>
      </c>
    </row>
    <row r="9" spans="1:1">
      <c r="A9" s="1">
        <v>1200</v>
      </c>
    </row>
    <row r="10" spans="1:1">
      <c r="A10" s="1">
        <v>1500</v>
      </c>
    </row>
    <row r="11" spans="1:1">
      <c r="A11" s="1">
        <v>1800</v>
      </c>
    </row>
    <row r="12" spans="1:1">
      <c r="A12" s="1">
        <v>2700</v>
      </c>
    </row>
    <row r="13" spans="1:1">
      <c r="A13" s="1">
        <v>3600</v>
      </c>
    </row>
    <row r="14" spans="1:1">
      <c r="A14" s="1">
        <v>5400</v>
      </c>
    </row>
    <row r="15" spans="1:1">
      <c r="A15" s="1">
        <v>7200</v>
      </c>
    </row>
    <row r="16" spans="1:1">
      <c r="A16" s="1">
        <v>9000</v>
      </c>
    </row>
    <row r="17" spans="1:1">
      <c r="A17" s="1">
        <v>10800</v>
      </c>
    </row>
    <row r="18" spans="1:1">
      <c r="A18" s="1">
        <v>12600</v>
      </c>
    </row>
    <row r="19" spans="1:1">
      <c r="A19" s="1">
        <v>14400</v>
      </c>
    </row>
    <row r="20" spans="1:1">
      <c r="A20" s="1">
        <v>16200</v>
      </c>
    </row>
    <row r="21" spans="1:1">
      <c r="A21" s="1">
        <v>18000</v>
      </c>
    </row>
    <row r="22" spans="1:1">
      <c r="A22" s="1">
        <v>21600</v>
      </c>
    </row>
    <row r="23" spans="1:1">
      <c r="A23" s="1">
        <v>25200</v>
      </c>
    </row>
    <row r="24" spans="1:1">
      <c r="A24" s="1">
        <v>28800</v>
      </c>
    </row>
    <row r="25" spans="1:1">
      <c r="A25" s="1">
        <v>32400</v>
      </c>
    </row>
    <row r="26" spans="1:1">
      <c r="A26" s="1">
        <v>36000</v>
      </c>
    </row>
  </sheetData>
  <sheetProtection formatCells="0" insertHyperlinks="0" autoFilter="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zoomScale="115" zoomScaleNormal="115" topLeftCell="A21" workbookViewId="0">
      <selection activeCell="C52" sqref="C52"/>
    </sheetView>
  </sheetViews>
  <sheetFormatPr defaultColWidth="9" defaultRowHeight="13.5" outlineLevelCol="3"/>
  <cols>
    <col min="1" max="1" width="17.675" customWidth="1"/>
    <col min="2" max="2" width="22.0666666666667" style="3" customWidth="1"/>
    <col min="3" max="3" width="39.1333333333333" style="3" customWidth="1"/>
    <col min="4" max="4" width="43.45" style="4" customWidth="1"/>
  </cols>
  <sheetData>
    <row r="1" spans="1:4">
      <c r="A1" s="5" t="s">
        <v>205</v>
      </c>
      <c r="B1" s="6" t="s">
        <v>206</v>
      </c>
      <c r="C1" s="5" t="s">
        <v>1</v>
      </c>
      <c r="D1" s="6" t="s">
        <v>207</v>
      </c>
    </row>
    <row r="2" spans="1:4">
      <c r="A2" s="1" t="s">
        <v>208</v>
      </c>
      <c r="B2" s="7" t="s">
        <v>209</v>
      </c>
      <c r="C2" s="7" t="s">
        <v>205</v>
      </c>
      <c r="D2" s="8" t="str">
        <f>IF(UI!D41="chs",B2,IF(UI!D41="eng",C2,C2))</f>
        <v>Sheet</v>
      </c>
    </row>
    <row r="3" spans="1:4">
      <c r="A3" s="1" t="s">
        <v>208</v>
      </c>
      <c r="B3" s="7" t="s">
        <v>210</v>
      </c>
      <c r="C3" s="7" t="s">
        <v>211</v>
      </c>
      <c r="D3" s="8" t="str">
        <f>IF(UI!D41="chs",B3,IF(UI!D42="eng",C3,C3))</f>
        <v>Description</v>
      </c>
    </row>
    <row r="4" ht="67.5" spans="1:4">
      <c r="A4" s="1" t="s">
        <v>208</v>
      </c>
      <c r="B4" s="9" t="s">
        <v>212</v>
      </c>
      <c r="C4" s="9" t="s">
        <v>213</v>
      </c>
      <c r="D4" s="8" t="str">
        <f>IF(UI!D41="chs",B4,IF(UI!D44="eng",C4,C4))</f>
        <v>Note: The formula currently used in the single spreadsheet supports up to 9999 data entries. If there are more than 9999, you will need to modify the formulas within all the tables.</v>
      </c>
    </row>
    <row r="5" ht="94.5" spans="1:4">
      <c r="A5" s="1" t="s">
        <v>208</v>
      </c>
      <c r="B5" s="9" t="s">
        <v>214</v>
      </c>
      <c r="C5" s="9" t="s">
        <v>215</v>
      </c>
      <c r="D5" s="8" t="str">
        <f>IF(UI!D41="chs",B5,IF(UI!D43="eng",C5,C5))</f>
        <v>This is primarily used as the main interface, where the drop-down menu will automatically update the corresponding data selected. Enter various required parameters on one side, and the output side will automatically refresh.</v>
      </c>
    </row>
    <row r="6" ht="148.5" spans="1:4">
      <c r="A6" s="1" t="s">
        <v>208</v>
      </c>
      <c r="B6" s="9" t="s">
        <v>216</v>
      </c>
      <c r="C6" s="9" t="s">
        <v>217</v>
      </c>
      <c r="D6" s="8" t="str">
        <f>IF(UI!D41="chs",B6,IF(UI!D45="eng",C6,C6))</f>
        <v>This spreadsheet mainly stores data on various codec type, shooting formats, resolutions, etc. It is sufficient to input the bitrate, format, and resolution information for just one frame rate (e.g. 24fps). Storage types A and B correspond to the certain storage solutions, and the program will automatically load the appropriate type of card from the storage  database.</v>
      </c>
    </row>
    <row r="7" ht="94.5" spans="1:4">
      <c r="A7" s="1" t="s">
        <v>208</v>
      </c>
      <c r="B7" s="9" t="s">
        <v>218</v>
      </c>
      <c r="C7" s="9" t="s">
        <v>219</v>
      </c>
      <c r="D7" s="8" t="str">
        <f>IF(UI!D41="chs",B7,IF(UI!D46="eng",C7,C7))</f>
        <v>You can manually add/modify the preset drop-down list, which stores all the card names and their actual capacities (for fine-tuning data), write speeds, and card types are also used to compare whether they support writing in that format.</v>
      </c>
    </row>
    <row r="8" ht="54" spans="1:4">
      <c r="A8" s="1" t="s">
        <v>208</v>
      </c>
      <c r="B8" s="9" t="s">
        <v>220</v>
      </c>
      <c r="C8" s="9" t="s">
        <v>221</v>
      </c>
      <c r="D8" s="8" t="str">
        <f>IF(UI!D41="chs",B8,IF(UI!D47="eng",C8,C8))</f>
        <v>You can manually add/modify the preset drop-down list; it stores shortcut presets for the frame rate drop-down list.</v>
      </c>
    </row>
    <row r="9" ht="54" spans="1:4">
      <c r="A9" s="1" t="s">
        <v>208</v>
      </c>
      <c r="B9" s="9" t="s">
        <v>222</v>
      </c>
      <c r="C9" s="9" t="s">
        <v>223</v>
      </c>
      <c r="D9" s="8" t="str">
        <f>IF(UI!D41="chs",B9,IF(UI!D48="eng",C9,C9))</f>
        <v>You can manually add/modify the preset drop-down list; it stores shortcut presets for the record time drop-down list.</v>
      </c>
    </row>
    <row r="10" ht="40.5" spans="1:4">
      <c r="A10" s="1" t="s">
        <v>208</v>
      </c>
      <c r="B10" s="9" t="s">
        <v>224</v>
      </c>
      <c r="C10" s="9" t="s">
        <v>225</v>
      </c>
      <c r="D10" s="8" t="str">
        <f>IF(UI!D41="chs",B10,IF(UI!D49="eng",C10,C10))</f>
        <v>This table stores multilingual data, which can be modified and additional languages can be added as needed.</v>
      </c>
    </row>
    <row r="11" ht="40.5" spans="1:4">
      <c r="A11" s="1" t="s">
        <v>208</v>
      </c>
      <c r="B11" s="9" t="s">
        <v>226</v>
      </c>
      <c r="C11" s="9" t="s">
        <v>227</v>
      </c>
      <c r="D11" s="8" t="str">
        <f>IF(UI!D41="chs",B11,IF(UI!D48="eng",C11,C11))</f>
        <v>The spreadsheet calculates automatically internally; do not modify manually.</v>
      </c>
    </row>
    <row r="12" ht="40.5" spans="1:4">
      <c r="A12" s="1" t="s">
        <v>208</v>
      </c>
      <c r="B12" s="9" t="s">
        <v>226</v>
      </c>
      <c r="C12" s="9" t="s">
        <v>227</v>
      </c>
      <c r="D12" s="8" t="str">
        <f>IF(UI!D41="chs",B12,IF(UI!D49="eng",C12,C12))</f>
        <v>The spreadsheet calculates automatically internally; do not modify manually.</v>
      </c>
    </row>
    <row r="13" ht="40.5" spans="1:4">
      <c r="A13" s="1" t="s">
        <v>208</v>
      </c>
      <c r="B13" s="9" t="s">
        <v>226</v>
      </c>
      <c r="C13" s="9" t="s">
        <v>227</v>
      </c>
      <c r="D13" s="8" t="str">
        <f>IF(UI!D41="chs",B13,IF(UI!D50="eng",C13,C13))</f>
        <v>The spreadsheet calculates automatically internally; do not modify manually.</v>
      </c>
    </row>
    <row r="14" ht="40.5" spans="1:4">
      <c r="A14" s="1" t="s">
        <v>208</v>
      </c>
      <c r="B14" s="9" t="s">
        <v>226</v>
      </c>
      <c r="C14" s="9" t="s">
        <v>227</v>
      </c>
      <c r="D14" s="8" t="str">
        <f>IF(UI!D41="chs",B14,IF(UI!D50="eng",C14,C14))</f>
        <v>The spreadsheet calculates automatically internally; do not modify manually.</v>
      </c>
    </row>
    <row r="15" ht="40.5" spans="1:4">
      <c r="A15" s="1" t="s">
        <v>208</v>
      </c>
      <c r="B15" s="9" t="s">
        <v>226</v>
      </c>
      <c r="C15" s="9" t="s">
        <v>227</v>
      </c>
      <c r="D15" s="8" t="str">
        <f>IF(UI!D41="chs",B15,IF(UI!D51="eng",C15,C15))</f>
        <v>The spreadsheet calculates automatically internally; do not modify manually.</v>
      </c>
    </row>
    <row r="16" ht="40.5" spans="1:4">
      <c r="A16" s="1" t="s">
        <v>208</v>
      </c>
      <c r="B16" s="9" t="s">
        <v>226</v>
      </c>
      <c r="C16" s="9" t="s">
        <v>227</v>
      </c>
      <c r="D16" s="8" t="str">
        <f>IF(UI!D41="chs",B16,IF(UI!D52="eng",C16,C16))</f>
        <v>The spreadsheet calculates automatically internally; do not modify manually.</v>
      </c>
    </row>
    <row r="17" ht="40.5" spans="1:4">
      <c r="A17" s="1" t="s">
        <v>208</v>
      </c>
      <c r="B17" s="9" t="s">
        <v>226</v>
      </c>
      <c r="C17" s="9" t="s">
        <v>227</v>
      </c>
      <c r="D17" s="8" t="str">
        <f>IF(UI!D41="chs",B17,IF(UI!D53="eng",C17,C17))</f>
        <v>The spreadsheet calculates automatically internally; do not modify manually.</v>
      </c>
    </row>
    <row r="18" spans="1:4">
      <c r="A18" s="1" t="s">
        <v>208</v>
      </c>
      <c r="B18" s="9" t="s">
        <v>228</v>
      </c>
      <c r="C18" s="9" t="s">
        <v>229</v>
      </c>
      <c r="D18" s="8" t="str">
        <f>IF(UI!D41="chs",B18,IF(UI!D49="eng",C18,C18))</f>
        <v>Websites for reference data</v>
      </c>
    </row>
    <row r="19" spans="1:4">
      <c r="A19" s="1" t="s">
        <v>3</v>
      </c>
      <c r="B19" s="9" t="s">
        <v>230</v>
      </c>
      <c r="C19" s="9" t="s">
        <v>231</v>
      </c>
      <c r="D19" s="8" t="str">
        <f>IF(UI!D41="chs",B19,IF(UI!D50="eng",C19,C19))</f>
        <v>Codec Rate Calculator</v>
      </c>
    </row>
    <row r="20" spans="1:4">
      <c r="A20" s="1" t="s">
        <v>3</v>
      </c>
      <c r="B20" s="9" t="s">
        <v>232</v>
      </c>
      <c r="C20" s="9" t="s">
        <v>233</v>
      </c>
      <c r="D20" s="8" t="str">
        <f>IF(UI!D41="chs",B20,IF(UI!D51="eng",C20,C20))</f>
        <v>Input</v>
      </c>
    </row>
    <row r="21" spans="1:4">
      <c r="A21" s="1" t="s">
        <v>3</v>
      </c>
      <c r="B21" s="9" t="s">
        <v>234</v>
      </c>
      <c r="C21" s="9" t="s">
        <v>235</v>
      </c>
      <c r="D21" s="8" t="str">
        <f>IF(UI!D41="chs",B21,IF(UI!D52="eng",C21,C21))</f>
        <v>Output</v>
      </c>
    </row>
    <row r="22" spans="1:4">
      <c r="A22" s="1" t="s">
        <v>3</v>
      </c>
      <c r="B22" s="9" t="s">
        <v>236</v>
      </c>
      <c r="C22" s="9" t="s">
        <v>237</v>
      </c>
      <c r="D22" s="8" t="str">
        <f>IF(UI!D41="chs",B22,IF(UI!D53="eng",C22,C22))</f>
        <v>Type</v>
      </c>
    </row>
    <row r="23" spans="1:4">
      <c r="A23" s="1" t="s">
        <v>3</v>
      </c>
      <c r="B23" s="9" t="s">
        <v>238</v>
      </c>
      <c r="C23" s="9" t="s">
        <v>239</v>
      </c>
      <c r="D23" s="8" t="str">
        <f>IF(UI!D41="chs",B23,IF(UI!D54="eng",C23,C23))</f>
        <v>Format</v>
      </c>
    </row>
    <row r="24" spans="1:4">
      <c r="A24" s="1" t="s">
        <v>3</v>
      </c>
      <c r="B24" s="9" t="s">
        <v>240</v>
      </c>
      <c r="C24" s="9" t="s">
        <v>241</v>
      </c>
      <c r="D24" s="8" t="str">
        <f>IF(UI!D41="chs",B24,IF(UI!D55="eng",C24,C24))</f>
        <v>Resolution</v>
      </c>
    </row>
    <row r="25" spans="1:4">
      <c r="A25" s="1" t="s">
        <v>3</v>
      </c>
      <c r="B25" s="9" t="s">
        <v>242</v>
      </c>
      <c r="C25" s="9" t="s">
        <v>243</v>
      </c>
      <c r="D25" s="8" t="str">
        <f>IF(UI!D41="chs",B25,IF(UI!D56="eng",C25,C25))</f>
        <v>Frame Rate</v>
      </c>
    </row>
    <row r="26" spans="1:4">
      <c r="A26" s="1" t="s">
        <v>3</v>
      </c>
      <c r="B26" s="9" t="s">
        <v>244</v>
      </c>
      <c r="C26" s="9" t="s">
        <v>245</v>
      </c>
      <c r="D26" s="8" t="str">
        <f>IF(UI!D41="chs",B26,IF(UI!D57="eng",C26,C26))</f>
        <v>Shoot Duration(s)</v>
      </c>
    </row>
    <row r="27" spans="1:4">
      <c r="A27" s="1" t="s">
        <v>3</v>
      </c>
      <c r="B27" s="9" t="s">
        <v>246</v>
      </c>
      <c r="C27" s="9" t="s">
        <v>247</v>
      </c>
      <c r="D27" s="8" t="str">
        <f>IF(UI!D41="chs",B27,IF(UI!D58="eng",C27,C27))</f>
        <v>Storage Type</v>
      </c>
    </row>
    <row r="28" spans="1:4">
      <c r="A28" s="1" t="s">
        <v>3</v>
      </c>
      <c r="B28" s="9" t="s">
        <v>248</v>
      </c>
      <c r="C28" s="9" t="s">
        <v>249</v>
      </c>
      <c r="D28" s="8" t="str">
        <f>IF(UI!D41="chs",B28,IF(UI!D58="eng",C28,C28))</f>
        <v>Storage</v>
      </c>
    </row>
    <row r="29" spans="1:4">
      <c r="A29" s="1" t="s">
        <v>3</v>
      </c>
      <c r="B29" s="9" t="s">
        <v>250</v>
      </c>
      <c r="C29" s="9" t="s">
        <v>251</v>
      </c>
      <c r="D29" s="8" t="str">
        <f>IF(UI!D41="chs",B29,IF(UI!D59="eng",C29,C29))</f>
        <v>Resolution Conversion(Y)</v>
      </c>
    </row>
    <row r="30" spans="1:4">
      <c r="A30" s="1" t="s">
        <v>3</v>
      </c>
      <c r="B30" s="9" t="s">
        <v>252</v>
      </c>
      <c r="C30" s="9" t="s">
        <v>251</v>
      </c>
      <c r="D30" s="8" t="str">
        <f>IF(UI!D41="chs",B30,IF(UI!D60="eng",C30,C30))</f>
        <v>Resolution Conversion(Y)</v>
      </c>
    </row>
    <row r="31" spans="1:4">
      <c r="A31" s="1" t="s">
        <v>3</v>
      </c>
      <c r="B31" s="9" t="s">
        <v>253</v>
      </c>
      <c r="C31" s="9" t="s">
        <v>254</v>
      </c>
      <c r="D31" s="8" t="str">
        <f>IF(UI!D41="chs",B31,IF(UI!D59="eng",C31,C31))</f>
        <v>Language Setting</v>
      </c>
    </row>
    <row r="32" spans="1:4">
      <c r="A32" s="1" t="s">
        <v>3</v>
      </c>
      <c r="B32" s="9" t="s">
        <v>255</v>
      </c>
      <c r="C32" s="9" t="s">
        <v>256</v>
      </c>
      <c r="D32" s="8" t="str">
        <f>IF(UI!D41="chs",B32,IF(UI!D61="eng",C32,C32))</f>
        <v>CLIPS</v>
      </c>
    </row>
    <row r="33" spans="1:4">
      <c r="A33" s="1" t="s">
        <v>3</v>
      </c>
      <c r="B33" s="9" t="s">
        <v>257</v>
      </c>
      <c r="C33" s="9" t="s">
        <v>258</v>
      </c>
      <c r="D33" s="8" t="str">
        <f>IF(UI!D41="chs",B33,IF(UI!D62="eng",C33,C33))</f>
        <v>Resolution Conversion</v>
      </c>
    </row>
    <row r="34" ht="27" spans="1:4">
      <c r="A34" s="1" t="s">
        <v>3</v>
      </c>
      <c r="B34" s="9" t="s">
        <v>259</v>
      </c>
      <c r="C34" s="9" t="s">
        <v>260</v>
      </c>
      <c r="D34" s="8" t="str">
        <f>IF(UI!D41="chs",B34,IF(UI!D63="eng",C34,C34))</f>
        <v>Format (Non-RED KOMODO 6K)</v>
      </c>
    </row>
    <row r="35" ht="27" spans="1:4">
      <c r="A35" s="1" t="s">
        <v>3</v>
      </c>
      <c r="B35" s="9" t="s">
        <v>261</v>
      </c>
      <c r="C35" s="9" t="s">
        <v>262</v>
      </c>
      <c r="D35" s="8" t="str">
        <f>IF(UI!D41="chs",B35,IF(UI!D64="eng",C35,C35))</f>
        <v>Storage (Non-RED KOMODO 6K)</v>
      </c>
    </row>
    <row r="36" spans="1:4">
      <c r="A36" s="1" t="s">
        <v>3</v>
      </c>
      <c r="B36" s="9" t="s">
        <v>263</v>
      </c>
      <c r="C36" s="9" t="s">
        <v>264</v>
      </c>
      <c r="D36" s="8" t="str">
        <f>IF(UI!D41="chs",B36,IF(UI!D65="eng",C36,C36))</f>
        <v>Format (RED KOMODO 6K)</v>
      </c>
    </row>
    <row r="37" ht="27" spans="1:4">
      <c r="A37" s="1" t="s">
        <v>3</v>
      </c>
      <c r="B37" s="9" t="s">
        <v>265</v>
      </c>
      <c r="C37" s="9" t="s">
        <v>266</v>
      </c>
      <c r="D37" s="8" t="str">
        <f>IF(UI!D41="chs",B37,IF(UI!D66="eng",C37,C37))</f>
        <v>Storage (RED KOMODO 6K)</v>
      </c>
    </row>
    <row r="38" spans="1:4">
      <c r="A38" s="1" t="s">
        <v>3</v>
      </c>
      <c r="B38" s="9" t="s">
        <v>267</v>
      </c>
      <c r="C38" s="9" t="s">
        <v>268</v>
      </c>
      <c r="D38" s="8" t="str">
        <f>IF(UI!D41="chs",B38,IF(UI!D67="eng",C38,C38))</f>
        <v>Resolution (X)</v>
      </c>
    </row>
    <row r="39" spans="1:4">
      <c r="A39" s="1" t="s">
        <v>3</v>
      </c>
      <c r="B39" s="9" t="s">
        <v>269</v>
      </c>
      <c r="C39" s="9" t="s">
        <v>270</v>
      </c>
      <c r="D39" s="8" t="str">
        <f>IF(UI!D41="chs",B39,IF(UI!D68="eng",C39,C39))</f>
        <v>Resolution (Y)</v>
      </c>
    </row>
    <row r="40" spans="1:4">
      <c r="A40" s="1" t="s">
        <v>3</v>
      </c>
      <c r="B40" s="9" t="s">
        <v>271</v>
      </c>
      <c r="C40" s="9" t="s">
        <v>272</v>
      </c>
      <c r="D40" s="8" t="str">
        <f>IF(UI!D41="chs",B40,IF(UI!D69="eng",C40,C40))</f>
        <v>Storage Type A</v>
      </c>
    </row>
    <row r="41" spans="1:4">
      <c r="A41" s="1" t="s">
        <v>3</v>
      </c>
      <c r="B41" s="9" t="s">
        <v>273</v>
      </c>
      <c r="C41" s="9" t="s">
        <v>274</v>
      </c>
      <c r="D41" s="8" t="str">
        <f>IF(UI!D41="chs",B41,IF(UI!D70="eng",C41,C41))</f>
        <v>Storage Type B</v>
      </c>
    </row>
    <row r="42" spans="1:4">
      <c r="A42" s="1" t="s">
        <v>3</v>
      </c>
      <c r="B42" s="9" t="s">
        <v>275</v>
      </c>
      <c r="C42" s="9" t="s">
        <v>276</v>
      </c>
      <c r="D42" s="8" t="str">
        <f>IF(UI!D41="chs",B42,IF(UI!D71="eng",C42,C42))</f>
        <v>Storage Type C</v>
      </c>
    </row>
    <row r="43" spans="1:4">
      <c r="A43" s="1" t="s">
        <v>3</v>
      </c>
      <c r="B43" s="9" t="s">
        <v>277</v>
      </c>
      <c r="C43" s="9" t="s">
        <v>278</v>
      </c>
      <c r="D43" s="8" t="str">
        <f>IF(UI!D41="chs",B43,IF(UI!D72="eng",C43,C43))</f>
        <v>Storage Type D</v>
      </c>
    </row>
    <row r="44" spans="1:4">
      <c r="A44" s="1" t="s">
        <v>3</v>
      </c>
      <c r="B44" s="9" t="s">
        <v>279</v>
      </c>
      <c r="C44" s="9" t="s">
        <v>280</v>
      </c>
      <c r="D44" s="8" t="str">
        <f>IF(UI!D41="chs",B44,IF(UI!D73="eng",C44,C44))</f>
        <v>MAX FPS(fps)</v>
      </c>
    </row>
    <row r="45" spans="1:4">
      <c r="A45" s="1" t="s">
        <v>3</v>
      </c>
      <c r="B45" s="9" t="s">
        <v>281</v>
      </c>
      <c r="C45" s="9" t="s">
        <v>282</v>
      </c>
      <c r="D45" s="8" t="str">
        <f>IF(UI!D41="chs",B45,IF(UI!D74="eng",C45,C45))</f>
        <v>Bit Depth(bit)</v>
      </c>
    </row>
    <row r="46" spans="1:4">
      <c r="A46" s="1" t="s">
        <v>3</v>
      </c>
      <c r="B46" s="9" t="s">
        <v>283</v>
      </c>
      <c r="C46" s="9" t="s">
        <v>284</v>
      </c>
      <c r="D46" s="8" t="str">
        <f>IF(UI!D41="chs",B46,IF(UI!D71="eng",C46,C46))</f>
        <v>Total Size(GB)</v>
      </c>
    </row>
    <row r="47" spans="1:4">
      <c r="A47" s="1" t="s">
        <v>3</v>
      </c>
      <c r="B47" s="9" t="s">
        <v>285</v>
      </c>
      <c r="C47" s="9" t="s">
        <v>286</v>
      </c>
      <c r="D47" s="8" t="str">
        <f>IF(UI!D41="chs",B47,IF(UI!D72="eng",C47,C47))</f>
        <v>Min Storage Required</v>
      </c>
    </row>
    <row r="48" spans="1:4">
      <c r="A48" s="1" t="s">
        <v>3</v>
      </c>
      <c r="B48" s="9" t="s">
        <v>246</v>
      </c>
      <c r="C48" s="9" t="s">
        <v>247</v>
      </c>
      <c r="D48" s="8" t="str">
        <f>IF(UI!D41="chs",B48,IF(UI!D72="eng",C48,C48))</f>
        <v>Storage Type</v>
      </c>
    </row>
    <row r="49" spans="1:4">
      <c r="A49" s="1" t="s">
        <v>3</v>
      </c>
      <c r="B49" s="9" t="s">
        <v>287</v>
      </c>
      <c r="C49" s="9" t="s">
        <v>288</v>
      </c>
      <c r="D49" s="8" t="str">
        <f>IF(UI!D41="chs",B49,IF(UI!D73="eng",C49,C49))</f>
        <v>Storage Capacity(GB)</v>
      </c>
    </row>
    <row r="50" spans="1:4">
      <c r="A50" s="1" t="s">
        <v>3</v>
      </c>
      <c r="B50" s="9" t="s">
        <v>289</v>
      </c>
      <c r="C50" s="9" t="s">
        <v>290</v>
      </c>
      <c r="D50" s="8" t="str">
        <f>IF(UI!D41="chs",B50,IF(UI!D74="eng",C50,C50))</f>
        <v>Write Speed (MB/s)</v>
      </c>
    </row>
    <row r="51" spans="1:4">
      <c r="A51" s="1" t="s">
        <v>3</v>
      </c>
      <c r="B51" s="9" t="s">
        <v>291</v>
      </c>
      <c r="C51" s="9" t="s">
        <v>292</v>
      </c>
      <c r="D51" s="8" t="str">
        <f>IF(UI!D41="chs",B51,IF(UI!D75="eng",C51,C51))</f>
        <v>Conversion Bit Rate(Mbps)</v>
      </c>
    </row>
    <row r="52" spans="1:4">
      <c r="A52" s="1" t="s">
        <v>3</v>
      </c>
      <c r="B52" s="9" t="s">
        <v>293</v>
      </c>
      <c r="C52" s="9" t="s">
        <v>294</v>
      </c>
      <c r="D52" s="8" t="str">
        <f>IF(UI!D41="chs",B52,IF(UI!D76="eng",C52,C52))</f>
        <v>Conversion Bit Rate(MB/s)</v>
      </c>
    </row>
    <row r="53" spans="1:4">
      <c r="A53" s="1" t="s">
        <v>3</v>
      </c>
      <c r="B53" s="9" t="s">
        <v>295</v>
      </c>
      <c r="C53" s="9" t="s">
        <v>296</v>
      </c>
      <c r="D53" s="8" t="str">
        <f>IF(UI!D41="chs",B53,IF(UI!D77="eng",C53,C53))</f>
        <v>Conversion Total Size(GB)</v>
      </c>
    </row>
    <row r="54" spans="1:4">
      <c r="A54" s="1" t="s">
        <v>3</v>
      </c>
      <c r="B54" s="9" t="s">
        <v>297</v>
      </c>
      <c r="C54" s="9" t="s">
        <v>298</v>
      </c>
      <c r="D54" s="8" t="str">
        <f>IF(UI!D41="chs",B54,IF(UI!D75="eng",C54,C54))</f>
        <v>Bitrate(Mbps)(Per Frame)</v>
      </c>
    </row>
    <row r="55" spans="1:4">
      <c r="A55" s="1" t="s">
        <v>3</v>
      </c>
      <c r="B55" s="9" t="s">
        <v>299</v>
      </c>
      <c r="C55" s="9" t="s">
        <v>300</v>
      </c>
      <c r="D55" s="8" t="str">
        <f>IF(UI!D41="chs",B55,IF(UI!D76="eng",C55,C55))</f>
        <v>Bitrate(Mbps)</v>
      </c>
    </row>
    <row r="56" spans="1:4">
      <c r="A56" s="1" t="s">
        <v>3</v>
      </c>
      <c r="B56" s="9" t="s">
        <v>301</v>
      </c>
      <c r="C56" s="9" t="s">
        <v>302</v>
      </c>
      <c r="D56" s="8" t="str">
        <f>IF(UI!D41="chs",B56,IF(UI!D77="eng",C56,C56))</f>
        <v>Bitrate(MB/s)</v>
      </c>
    </row>
    <row r="57" spans="1:4">
      <c r="A57" s="1" t="s">
        <v>3</v>
      </c>
      <c r="B57" s="9" t="s">
        <v>303</v>
      </c>
      <c r="C57" s="9" t="s">
        <v>304</v>
      </c>
      <c r="D57" s="8" t="str">
        <f>IF(UI!D41="chs",B57,IF(UI!D78="eng",C57,C57))</f>
        <v>Bitrate(GB/h)</v>
      </c>
    </row>
    <row r="58" spans="1:4">
      <c r="A58" s="1" t="s">
        <v>3</v>
      </c>
      <c r="B58" s="9" t="s">
        <v>305</v>
      </c>
      <c r="C58" s="9" t="s">
        <v>306</v>
      </c>
      <c r="D58" s="8" t="str">
        <f>IF(UI!D41="chs",B58,IF(UI!D80="eng",C58,C58))</f>
        <v>Storage Duration</v>
      </c>
    </row>
    <row r="59" spans="1:4">
      <c r="A59" s="1" t="s">
        <v>3</v>
      </c>
      <c r="B59" s="9" t="s">
        <v>307</v>
      </c>
      <c r="C59" s="9" t="s">
        <v>308</v>
      </c>
      <c r="D59" s="8" t="str">
        <f>IF(UI!D41="chs",B59,IF(UI!D81="eng",C59,C59))</f>
        <v>Is Usable</v>
      </c>
    </row>
    <row r="60" spans="1:4">
      <c r="A60" s="1" t="s">
        <v>4</v>
      </c>
      <c r="B60" s="9" t="s">
        <v>236</v>
      </c>
      <c r="C60" s="9" t="s">
        <v>237</v>
      </c>
      <c r="D60" s="8" t="str">
        <f>IF(UI!D41="chs",B60,IF(UI!D82="eng",C60,C60))</f>
        <v>Type</v>
      </c>
    </row>
    <row r="61" spans="1:4">
      <c r="A61" s="1" t="s">
        <v>4</v>
      </c>
      <c r="B61" s="9" t="s">
        <v>238</v>
      </c>
      <c r="C61" s="9" t="s">
        <v>239</v>
      </c>
      <c r="D61" s="8" t="str">
        <f>IF(UI!D41="chs",B61,IF(UI!D83="eng",C61,C61))</f>
        <v>Format</v>
      </c>
    </row>
    <row r="62" spans="1:4">
      <c r="A62" s="1" t="s">
        <v>4</v>
      </c>
      <c r="B62" s="9" t="s">
        <v>309</v>
      </c>
      <c r="C62" s="9" t="s">
        <v>310</v>
      </c>
      <c r="D62" s="8" t="str">
        <f>IF(UI!D41="chs",B62,IF(UI!D84="eng",C62,C62))</f>
        <v>Bit Depth</v>
      </c>
    </row>
    <row r="63" spans="1:4">
      <c r="A63" s="1" t="s">
        <v>4</v>
      </c>
      <c r="B63" s="9" t="s">
        <v>240</v>
      </c>
      <c r="C63" s="9" t="s">
        <v>241</v>
      </c>
      <c r="D63" s="8" t="str">
        <f>IF(UI!D41="chs",B63,IF(UI!D84="eng",C63,C63))</f>
        <v>Resolution</v>
      </c>
    </row>
    <row r="64" spans="1:4">
      <c r="A64" s="1" t="s">
        <v>4</v>
      </c>
      <c r="B64" s="9" t="s">
        <v>311</v>
      </c>
      <c r="C64" s="9" t="s">
        <v>312</v>
      </c>
      <c r="D64" s="8" t="str">
        <f>IF(UI!D41="chs",B64,IF(UI!D85="eng",C64,C64))</f>
        <v>X</v>
      </c>
    </row>
    <row r="65" spans="1:4">
      <c r="A65" s="1" t="s">
        <v>4</v>
      </c>
      <c r="B65" s="9" t="s">
        <v>16</v>
      </c>
      <c r="C65" s="9" t="s">
        <v>313</v>
      </c>
      <c r="D65" s="8" t="str">
        <f>IF(UI!D41="chs",B65,IF(UI!D86="eng",C65,C65))</f>
        <v>Y</v>
      </c>
    </row>
    <row r="66" spans="1:4">
      <c r="A66" s="1" t="s">
        <v>4</v>
      </c>
      <c r="B66" s="9" t="s">
        <v>242</v>
      </c>
      <c r="C66" s="9" t="s">
        <v>6</v>
      </c>
      <c r="D66" s="8" t="str">
        <f>IF(UI!D41="chs",B66,IF(UI!D87="eng",C66,C66))</f>
        <v>FPS</v>
      </c>
    </row>
    <row r="67" spans="1:4">
      <c r="A67" s="1" t="s">
        <v>4</v>
      </c>
      <c r="B67" s="9" t="s">
        <v>314</v>
      </c>
      <c r="C67" s="9" t="s">
        <v>315</v>
      </c>
      <c r="D67" s="8" t="str">
        <f>IF(UI!D41="chs",B67,IF(UI!D88="eng",C67,C67))</f>
        <v>Mbps</v>
      </c>
    </row>
    <row r="68" spans="1:4">
      <c r="A68" s="1" t="s">
        <v>4</v>
      </c>
      <c r="B68" s="9" t="s">
        <v>316</v>
      </c>
      <c r="C68" s="9" t="s">
        <v>317</v>
      </c>
      <c r="D68" s="8" t="str">
        <f>IF(UI!D41="chs",B68,IF(UI!D89="eng",C68,C68))</f>
        <v>MAX FPS</v>
      </c>
    </row>
    <row r="69" spans="1:4">
      <c r="A69" s="1" t="s">
        <v>4</v>
      </c>
      <c r="B69" s="9" t="s">
        <v>318</v>
      </c>
      <c r="C69" s="9" t="s">
        <v>272</v>
      </c>
      <c r="D69" s="8" t="str">
        <f>IF(UI!D41="chs",B69,IF(UI!D89="eng",C69,C69))</f>
        <v>Storage Type A</v>
      </c>
    </row>
    <row r="70" spans="1:4">
      <c r="A70" s="1" t="s">
        <v>4</v>
      </c>
      <c r="B70" s="9" t="s">
        <v>319</v>
      </c>
      <c r="C70" s="9" t="s">
        <v>274</v>
      </c>
      <c r="D70" s="8" t="str">
        <f>IF(UI!D41="chs",B70,IF(UI!D90="eng",C70,C70))</f>
        <v>Storage Type B</v>
      </c>
    </row>
    <row r="71" spans="1:4">
      <c r="A71" s="1" t="s">
        <v>4</v>
      </c>
      <c r="B71" s="9" t="s">
        <v>275</v>
      </c>
      <c r="C71" s="9" t="s">
        <v>276</v>
      </c>
      <c r="D71" s="8" t="str">
        <f>IF(UI!D41="chs",B71,IF(UI!D91="eng",C71,C71))</f>
        <v>Storage Type C</v>
      </c>
    </row>
    <row r="72" spans="1:4">
      <c r="A72" s="1" t="s">
        <v>4</v>
      </c>
      <c r="B72" s="9" t="s">
        <v>277</v>
      </c>
      <c r="C72" s="9" t="s">
        <v>278</v>
      </c>
      <c r="D72" s="8" t="str">
        <f>IF(UI!D41="chs",B72,IF(UI!D92="eng",C72,C72))</f>
        <v>Storage Type D</v>
      </c>
    </row>
    <row r="73" spans="1:4">
      <c r="A73" s="1" t="s">
        <v>5</v>
      </c>
      <c r="B73" s="9" t="s">
        <v>320</v>
      </c>
      <c r="C73" s="9" t="s">
        <v>247</v>
      </c>
      <c r="D73" s="8" t="str">
        <f>IF(UI!D41="chs",B73,IF(UI!D91="eng",C73,C73))</f>
        <v>Storage Type</v>
      </c>
    </row>
    <row r="74" spans="1:4">
      <c r="A74" s="1" t="s">
        <v>5</v>
      </c>
      <c r="B74" s="9" t="s">
        <v>321</v>
      </c>
      <c r="C74" s="9" t="s">
        <v>322</v>
      </c>
      <c r="D74" s="8" t="str">
        <f>IF(UI!D41="chs",B74,IF(UI!D92="eng",C74,C74))</f>
        <v>Name</v>
      </c>
    </row>
    <row r="75" spans="1:4">
      <c r="A75" s="1" t="s">
        <v>5</v>
      </c>
      <c r="B75" s="9" t="s">
        <v>323</v>
      </c>
      <c r="C75" s="9" t="s">
        <v>324</v>
      </c>
      <c r="D75" s="8" t="str">
        <f>IF(UI!D41="chs",B75,IF(UI!D93="eng",C75,C75))</f>
        <v>Actual Capacity (GB)</v>
      </c>
    </row>
    <row r="76" spans="1:4">
      <c r="A76" s="1" t="s">
        <v>5</v>
      </c>
      <c r="B76" s="9" t="s">
        <v>325</v>
      </c>
      <c r="C76" s="9" t="s">
        <v>326</v>
      </c>
      <c r="D76" s="8" t="str">
        <f>IF(UI!D41="chs",B76,IF(UI!D94="eng",C76,C76))</f>
        <v>Write Speed(MB/s)</v>
      </c>
    </row>
    <row r="77" spans="1:4">
      <c r="A77" s="1"/>
      <c r="B77" s="9"/>
      <c r="C77" s="9"/>
      <c r="D77" s="8"/>
    </row>
    <row r="78" spans="1:4">
      <c r="A78" s="1"/>
      <c r="B78" s="9"/>
      <c r="C78" s="9"/>
      <c r="D78" s="8"/>
    </row>
    <row r="79" spans="1:4">
      <c r="A79" s="1"/>
      <c r="B79" s="9"/>
      <c r="C79" s="9"/>
      <c r="D79" s="8"/>
    </row>
    <row r="80" spans="1:4">
      <c r="A80" s="1"/>
      <c r="B80" s="9"/>
      <c r="C80" s="9"/>
      <c r="D80" s="8"/>
    </row>
    <row r="81" spans="1:4">
      <c r="A81" s="1"/>
      <c r="B81" s="9"/>
      <c r="C81" s="9"/>
      <c r="D81" s="8"/>
    </row>
    <row r="82" spans="1:4">
      <c r="A82" s="1"/>
      <c r="B82" s="9"/>
      <c r="C82" s="9"/>
      <c r="D82" s="8"/>
    </row>
    <row r="83" spans="1:4">
      <c r="A83" s="1"/>
      <c r="B83" s="9"/>
      <c r="C83" s="9"/>
      <c r="D83" s="8"/>
    </row>
    <row r="84" spans="1:4">
      <c r="A84" s="1"/>
      <c r="B84" s="9"/>
      <c r="C84" s="9"/>
      <c r="D84" s="8"/>
    </row>
    <row r="85" spans="1:4">
      <c r="A85" s="1"/>
      <c r="B85" s="9"/>
      <c r="C85" s="9"/>
      <c r="D85" s="8"/>
    </row>
    <row r="86" spans="1:4">
      <c r="A86" s="1"/>
      <c r="B86" s="9"/>
      <c r="C86" s="9"/>
      <c r="D86" s="8"/>
    </row>
    <row r="87" spans="1:4">
      <c r="A87" s="1"/>
      <c r="B87" s="9"/>
      <c r="C87" s="9"/>
      <c r="D87" s="8"/>
    </row>
    <row r="88" spans="1:4">
      <c r="A88" s="1"/>
      <c r="B88" s="9"/>
      <c r="C88" s="9"/>
      <c r="D88" s="8"/>
    </row>
    <row r="89" spans="1:4">
      <c r="A89" s="1"/>
      <c r="B89" s="9"/>
      <c r="C89" s="9"/>
      <c r="D89" s="8"/>
    </row>
    <row r="90" spans="1:4">
      <c r="A90" s="1"/>
      <c r="B90" s="9"/>
      <c r="C90" s="9"/>
      <c r="D90" s="8"/>
    </row>
    <row r="91" spans="1:4">
      <c r="A91" s="1"/>
      <c r="B91" s="9"/>
      <c r="C91" s="9"/>
      <c r="D91" s="8"/>
    </row>
    <row r="92" spans="1:4">
      <c r="A92" s="1"/>
      <c r="B92" s="9"/>
      <c r="C92" s="9"/>
      <c r="D92" s="8"/>
    </row>
    <row r="93" spans="1:4">
      <c r="A93" s="1"/>
      <c r="B93" s="9"/>
      <c r="C93" s="9"/>
      <c r="D93" s="8"/>
    </row>
    <row r="94" spans="1:4">
      <c r="A94" s="1"/>
      <c r="B94" s="9"/>
      <c r="C94" s="9"/>
      <c r="D94" s="8"/>
    </row>
    <row r="95" spans="1:4">
      <c r="A95" s="1"/>
      <c r="B95" s="9"/>
      <c r="C95" s="9"/>
      <c r="D95" s="8"/>
    </row>
    <row r="96" spans="1:4">
      <c r="A96" s="1"/>
      <c r="B96" s="9"/>
      <c r="C96" s="9"/>
      <c r="D96" s="8"/>
    </row>
    <row r="97" spans="1:4">
      <c r="A97" s="1"/>
      <c r="B97" s="9"/>
      <c r="C97" s="9"/>
      <c r="D97" s="8"/>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7"/>
  <sheetViews>
    <sheetView zoomScale="130" zoomScaleNormal="130" workbookViewId="0">
      <selection activeCell="A44" sqref="A44"/>
    </sheetView>
  </sheetViews>
  <sheetFormatPr defaultColWidth="9" defaultRowHeight="13.5"/>
  <cols>
    <col min="1" max="1" width="36.375" style="2" customWidth="1"/>
  </cols>
  <sheetData>
    <row r="1" spans="1:1">
      <c r="A1" s="2" t="str" cm="1">
        <f t="array" ref="A1:A17">_xlfn.UNIQUE(_xlfn._xlws.FILTER('Database-Type'!A2:A10444,'Database-Type'!A2:A10444&lt;&gt;""))</f>
        <v>ARRI ALEXA Mini</v>
      </c>
    </row>
    <row r="2" spans="1:1">
      <c r="A2" s="2" t="str">
        <v>ARRI ALEXA Mini LF</v>
      </c>
    </row>
    <row r="3" spans="1:1">
      <c r="A3" s="2" t="str">
        <v>ARRI ALEXA 35</v>
      </c>
    </row>
    <row r="4" spans="1:1">
      <c r="A4" s="2" t="str">
        <v>RED KOMODO 6K</v>
      </c>
    </row>
    <row r="5" spans="1:1">
      <c r="A5" s="2" t="str">
        <v>RED KOMODO-X 6K</v>
      </c>
    </row>
    <row r="6" spans="1:1">
      <c r="A6" s="2" t="str">
        <v>Apple Iphone 15 Pro</v>
      </c>
    </row>
    <row r="7" spans="1:1">
      <c r="A7" s="2" t="str">
        <v>Blackmagic BMCC 6K</v>
      </c>
    </row>
    <row r="8" spans="1:1">
      <c r="A8" s="2" t="str">
        <v>Blackmagic BMPCC 6K</v>
      </c>
    </row>
    <row r="9" spans="1:1">
      <c r="A9" s="2" t="str">
        <v>Blackmagic BMPCC 4K</v>
      </c>
    </row>
    <row r="10" spans="1:1">
      <c r="A10" s="2" t="str">
        <v>Blackmagic URSA Mini Pro 4.6K G2</v>
      </c>
    </row>
    <row r="11" spans="1:1">
      <c r="A11" s="2" t="str">
        <v>Blackmagic URSA Mini Pro 12K</v>
      </c>
    </row>
    <row r="12" spans="1:1">
      <c r="A12" s="2" t="str">
        <v>Blackmagic URSA Cine 12K</v>
      </c>
    </row>
    <row r="13" spans="1:1">
      <c r="A13" s="2" t="str">
        <v>DJI Ronin 4D 6K</v>
      </c>
    </row>
    <row r="14" spans="1:1">
      <c r="A14" s="2" t="str">
        <v>DJI Ronin 4D 8K</v>
      </c>
    </row>
    <row r="15" spans="1:1">
      <c r="A15" s="2" t="str">
        <v>DNxHR</v>
      </c>
    </row>
    <row r="16" spans="1:1">
      <c r="A16" s="2" t="str">
        <v>Prores</v>
      </c>
    </row>
    <row r="17" spans="1:1">
      <c r="A17" s="2" t="str">
        <v>MP4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295" zoomScaleNormal="295" workbookViewId="0">
      <selection activeCell="A1" sqref="A1"/>
    </sheetView>
  </sheetViews>
  <sheetFormatPr defaultColWidth="9" defaultRowHeight="13.5"/>
  <cols>
    <col min="1" max="1" width="22.2416666666667" style="2" customWidth="1"/>
  </cols>
  <sheetData>
    <row r="1" spans="1:1">
      <c r="A1" s="2" vm="1" t="e" cm="1">
        <f t="array" ref="A1">_xlfn.UNIQUE(_xlfn._xlws.FILTER('Database-Type'!B2:B10444,'Database-Type'!A2:A10444=UI!D5))</f>
        <v>#VALUE!</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zoomScale="235" zoomScaleNormal="235" workbookViewId="0">
      <selection activeCell="A1" sqref="A1"/>
    </sheetView>
  </sheetViews>
  <sheetFormatPr defaultColWidth="9" defaultRowHeight="13.5"/>
  <cols>
    <col min="1" max="1" width="31.25" style="1" customWidth="1"/>
  </cols>
  <sheetData>
    <row r="1" spans="1:1">
      <c r="A1" s="1" cm="1">
        <f t="array" ref="A1:A41">_xlfn.UNIQUE(_xlfn._xlws.FILTER(FPS!A:A,FPS!A:A&lt;=UI!G15))</f>
        <v>1</v>
      </c>
    </row>
    <row r="2" spans="1:1">
      <c r="A2" s="1">
        <v>20</v>
      </c>
    </row>
    <row r="3" spans="1:1">
      <c r="A3" s="1">
        <v>23.976</v>
      </c>
    </row>
    <row r="4" spans="1:1">
      <c r="A4" s="1">
        <v>24</v>
      </c>
    </row>
    <row r="5" spans="1:1">
      <c r="A5" s="1">
        <v>25</v>
      </c>
    </row>
    <row r="6" spans="1:1">
      <c r="A6" s="1">
        <v>27</v>
      </c>
    </row>
    <row r="7" spans="1:1">
      <c r="A7" s="1">
        <v>29</v>
      </c>
    </row>
    <row r="8" spans="1:1">
      <c r="A8" s="1">
        <v>29.97</v>
      </c>
    </row>
    <row r="9" spans="1:1">
      <c r="A9" s="1">
        <v>30</v>
      </c>
    </row>
    <row r="10" spans="1:1">
      <c r="A10" s="1">
        <v>35</v>
      </c>
    </row>
    <row r="11" spans="1:1">
      <c r="A11" s="1">
        <v>38</v>
      </c>
    </row>
    <row r="12" spans="1:1">
      <c r="A12" s="1">
        <v>40</v>
      </c>
    </row>
    <row r="13" spans="1:1">
      <c r="A13" s="1">
        <v>41</v>
      </c>
    </row>
    <row r="14" spans="1:1">
      <c r="A14" s="1">
        <v>45</v>
      </c>
    </row>
    <row r="15" spans="1:1">
      <c r="A15" s="1">
        <v>48</v>
      </c>
    </row>
    <row r="16" spans="1:1">
      <c r="A16" s="1">
        <v>50</v>
      </c>
    </row>
    <row r="17" spans="1:1">
      <c r="A17" s="1">
        <v>55</v>
      </c>
    </row>
    <row r="18" spans="1:1">
      <c r="A18" s="1">
        <v>59.94</v>
      </c>
    </row>
    <row r="19" spans="1:1">
      <c r="A19" s="1">
        <v>60</v>
      </c>
    </row>
    <row r="20" spans="1:1">
      <c r="A20" s="1">
        <v>65</v>
      </c>
    </row>
    <row r="21" spans="1:1">
      <c r="A21" s="1">
        <v>70</v>
      </c>
    </row>
    <row r="22" spans="1:1">
      <c r="A22" s="1">
        <v>72</v>
      </c>
    </row>
    <row r="23" spans="1:1">
      <c r="A23" s="1">
        <v>75</v>
      </c>
    </row>
    <row r="24" spans="1:1">
      <c r="A24" s="1">
        <v>80</v>
      </c>
    </row>
    <row r="25" spans="1:1">
      <c r="A25" s="1">
        <v>84</v>
      </c>
    </row>
    <row r="26" spans="1:1">
      <c r="A26" s="1">
        <v>90</v>
      </c>
    </row>
    <row r="27" spans="1:1">
      <c r="A27" s="1">
        <v>96</v>
      </c>
    </row>
    <row r="28" spans="1:1">
      <c r="A28" s="1">
        <v>100</v>
      </c>
    </row>
    <row r="29" spans="1:1">
      <c r="A29" s="1">
        <v>119.88</v>
      </c>
    </row>
    <row r="30" spans="1:1">
      <c r="A30" s="1">
        <v>120</v>
      </c>
    </row>
    <row r="31" spans="1:1">
      <c r="A31" s="1">
        <v>130</v>
      </c>
    </row>
    <row r="32" spans="1:1">
      <c r="A32" s="1">
        <v>144</v>
      </c>
    </row>
    <row r="33" spans="1:1">
      <c r="A33" s="1">
        <v>150</v>
      </c>
    </row>
    <row r="34" spans="1:1">
      <c r="A34" s="1">
        <v>200</v>
      </c>
    </row>
    <row r="35" spans="1:1">
      <c r="A35" s="1">
        <v>224</v>
      </c>
    </row>
    <row r="36" spans="1:1">
      <c r="A36" s="1">
        <v>240</v>
      </c>
    </row>
    <row r="37" spans="1:1">
      <c r="A37" s="1">
        <v>280</v>
      </c>
    </row>
    <row r="38" spans="1:1">
      <c r="A38" s="1">
        <v>300</v>
      </c>
    </row>
    <row r="39" spans="1:1">
      <c r="A39" s="1">
        <v>400</v>
      </c>
    </row>
    <row r="40" spans="1:1">
      <c r="A40" s="1">
        <v>500</v>
      </c>
    </row>
    <row r="41" spans="1:1">
      <c r="A41" s="1">
        <v>1000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280" zoomScaleNormal="280" workbookViewId="0">
      <selection activeCell="A1" sqref="A1"/>
    </sheetView>
  </sheetViews>
  <sheetFormatPr defaultColWidth="9" defaultRowHeight="13.5"/>
  <cols>
    <col min="1" max="1" width="14.375" style="2" customWidth="1"/>
  </cols>
  <sheetData>
    <row r="1" spans="1:1">
      <c r="A1" s="2" vm="1" t="e" cm="1">
        <f t="array" ref="A1">_xlfn.UNIQUE(_xlfn._xlws.FILTER('Database-Type'!D2:D10444,('Database-Type'!A2:A10444=UI!D5)*('Database-Type'!B2:B10444=UI!D6)))</f>
        <v>#VALUE!</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
  <sheetViews>
    <sheetView zoomScale="235" zoomScaleNormal="235" workbookViewId="0">
      <selection activeCell="A1" sqref="A1"/>
    </sheetView>
  </sheetViews>
  <sheetFormatPr defaultColWidth="9" defaultRowHeight="13.5"/>
  <cols>
    <col min="1" max="1" width="31.25" style="1" customWidth="1"/>
  </cols>
  <sheetData>
    <row r="1" spans="1:1">
      <c r="A1" s="1" cm="1">
        <f t="array" ref="A1:A13">_xlfn.UNIQUE(_xlfn._xlws.FILTER('Database-Storage'!B2:B10004,('Database-Storage'!A2:A10004=UI!D10)+('Database-Storage'!A2:A10004="ALL")))</f>
        <v>1</v>
      </c>
    </row>
    <row r="2" spans="1:1">
      <c r="A2" s="1">
        <v>2</v>
      </c>
    </row>
    <row r="3" spans="1:1">
      <c r="A3" s="1">
        <v>4</v>
      </c>
    </row>
    <row r="4" spans="1:1">
      <c r="A4" s="1">
        <v>8</v>
      </c>
    </row>
    <row r="5" spans="1:1">
      <c r="A5" s="1">
        <v>16</v>
      </c>
    </row>
    <row r="6" spans="1:1">
      <c r="A6" s="1">
        <v>32</v>
      </c>
    </row>
    <row r="7" spans="1:1">
      <c r="A7" s="1">
        <v>64</v>
      </c>
    </row>
    <row r="8" spans="1:1">
      <c r="A8" s="1">
        <v>128</v>
      </c>
    </row>
    <row r="9" spans="1:1">
      <c r="A9" s="1">
        <v>256</v>
      </c>
    </row>
    <row r="10" spans="1:1">
      <c r="A10" s="1">
        <v>500</v>
      </c>
    </row>
    <row r="11" spans="1:1">
      <c r="A11" s="1">
        <v>512</v>
      </c>
    </row>
    <row r="12" spans="1:1">
      <c r="A12" s="1">
        <v>1024</v>
      </c>
    </row>
    <row r="13" spans="1:1">
      <c r="A13" s="1">
        <v>2048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235" zoomScaleNormal="235" workbookViewId="0">
      <selection activeCell="A3" sqref="A3"/>
    </sheetView>
  </sheetViews>
  <sheetFormatPr defaultColWidth="9" defaultRowHeight="13.5"/>
  <cols>
    <col min="1" max="1" width="31.25" style="1" customWidth="1"/>
  </cols>
  <sheetData>
    <row r="1" spans="1:1">
      <c r="A1" s="1" vm="1" t="e" cm="1">
        <f t="array" ref="A1">_xlfn.UNIQUE(_xlfn._xlws.FILTER(UI!G8:G11,UI!G8:G11&lt;&gt;""))</f>
        <v>#VALUE!</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WWO_wpscloud_20240425200825-ded55aab12</Application>
  <HeadingPairs>
    <vt:vector size="2" baseType="variant">
      <vt:variant>
        <vt:lpstr>工作表</vt:lpstr>
      </vt:variant>
      <vt:variant>
        <vt:i4>13</vt:i4>
      </vt:variant>
    </vt:vector>
  </HeadingPairs>
  <TitlesOfParts>
    <vt:vector size="13" baseType="lpstr">
      <vt:lpstr>UI</vt:lpstr>
      <vt:lpstr>Note</vt:lpstr>
      <vt:lpstr>Database-Type</vt:lpstr>
      <vt:lpstr>Database-Storage</vt:lpstr>
      <vt:lpstr>FPS</vt:lpstr>
      <vt:lpstr>RECTime</vt:lpstr>
      <vt:lpstr>Language</vt:lpstr>
      <vt:lpstr>Auto-Type</vt:lpstr>
      <vt:lpstr>Auto-Codec</vt:lpstr>
      <vt:lpstr>Auto-FPS</vt:lpstr>
      <vt:lpstr>Auto-Resolution</vt:lpstr>
      <vt:lpstr>Auto-Storage</vt:lpstr>
      <vt:lpstr>Auto-StorageType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HZK</cp:lastModifiedBy>
  <dcterms:created xsi:type="dcterms:W3CDTF">2024-04-28T23:45:00Z</dcterms:created>
  <dcterms:modified xsi:type="dcterms:W3CDTF">2024-05-02T18:34:40Z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69ABF8301FEA4FABA30272230EB1DAE2_11</vt:lpwstr>
  </property>
  <property fmtid="{D5CDD505-2E9C-101B-9397-08002B2CF9AE}" pid="3" name="KSOProductBuildVer">
    <vt:lpwstr>2052-12.1.0.16417</vt:lpwstr>
  </property>
</Properties>
</file>