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4"/>
  </bookViews>
  <sheets>
    <sheet name="Bisección" sheetId="1" r:id="rId1"/>
    <sheet name="Falsa Posición" sheetId="2" r:id="rId2"/>
    <sheet name="Punto Fijo" sheetId="3" r:id="rId3"/>
    <sheet name="Newton-Rapshon" sheetId="4" r:id="rId4"/>
    <sheet name="Ejercicio Propuesto" sheetId="5" r:id="rId5"/>
  </sheets>
  <calcPr calcId="124519"/>
</workbook>
</file>

<file path=xl/calcChain.xml><?xml version="1.0" encoding="utf-8"?>
<calcChain xmlns="http://schemas.openxmlformats.org/spreadsheetml/2006/main">
  <c r="G12" i="5"/>
  <c r="L12" s="1"/>
  <c r="H12"/>
  <c r="I12"/>
  <c r="J12"/>
  <c r="K12"/>
  <c r="O11"/>
  <c r="N11"/>
  <c r="I11"/>
  <c r="J11"/>
  <c r="K11"/>
  <c r="L11"/>
  <c r="M11"/>
  <c r="H11"/>
  <c r="G11"/>
  <c r="G11" i="1"/>
  <c r="M10" i="5"/>
  <c r="L10"/>
  <c r="K10"/>
  <c r="J10"/>
  <c r="I10"/>
  <c r="F1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D9"/>
  <c r="D10"/>
  <c r="D11"/>
  <c r="D12"/>
  <c r="D13"/>
  <c r="D14"/>
  <c r="D15"/>
  <c r="D16"/>
  <c r="D17"/>
  <c r="D18"/>
  <c r="D8"/>
  <c r="F16" i="4"/>
  <c r="G16"/>
  <c r="H16"/>
  <c r="K16" s="1"/>
  <c r="I16"/>
  <c r="J16"/>
  <c r="L16"/>
  <c r="M16" s="1"/>
  <c r="N16" s="1"/>
  <c r="F15"/>
  <c r="G15"/>
  <c r="H15"/>
  <c r="K15" s="1"/>
  <c r="I15"/>
  <c r="J15"/>
  <c r="L15"/>
  <c r="M15" s="1"/>
  <c r="N15" s="1"/>
  <c r="G14"/>
  <c r="H14" s="1"/>
  <c r="I14"/>
  <c r="N13"/>
  <c r="M13"/>
  <c r="H13"/>
  <c r="K13" s="1"/>
  <c r="I13"/>
  <c r="J13"/>
  <c r="L13"/>
  <c r="G13"/>
  <c r="L12"/>
  <c r="K12"/>
  <c r="J12"/>
  <c r="I12"/>
  <c r="H12"/>
  <c r="F13"/>
  <c r="F14" s="1"/>
  <c r="D9"/>
  <c r="D10"/>
  <c r="D11"/>
  <c r="D12"/>
  <c r="D13"/>
  <c r="D14"/>
  <c r="D15"/>
  <c r="D16"/>
  <c r="D17"/>
  <c r="D18"/>
  <c r="D8"/>
  <c r="I12" i="3"/>
  <c r="H11"/>
  <c r="G12" s="1"/>
  <c r="D9"/>
  <c r="D10"/>
  <c r="D11"/>
  <c r="D12"/>
  <c r="D13"/>
  <c r="D14"/>
  <c r="D15"/>
  <c r="D16"/>
  <c r="D17"/>
  <c r="D18"/>
  <c r="D8"/>
  <c r="N12" i="5" l="1"/>
  <c r="O12" s="1"/>
  <c r="M12"/>
  <c r="L14" i="4"/>
  <c r="M14" s="1"/>
  <c r="N14" s="1"/>
  <c r="J14"/>
  <c r="K14" s="1"/>
  <c r="J12" i="3"/>
  <c r="H12"/>
  <c r="G13" s="1"/>
  <c r="G13" i="5" l="1"/>
  <c r="H13"/>
  <c r="J13" s="1"/>
  <c r="H13" i="3"/>
  <c r="G14" s="1"/>
  <c r="I13"/>
  <c r="J13" s="1"/>
  <c r="I13" i="5" l="1"/>
  <c r="K13" s="1"/>
  <c r="L13"/>
  <c r="I14" i="3"/>
  <c r="J14" s="1"/>
  <c r="H14"/>
  <c r="G15" s="1"/>
  <c r="M13" i="5" l="1"/>
  <c r="N13"/>
  <c r="O13" s="1"/>
  <c r="H15" i="3"/>
  <c r="G16" s="1"/>
  <c r="I15"/>
  <c r="J15" s="1"/>
  <c r="H14" i="5" l="1"/>
  <c r="J14" s="1"/>
  <c r="G14"/>
  <c r="H16" i="3"/>
  <c r="G17" s="1"/>
  <c r="I16"/>
  <c r="J16" s="1"/>
  <c r="L14" i="5" l="1"/>
  <c r="I14"/>
  <c r="K14" s="1"/>
  <c r="H17" i="3"/>
  <c r="G18" s="1"/>
  <c r="I17"/>
  <c r="J17" s="1"/>
  <c r="N14" i="5" l="1"/>
  <c r="O14" s="1"/>
  <c r="M14"/>
  <c r="H18" i="3"/>
  <c r="G19" s="1"/>
  <c r="I18"/>
  <c r="J18" s="1"/>
  <c r="G15" i="5" l="1"/>
  <c r="H15"/>
  <c r="J15" s="1"/>
  <c r="H19" i="3"/>
  <c r="G20" s="1"/>
  <c r="I19"/>
  <c r="J19" s="1"/>
  <c r="I15" i="5" l="1"/>
  <c r="K15" s="1"/>
  <c r="L15"/>
  <c r="H20" i="3"/>
  <c r="I20"/>
  <c r="J20" s="1"/>
  <c r="M15" i="5" l="1"/>
  <c r="N15"/>
  <c r="O15" s="1"/>
  <c r="O13" i="2"/>
  <c r="O14"/>
  <c r="O15"/>
  <c r="O12"/>
  <c r="O23" i="1"/>
  <c r="O12"/>
  <c r="O13"/>
  <c r="O14"/>
  <c r="O15"/>
  <c r="O16"/>
  <c r="O17"/>
  <c r="O18"/>
  <c r="O19"/>
  <c r="O20"/>
  <c r="O21"/>
  <c r="O22"/>
  <c r="O24"/>
  <c r="O25"/>
  <c r="O11"/>
  <c r="F12" i="3"/>
  <c r="F13" s="1"/>
  <c r="F14" s="1"/>
  <c r="F15" s="1"/>
  <c r="F16" s="1"/>
  <c r="F17" s="1"/>
  <c r="F18" s="1"/>
  <c r="F19" s="1"/>
  <c r="F20" s="1"/>
  <c r="H16" i="5" l="1"/>
  <c r="J16" s="1"/>
  <c r="G16"/>
  <c r="D16" i="2"/>
  <c r="D17"/>
  <c r="D18"/>
  <c r="J11"/>
  <c r="I11"/>
  <c r="L11" s="1"/>
  <c r="M11" s="1"/>
  <c r="D9"/>
  <c r="D10"/>
  <c r="D11"/>
  <c r="D12"/>
  <c r="D13"/>
  <c r="D14"/>
  <c r="D15"/>
  <c r="D8"/>
  <c r="F12"/>
  <c r="F13" s="1"/>
  <c r="F14" s="1"/>
  <c r="F15" s="1"/>
  <c r="L16" i="5" l="1"/>
  <c r="I16"/>
  <c r="K16" s="1"/>
  <c r="H12" i="2"/>
  <c r="J12" s="1"/>
  <c r="G12"/>
  <c r="K11"/>
  <c r="N16" i="5" l="1"/>
  <c r="O16" s="1"/>
  <c r="M16"/>
  <c r="I12" i="2"/>
  <c r="K12" s="1"/>
  <c r="G17" i="5" l="1"/>
  <c r="H17"/>
  <c r="J17" s="1"/>
  <c r="L12" i="2"/>
  <c r="I17" i="5" l="1"/>
  <c r="K17" s="1"/>
  <c r="L17"/>
  <c r="N12" i="2"/>
  <c r="M12"/>
  <c r="M17" i="5" l="1"/>
  <c r="N17"/>
  <c r="O17" s="1"/>
  <c r="H13" i="2"/>
  <c r="J13" s="1"/>
  <c r="G13"/>
  <c r="H18" i="5" l="1"/>
  <c r="J18" s="1"/>
  <c r="G18"/>
  <c r="L13" i="2"/>
  <c r="I13"/>
  <c r="K13" s="1"/>
  <c r="L18" i="5" l="1"/>
  <c r="I18"/>
  <c r="K18" s="1"/>
  <c r="M13" i="2"/>
  <c r="N13"/>
  <c r="N18" i="5" l="1"/>
  <c r="O18" s="1"/>
  <c r="M18"/>
  <c r="G14" i="2"/>
  <c r="H14"/>
  <c r="J14" s="1"/>
  <c r="G19" i="5" l="1"/>
  <c r="H19"/>
  <c r="J19" s="1"/>
  <c r="I14" i="2"/>
  <c r="K14" s="1"/>
  <c r="L14"/>
  <c r="I19" i="5" l="1"/>
  <c r="K19" s="1"/>
  <c r="L19"/>
  <c r="M14" i="2"/>
  <c r="N14"/>
  <c r="M19" i="5" l="1"/>
  <c r="N19"/>
  <c r="O19" s="1"/>
  <c r="G15" i="2"/>
  <c r="H15"/>
  <c r="J15" s="1"/>
  <c r="H20" i="5" l="1"/>
  <c r="J20" s="1"/>
  <c r="G20"/>
  <c r="I15" i="2"/>
  <c r="K15" s="1"/>
  <c r="L15"/>
  <c r="L20" i="5" l="1"/>
  <c r="I20"/>
  <c r="K20" s="1"/>
  <c r="N15" i="2"/>
  <c r="M15"/>
  <c r="N20" i="5" l="1"/>
  <c r="O20" s="1"/>
  <c r="M20"/>
  <c r="L10" i="1"/>
  <c r="M10" s="1"/>
  <c r="J10"/>
  <c r="I10"/>
  <c r="K10" s="1"/>
  <c r="F1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G21" i="5" l="1"/>
  <c r="H21"/>
  <c r="J21" s="1"/>
  <c r="H11" i="1"/>
  <c r="J11" s="1"/>
  <c r="D9"/>
  <c r="D10"/>
  <c r="D11"/>
  <c r="D12"/>
  <c r="D13"/>
  <c r="D14"/>
  <c r="D15"/>
  <c r="D16"/>
  <c r="D17"/>
  <c r="D18"/>
  <c r="D8"/>
  <c r="I21" i="5" l="1"/>
  <c r="K21" s="1"/>
  <c r="L21"/>
  <c r="L11" i="1"/>
  <c r="I11"/>
  <c r="K11" s="1"/>
  <c r="M21" i="5" l="1"/>
  <c r="N21"/>
  <c r="O21" s="1"/>
  <c r="N11" i="1"/>
  <c r="M11"/>
  <c r="H22" i="5" l="1"/>
  <c r="J22" s="1"/>
  <c r="G22"/>
  <c r="H12" i="1"/>
  <c r="J12" s="1"/>
  <c r="G12"/>
  <c r="L22" i="5" l="1"/>
  <c r="I22"/>
  <c r="K22" s="1"/>
  <c r="I12" i="1"/>
  <c r="L12"/>
  <c r="K12"/>
  <c r="N22" i="5" l="1"/>
  <c r="O22" s="1"/>
  <c r="M22"/>
  <c r="M12" i="1"/>
  <c r="N12"/>
  <c r="G23" i="5" l="1"/>
  <c r="H23"/>
  <c r="J23" s="1"/>
  <c r="G13" i="1"/>
  <c r="H13"/>
  <c r="J13" s="1"/>
  <c r="I23" i="5" l="1"/>
  <c r="K23" s="1"/>
  <c r="L23"/>
  <c r="I13" i="1"/>
  <c r="K13" s="1"/>
  <c r="L13"/>
  <c r="M23" i="5" l="1"/>
  <c r="N23"/>
  <c r="O23" s="1"/>
  <c r="M13" i="1"/>
  <c r="N13"/>
  <c r="H24" i="5" l="1"/>
  <c r="J24" s="1"/>
  <c r="G24"/>
  <c r="H14" i="1"/>
  <c r="J14" s="1"/>
  <c r="G14"/>
  <c r="L24" i="5" l="1"/>
  <c r="I24"/>
  <c r="K24" s="1"/>
  <c r="I14" i="1"/>
  <c r="K14" s="1"/>
  <c r="L14"/>
  <c r="N24" i="5" l="1"/>
  <c r="O24" s="1"/>
  <c r="M24"/>
  <c r="N14" i="1"/>
  <c r="M14"/>
  <c r="G25" i="5" l="1"/>
  <c r="H25"/>
  <c r="J25" s="1"/>
  <c r="H15" i="1"/>
  <c r="J15" s="1"/>
  <c r="G15"/>
  <c r="I25" i="5" l="1"/>
  <c r="K25" s="1"/>
  <c r="L25"/>
  <c r="I15" i="1"/>
  <c r="K15" s="1"/>
  <c r="L15"/>
  <c r="M25" i="5" l="1"/>
  <c r="N25"/>
  <c r="O25" s="1"/>
  <c r="N15" i="1"/>
  <c r="M15"/>
  <c r="G16" l="1"/>
  <c r="H16"/>
  <c r="J16" s="1"/>
  <c r="I16" l="1"/>
  <c r="K16" s="1"/>
  <c r="L16"/>
  <c r="M16" l="1"/>
  <c r="N16"/>
  <c r="H17" l="1"/>
  <c r="J17" s="1"/>
  <c r="G17"/>
  <c r="I17" l="1"/>
  <c r="K17" s="1"/>
  <c r="L17"/>
  <c r="N17" l="1"/>
  <c r="M17"/>
  <c r="H18" l="1"/>
  <c r="J18" s="1"/>
  <c r="G18"/>
  <c r="L18" l="1"/>
  <c r="I18"/>
  <c r="K18" s="1"/>
  <c r="N18" l="1"/>
  <c r="M18"/>
  <c r="H19" l="1"/>
  <c r="J19" s="1"/>
  <c r="G19"/>
  <c r="L19" l="1"/>
  <c r="I19"/>
  <c r="K19" s="1"/>
  <c r="N19" l="1"/>
  <c r="M19"/>
  <c r="H20" l="1"/>
  <c r="J20" s="1"/>
  <c r="G20"/>
  <c r="L20" l="1"/>
  <c r="I20"/>
  <c r="K20" s="1"/>
  <c r="N20" l="1"/>
  <c r="M20"/>
  <c r="H21" l="1"/>
  <c r="J21" s="1"/>
  <c r="G21"/>
  <c r="L21" l="1"/>
  <c r="I21"/>
  <c r="K21" s="1"/>
  <c r="N21" l="1"/>
  <c r="M21"/>
  <c r="H22" l="1"/>
  <c r="J22" s="1"/>
  <c r="G22"/>
  <c r="L22" l="1"/>
  <c r="I22"/>
  <c r="K22" s="1"/>
  <c r="N22" l="1"/>
  <c r="M22"/>
  <c r="H23" l="1"/>
  <c r="J23" s="1"/>
  <c r="G23"/>
  <c r="I23" l="1"/>
  <c r="K23" s="1"/>
  <c r="L23"/>
  <c r="N23" l="1"/>
  <c r="M23"/>
  <c r="H24" l="1"/>
  <c r="J24" s="1"/>
  <c r="G24"/>
  <c r="L24" l="1"/>
  <c r="I24"/>
  <c r="K24" s="1"/>
  <c r="N24" l="1"/>
  <c r="M24"/>
  <c r="H25" l="1"/>
  <c r="J25" s="1"/>
  <c r="G25"/>
  <c r="L25" l="1"/>
  <c r="I25"/>
  <c r="K25" s="1"/>
  <c r="N25" l="1"/>
  <c r="M25"/>
</calcChain>
</file>

<file path=xl/sharedStrings.xml><?xml version="1.0" encoding="utf-8"?>
<sst xmlns="http://schemas.openxmlformats.org/spreadsheetml/2006/main" count="60" uniqueCount="22">
  <si>
    <t>Bisección</t>
  </si>
  <si>
    <t>x</t>
  </si>
  <si>
    <t>Tolerancia=</t>
  </si>
  <si>
    <t>+</t>
  </si>
  <si>
    <t>-</t>
  </si>
  <si>
    <t>i</t>
  </si>
  <si>
    <t>a</t>
  </si>
  <si>
    <t>b</t>
  </si>
  <si>
    <t>f(a)</t>
  </si>
  <si>
    <t>f(b)</t>
  </si>
  <si>
    <t>f(a)f(b)&lt;0</t>
  </si>
  <si>
    <t>x0=a+b/2</t>
  </si>
  <si>
    <t>f(x0)</t>
  </si>
  <si>
    <t>Error</t>
  </si>
  <si>
    <t>criterio</t>
  </si>
  <si>
    <t xml:space="preserve">Falsa Posición </t>
  </si>
  <si>
    <t>Tolerancia:</t>
  </si>
  <si>
    <t>X0=a+((f(a)(a-b))/(f(b)-f(a)))</t>
  </si>
  <si>
    <t>Punto Fijo</t>
  </si>
  <si>
    <t>x0</t>
  </si>
  <si>
    <t>Criterio</t>
  </si>
  <si>
    <t>g(x0)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</si>
</sst>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3C4043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3CC8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7C36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1" fillId="5" borderId="1" xfId="0" applyFont="1" applyFill="1" applyBorder="1" applyAlignment="1">
      <alignment horizontal="right" vertic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/>
    <xf numFmtId="0" fontId="1" fillId="0" borderId="1" xfId="0" applyFont="1" applyFill="1" applyBorder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10" borderId="1" xfId="0" applyFont="1" applyFill="1" applyBorder="1"/>
    <xf numFmtId="0" fontId="0" fillId="0" borderId="1" xfId="0" applyBorder="1"/>
    <xf numFmtId="0" fontId="0" fillId="4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790575</xdr:colOff>
      <xdr:row>4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571500"/>
          <a:ext cx="790575" cy="3714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733425</xdr:colOff>
      <xdr:row>6</xdr:row>
      <xdr:rowOff>38100</xdr:rowOff>
    </xdr:from>
    <xdr:to>
      <xdr:col>6</xdr:col>
      <xdr:colOff>0</xdr:colOff>
      <xdr:row>7</xdr:row>
      <xdr:rowOff>28575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38600" y="1181100"/>
          <a:ext cx="790575" cy="37147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5</xdr:row>
      <xdr:rowOff>180975</xdr:rowOff>
    </xdr:from>
    <xdr:to>
      <xdr:col>3</xdr:col>
      <xdr:colOff>800100</xdr:colOff>
      <xdr:row>6</xdr:row>
      <xdr:rowOff>361950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86025" y="1133475"/>
          <a:ext cx="790575" cy="371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1238250</xdr:colOff>
      <xdr:row>4</xdr:row>
      <xdr:rowOff>47625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571500"/>
          <a:ext cx="1238250" cy="3429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38100</xdr:colOff>
      <xdr:row>6</xdr:row>
      <xdr:rowOff>66675</xdr:rowOff>
    </xdr:from>
    <xdr:to>
      <xdr:col>3</xdr:col>
      <xdr:colOff>760413</xdr:colOff>
      <xdr:row>6</xdr:row>
      <xdr:rowOff>266700</xdr:rowOff>
    </xdr:to>
    <xdr:pic>
      <xdr:nvPicPr>
        <xdr:cNvPr id="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57500" y="1314450"/>
          <a:ext cx="722313" cy="2000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476250</xdr:colOff>
      <xdr:row>6</xdr:row>
      <xdr:rowOff>342900</xdr:rowOff>
    </xdr:to>
    <xdr:pic>
      <xdr:nvPicPr>
        <xdr:cNvPr id="1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43400" y="1247775"/>
          <a:ext cx="1238250" cy="3429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228600</xdr:colOff>
      <xdr:row>5</xdr:row>
      <xdr:rowOff>57150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571500"/>
          <a:ext cx="1209675" cy="4381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257175</xdr:colOff>
      <xdr:row>6</xdr:row>
      <xdr:rowOff>57150</xdr:rowOff>
    </xdr:from>
    <xdr:to>
      <xdr:col>3</xdr:col>
      <xdr:colOff>888310</xdr:colOff>
      <xdr:row>6</xdr:row>
      <xdr:rowOff>285750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762250" y="1200150"/>
          <a:ext cx="631135" cy="2286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76200</xdr:colOff>
      <xdr:row>6</xdr:row>
      <xdr:rowOff>200025</xdr:rowOff>
    </xdr:from>
    <xdr:to>
      <xdr:col>6</xdr:col>
      <xdr:colOff>38100</xdr:colOff>
      <xdr:row>8</xdr:row>
      <xdr:rowOff>66675</xdr:rowOff>
    </xdr:to>
    <xdr:pic>
      <xdr:nvPicPr>
        <xdr:cNvPr id="10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19625" y="1343025"/>
          <a:ext cx="752475" cy="3714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228600</xdr:colOff>
      <xdr:row>5</xdr:row>
      <xdr:rowOff>19050</xdr:rowOff>
    </xdr:to>
    <xdr:pic>
      <xdr:nvPicPr>
        <xdr:cNvPr id="207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571500"/>
          <a:ext cx="990600" cy="4000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9525</xdr:colOff>
      <xdr:row>6</xdr:row>
      <xdr:rowOff>38101</xdr:rowOff>
    </xdr:from>
    <xdr:to>
      <xdr:col>3</xdr:col>
      <xdr:colOff>669925</xdr:colOff>
      <xdr:row>6</xdr:row>
      <xdr:rowOff>304801</xdr:rowOff>
    </xdr:to>
    <xdr:pic>
      <xdr:nvPicPr>
        <xdr:cNvPr id="207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295525" y="1181101"/>
          <a:ext cx="660400" cy="2667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142876</xdr:colOff>
      <xdr:row>10</xdr:row>
      <xdr:rowOff>29324</xdr:rowOff>
    </xdr:from>
    <xdr:to>
      <xdr:col>7</xdr:col>
      <xdr:colOff>619125</xdr:colOff>
      <xdr:row>11</xdr:row>
      <xdr:rowOff>17687</xdr:rowOff>
    </xdr:to>
    <xdr:pic>
      <xdr:nvPicPr>
        <xdr:cNvPr id="207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76876" y="2056788"/>
          <a:ext cx="476249" cy="24689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7547</xdr:colOff>
      <xdr:row>10</xdr:row>
      <xdr:rowOff>227398</xdr:rowOff>
    </xdr:from>
    <xdr:to>
      <xdr:col>7</xdr:col>
      <xdr:colOff>656896</xdr:colOff>
      <xdr:row>10</xdr:row>
      <xdr:rowOff>227449</xdr:rowOff>
    </xdr:to>
    <xdr:pic>
      <xdr:nvPicPr>
        <xdr:cNvPr id="44" name="Imagen 1" descr="Recorte de pantalla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1772" y="1941898"/>
          <a:ext cx="649349" cy="133401"/>
        </a:xfrm>
        <a:prstGeom prst="rect">
          <a:avLst/>
        </a:prstGeom>
      </xdr:spPr>
    </xdr:pic>
    <xdr:clientData/>
  </xdr:twoCellAnchor>
  <xdr:twoCellAnchor editAs="oneCell">
    <xdr:from>
      <xdr:col>8</xdr:col>
      <xdr:colOff>41881</xdr:colOff>
      <xdr:row>10</xdr:row>
      <xdr:rowOff>226980</xdr:rowOff>
    </xdr:from>
    <xdr:to>
      <xdr:col>8</xdr:col>
      <xdr:colOff>704300</xdr:colOff>
      <xdr:row>10</xdr:row>
      <xdr:rowOff>229210</xdr:rowOff>
    </xdr:to>
    <xdr:pic>
      <xdr:nvPicPr>
        <xdr:cNvPr id="45" name="Imagen 2" descr="Recorte de pantalla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8106" y="1941480"/>
          <a:ext cx="662419" cy="121595"/>
        </a:xfrm>
        <a:prstGeom prst="rect">
          <a:avLst/>
        </a:prstGeom>
      </xdr:spPr>
    </xdr:pic>
    <xdr:clientData/>
  </xdr:twoCellAnchor>
  <xdr:twoCellAnchor editAs="oneCell">
    <xdr:from>
      <xdr:col>9</xdr:col>
      <xdr:colOff>14733</xdr:colOff>
      <xdr:row>10</xdr:row>
      <xdr:rowOff>234527</xdr:rowOff>
    </xdr:from>
    <xdr:to>
      <xdr:col>9</xdr:col>
      <xdr:colOff>744809</xdr:colOff>
      <xdr:row>10</xdr:row>
      <xdr:rowOff>235330</xdr:rowOff>
    </xdr:to>
    <xdr:pic>
      <xdr:nvPicPr>
        <xdr:cNvPr id="46" name="Imagen 3" descr="Recorte de pantalla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958" y="1949027"/>
          <a:ext cx="730076" cy="162728"/>
        </a:xfrm>
        <a:prstGeom prst="rect">
          <a:avLst/>
        </a:prstGeom>
      </xdr:spPr>
    </xdr:pic>
    <xdr:clientData/>
  </xdr:twoCellAnchor>
  <xdr:twoCellAnchor>
    <xdr:from>
      <xdr:col>8</xdr:col>
      <xdr:colOff>81644</xdr:colOff>
      <xdr:row>10</xdr:row>
      <xdr:rowOff>16683</xdr:rowOff>
    </xdr:from>
    <xdr:to>
      <xdr:col>8</xdr:col>
      <xdr:colOff>653144</xdr:colOff>
      <xdr:row>10</xdr:row>
      <xdr:rowOff>220435</xdr:rowOff>
    </xdr:to>
    <xdr:pic>
      <xdr:nvPicPr>
        <xdr:cNvPr id="207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77644" y="2044147"/>
          <a:ext cx="571500" cy="203752"/>
        </a:xfrm>
        <a:prstGeom prst="rect">
          <a:avLst/>
        </a:prstGeom>
        <a:noFill/>
      </xdr:spPr>
    </xdr:pic>
    <xdr:clientData/>
  </xdr:twoCellAnchor>
  <xdr:twoCellAnchor>
    <xdr:from>
      <xdr:col>9</xdr:col>
      <xdr:colOff>108856</xdr:colOff>
      <xdr:row>10</xdr:row>
      <xdr:rowOff>38797</xdr:rowOff>
    </xdr:from>
    <xdr:to>
      <xdr:col>9</xdr:col>
      <xdr:colOff>734785</xdr:colOff>
      <xdr:row>10</xdr:row>
      <xdr:rowOff>235403</xdr:rowOff>
    </xdr:to>
    <xdr:pic>
      <xdr:nvPicPr>
        <xdr:cNvPr id="208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66856" y="2066261"/>
          <a:ext cx="625929" cy="19660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61232</xdr:colOff>
      <xdr:row>10</xdr:row>
      <xdr:rowOff>13607</xdr:rowOff>
    </xdr:from>
    <xdr:to>
      <xdr:col>10</xdr:col>
      <xdr:colOff>755783</xdr:colOff>
      <xdr:row>11</xdr:row>
      <xdr:rowOff>13606</xdr:rowOff>
    </xdr:to>
    <xdr:pic>
      <xdr:nvPicPr>
        <xdr:cNvPr id="208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81232" y="2041071"/>
          <a:ext cx="694551" cy="258535"/>
        </a:xfrm>
        <a:prstGeom prst="rect">
          <a:avLst/>
        </a:prstGeom>
        <a:noFill/>
      </xdr:spPr>
    </xdr:pic>
    <xdr:clientData/>
  </xdr:twoCellAnchor>
  <xdr:twoCellAnchor>
    <xdr:from>
      <xdr:col>11</xdr:col>
      <xdr:colOff>74841</xdr:colOff>
      <xdr:row>10</xdr:row>
      <xdr:rowOff>20412</xdr:rowOff>
    </xdr:from>
    <xdr:to>
      <xdr:col>11</xdr:col>
      <xdr:colOff>692923</xdr:colOff>
      <xdr:row>10</xdr:row>
      <xdr:rowOff>240847</xdr:rowOff>
    </xdr:to>
    <xdr:pic>
      <xdr:nvPicPr>
        <xdr:cNvPr id="208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56841" y="2047876"/>
          <a:ext cx="618082" cy="22043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</xdr:row>
      <xdr:rowOff>171450</xdr:rowOff>
    </xdr:from>
    <xdr:to>
      <xdr:col>2</xdr:col>
      <xdr:colOff>252095</xdr:colOff>
      <xdr:row>4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4375" y="552450"/>
          <a:ext cx="1061720" cy="314325"/>
        </a:xfrm>
        <a:prstGeom prst="rect">
          <a:avLst/>
        </a:prstGeom>
        <a:noFill/>
      </xdr:spPr>
    </xdr:pic>
    <xdr:clientData/>
  </xdr:twoCellAnchor>
  <xdr:twoCellAnchor>
    <xdr:from>
      <xdr:col>3</xdr:col>
      <xdr:colOff>28575</xdr:colOff>
      <xdr:row>6</xdr:row>
      <xdr:rowOff>80962</xdr:rowOff>
    </xdr:from>
    <xdr:to>
      <xdr:col>3</xdr:col>
      <xdr:colOff>752475</xdr:colOff>
      <xdr:row>6</xdr:row>
      <xdr:rowOff>295275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14575" y="1223962"/>
          <a:ext cx="723900" cy="214313"/>
        </a:xfrm>
        <a:prstGeom prst="rect">
          <a:avLst/>
        </a:prstGeom>
        <a:noFill/>
      </xdr:spPr>
    </xdr:pic>
    <xdr:clientData/>
  </xdr:twoCellAnchor>
  <xdr:twoCellAnchor>
    <xdr:from>
      <xdr:col>4</xdr:col>
      <xdr:colOff>685800</xdr:colOff>
      <xdr:row>6</xdr:row>
      <xdr:rowOff>19050</xdr:rowOff>
    </xdr:from>
    <xdr:to>
      <xdr:col>6</xdr:col>
      <xdr:colOff>223520</xdr:colOff>
      <xdr:row>6</xdr:row>
      <xdr:rowOff>333375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33800" y="1162050"/>
          <a:ext cx="1061720" cy="314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25"/>
  <sheetViews>
    <sheetView workbookViewId="0">
      <selection activeCell="G12" sqref="G12"/>
    </sheetView>
  </sheetViews>
  <sheetFormatPr baseColWidth="10" defaultRowHeight="15"/>
  <cols>
    <col min="1" max="1" width="11.42578125" style="1"/>
    <col min="2" max="2" width="14.28515625" style="1" customWidth="1"/>
    <col min="3" max="3" width="11.42578125" style="1"/>
    <col min="4" max="4" width="12.42578125" style="1" customWidth="1"/>
    <col min="5" max="13" width="11.42578125" style="1"/>
    <col min="14" max="14" width="14.140625" style="1" customWidth="1"/>
    <col min="15" max="15" width="12.42578125" style="1" customWidth="1"/>
    <col min="16" max="16384" width="11.42578125" style="1"/>
  </cols>
  <sheetData>
    <row r="2" spans="2:15">
      <c r="B2" s="1" t="s">
        <v>0</v>
      </c>
    </row>
    <row r="4" spans="2:15">
      <c r="B4"/>
    </row>
    <row r="7" spans="2:15" ht="30" customHeight="1">
      <c r="C7" s="2" t="s">
        <v>1</v>
      </c>
      <c r="D7" s="6"/>
      <c r="F7"/>
      <c r="G7"/>
      <c r="J7"/>
      <c r="K7"/>
      <c r="L7"/>
      <c r="M7"/>
      <c r="N7" s="1" t="s">
        <v>2</v>
      </c>
      <c r="O7" s="8">
        <v>1E-4</v>
      </c>
    </row>
    <row r="8" spans="2:15">
      <c r="C8" s="4">
        <v>-5</v>
      </c>
      <c r="D8" s="4">
        <f>(EXP(C8))/((3*(C8))-1)</f>
        <v>-4.2112168744284169E-4</v>
      </c>
      <c r="G8" s="9" t="s">
        <v>4</v>
      </c>
      <c r="H8" s="9" t="s">
        <v>3</v>
      </c>
    </row>
    <row r="9" spans="2:15">
      <c r="C9" s="4">
        <v>-4</v>
      </c>
      <c r="D9" s="4">
        <f t="shared" ref="D9:D18" si="0">(EXP(C9))/((3*(C9))-1)</f>
        <v>-1.4088952991333985E-3</v>
      </c>
      <c r="F9" s="10" t="s">
        <v>5</v>
      </c>
      <c r="G9" s="10" t="s">
        <v>6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0" t="s">
        <v>14</v>
      </c>
    </row>
    <row r="10" spans="2:15">
      <c r="C10" s="4">
        <v>-3</v>
      </c>
      <c r="D10" s="4">
        <f t="shared" si="0"/>
        <v>-4.9787068367863948E-3</v>
      </c>
      <c r="F10" s="11">
        <v>0</v>
      </c>
      <c r="G10" s="12">
        <v>0</v>
      </c>
      <c r="H10" s="12">
        <v>1</v>
      </c>
      <c r="I10" s="11">
        <f>(EXP(G10))/((3*(G10))-1)</f>
        <v>-1</v>
      </c>
      <c r="J10" s="11">
        <f>(EXP(H10))/((3*(H10))-1)</f>
        <v>1.3591409142295225</v>
      </c>
      <c r="K10" s="11">
        <f>I10*J10</f>
        <v>-1.3591409142295225</v>
      </c>
      <c r="L10" s="11">
        <f>(G10+H10)/2</f>
        <v>0.5</v>
      </c>
      <c r="M10" s="11">
        <f>(EXP(L10))/((3*(L10))-1)</f>
        <v>3.2974425414002564</v>
      </c>
      <c r="N10" s="13"/>
      <c r="O10" s="13"/>
    </row>
    <row r="11" spans="2:15">
      <c r="C11" s="4">
        <v>-2</v>
      </c>
      <c r="D11" s="4">
        <f t="shared" si="0"/>
        <v>-1.9333611890944673E-2</v>
      </c>
      <c r="F11" s="11">
        <f>F10+1</f>
        <v>1</v>
      </c>
      <c r="G11" s="12">
        <f>IF(M10&gt;0,G10,L10)</f>
        <v>0</v>
      </c>
      <c r="H11" s="12">
        <f>IF(M10&gt;0,L10,H10)</f>
        <v>0.5</v>
      </c>
      <c r="I11" s="11">
        <f>(EXP(G11))/((3*(G11))-1)</f>
        <v>-1</v>
      </c>
      <c r="J11" s="11">
        <f>(EXP(H11))/((3*(H11))-1)</f>
        <v>3.2974425414002564</v>
      </c>
      <c r="K11" s="11">
        <f>I11*J11</f>
        <v>-3.2974425414002564</v>
      </c>
      <c r="L11" s="11">
        <f>(G11+H11)/2</f>
        <v>0.25</v>
      </c>
      <c r="M11" s="11">
        <f>(EXP(L11))/((3*(L11))-1)</f>
        <v>-5.1361016667509656</v>
      </c>
      <c r="N11" s="12">
        <f>ABS(L11-L10)</f>
        <v>0.25</v>
      </c>
      <c r="O11" s="12" t="str">
        <f>IF(N11&lt;=$O$7,"Cumple","No Cumple")</f>
        <v>No Cumple</v>
      </c>
    </row>
    <row r="12" spans="2:15">
      <c r="C12" s="4">
        <v>-1</v>
      </c>
      <c r="D12" s="4">
        <f t="shared" si="0"/>
        <v>-9.1969860292860584E-2</v>
      </c>
      <c r="F12" s="11">
        <f t="shared" ref="F12:F25" si="1">F11+1</f>
        <v>2</v>
      </c>
      <c r="G12" s="12">
        <f t="shared" ref="G12:G25" si="2">IF(M11&gt;0,G11,L11)</f>
        <v>0.25</v>
      </c>
      <c r="H12" s="12">
        <f t="shared" ref="H12:H25" si="3">IF(M11&gt;0,L11,H11)</f>
        <v>0.5</v>
      </c>
      <c r="I12" s="11">
        <f t="shared" ref="I12:I25" si="4">(EXP(G12))/((3*(G12))-1)</f>
        <v>-5.1361016667509656</v>
      </c>
      <c r="J12" s="11">
        <f t="shared" ref="J12:J25" si="5">(EXP(H12))/((3*(H12))-1)</f>
        <v>3.2974425414002564</v>
      </c>
      <c r="K12" s="11">
        <f t="shared" ref="K12:K25" si="6">I12*J12</f>
        <v>-16.936000132901398</v>
      </c>
      <c r="L12" s="11">
        <f t="shared" ref="L12:L25" si="7">(G12+H12)/2</f>
        <v>0.375</v>
      </c>
      <c r="M12" s="11">
        <f t="shared" ref="M12:M25" si="8">(EXP(L12))/((3*(L12))-1)</f>
        <v>11.63993131694561</v>
      </c>
      <c r="N12" s="12">
        <f t="shared" ref="N12:N25" si="9">ABS(L12-L11)</f>
        <v>0.125</v>
      </c>
      <c r="O12" s="12" t="str">
        <f t="shared" ref="O12:O25" si="10">IF(N12&lt;=$O$7,"Cumple","No Cumple")</f>
        <v>No Cumple</v>
      </c>
    </row>
    <row r="13" spans="2:15">
      <c r="C13" s="5">
        <v>0</v>
      </c>
      <c r="D13" s="5">
        <f t="shared" si="0"/>
        <v>-1</v>
      </c>
      <c r="F13" s="11">
        <f t="shared" si="1"/>
        <v>3</v>
      </c>
      <c r="G13" s="12">
        <f t="shared" si="2"/>
        <v>0.25</v>
      </c>
      <c r="H13" s="12">
        <f t="shared" si="3"/>
        <v>0.375</v>
      </c>
      <c r="I13" s="11">
        <f t="shared" si="4"/>
        <v>-5.1361016667509656</v>
      </c>
      <c r="J13" s="11">
        <f t="shared" si="5"/>
        <v>11.63993131694561</v>
      </c>
      <c r="K13" s="11">
        <f t="shared" si="6"/>
        <v>-59.783870637831107</v>
      </c>
      <c r="L13" s="11">
        <f t="shared" si="7"/>
        <v>0.3125</v>
      </c>
      <c r="M13" s="11">
        <f t="shared" si="8"/>
        <v>-21.869407058780741</v>
      </c>
      <c r="N13" s="12">
        <f t="shared" si="9"/>
        <v>6.25E-2</v>
      </c>
      <c r="O13" s="12" t="str">
        <f t="shared" si="10"/>
        <v>No Cumple</v>
      </c>
    </row>
    <row r="14" spans="2:15">
      <c r="C14" s="5">
        <v>1</v>
      </c>
      <c r="D14" s="5">
        <f t="shared" si="0"/>
        <v>1.3591409142295225</v>
      </c>
      <c r="F14" s="11">
        <f t="shared" si="1"/>
        <v>4</v>
      </c>
      <c r="G14" s="12">
        <f t="shared" si="2"/>
        <v>0.3125</v>
      </c>
      <c r="H14" s="12">
        <f t="shared" si="3"/>
        <v>0.375</v>
      </c>
      <c r="I14" s="11">
        <f t="shared" si="4"/>
        <v>-21.869407058780741</v>
      </c>
      <c r="J14" s="11">
        <f t="shared" si="5"/>
        <v>11.63993131694561</v>
      </c>
      <c r="K14" s="11">
        <f t="shared" si="6"/>
        <v>-254.55839610653334</v>
      </c>
      <c r="L14" s="11">
        <f t="shared" si="7"/>
        <v>0.34375</v>
      </c>
      <c r="M14" s="11">
        <f t="shared" si="8"/>
        <v>45.127233117622744</v>
      </c>
      <c r="N14" s="12">
        <f t="shared" si="9"/>
        <v>3.125E-2</v>
      </c>
      <c r="O14" s="12" t="str">
        <f t="shared" si="10"/>
        <v>No Cumple</v>
      </c>
    </row>
    <row r="15" spans="2:15">
      <c r="C15" s="4">
        <v>2</v>
      </c>
      <c r="D15" s="4">
        <f t="shared" si="0"/>
        <v>1.4778112197861302</v>
      </c>
      <c r="F15" s="11">
        <f t="shared" si="1"/>
        <v>5</v>
      </c>
      <c r="G15" s="12">
        <f t="shared" si="2"/>
        <v>0.3125</v>
      </c>
      <c r="H15" s="12">
        <f t="shared" si="3"/>
        <v>0.34375</v>
      </c>
      <c r="I15" s="11">
        <f t="shared" si="4"/>
        <v>-21.869407058780741</v>
      </c>
      <c r="J15" s="11">
        <f t="shared" si="5"/>
        <v>45.127233117622744</v>
      </c>
      <c r="K15" s="11">
        <f t="shared" si="6"/>
        <v>-986.90583048578287</v>
      </c>
      <c r="L15" s="11">
        <f t="shared" si="7"/>
        <v>0.328125</v>
      </c>
      <c r="M15" s="11">
        <f t="shared" si="8"/>
        <v>-88.855200432424112</v>
      </c>
      <c r="N15" s="12">
        <f t="shared" si="9"/>
        <v>1.5625E-2</v>
      </c>
      <c r="O15" s="12" t="str">
        <f t="shared" si="10"/>
        <v>No Cumple</v>
      </c>
    </row>
    <row r="16" spans="2:15">
      <c r="C16" s="4">
        <v>3</v>
      </c>
      <c r="D16" s="4">
        <f t="shared" si="0"/>
        <v>2.5106921153984585</v>
      </c>
      <c r="F16" s="11">
        <f t="shared" si="1"/>
        <v>6</v>
      </c>
      <c r="G16" s="12">
        <f t="shared" si="2"/>
        <v>0.328125</v>
      </c>
      <c r="H16" s="12">
        <f t="shared" si="3"/>
        <v>0.34375</v>
      </c>
      <c r="I16" s="11">
        <f t="shared" si="4"/>
        <v>-88.855200432424112</v>
      </c>
      <c r="J16" s="11">
        <f t="shared" si="5"/>
        <v>45.127233117622744</v>
      </c>
      <c r="K16" s="11">
        <f t="shared" si="6"/>
        <v>-4009.7893436270961</v>
      </c>
      <c r="L16" s="11">
        <f t="shared" si="7"/>
        <v>0.3359375</v>
      </c>
      <c r="M16" s="11">
        <f t="shared" si="8"/>
        <v>179.10420081342806</v>
      </c>
      <c r="N16" s="12">
        <f t="shared" si="9"/>
        <v>7.8125E-3</v>
      </c>
      <c r="O16" s="12" t="str">
        <f t="shared" si="10"/>
        <v>No Cumple</v>
      </c>
    </row>
    <row r="17" spans="3:15">
      <c r="C17" s="4">
        <v>4</v>
      </c>
      <c r="D17" s="4">
        <f t="shared" si="0"/>
        <v>4.963468184831294</v>
      </c>
      <c r="F17" s="11">
        <f t="shared" si="1"/>
        <v>7</v>
      </c>
      <c r="G17" s="12">
        <f t="shared" si="2"/>
        <v>0.328125</v>
      </c>
      <c r="H17" s="12">
        <f t="shared" si="3"/>
        <v>0.3359375</v>
      </c>
      <c r="I17" s="11">
        <f t="shared" si="4"/>
        <v>-88.855200432424112</v>
      </c>
      <c r="J17" s="11">
        <f t="shared" si="5"/>
        <v>179.10420081342806</v>
      </c>
      <c r="K17" s="11">
        <f t="shared" si="6"/>
        <v>-15914.339661566288</v>
      </c>
      <c r="L17" s="11">
        <f t="shared" si="7"/>
        <v>0.33203125</v>
      </c>
      <c r="M17" s="11">
        <f t="shared" si="8"/>
        <v>-356.81187941621329</v>
      </c>
      <c r="N17" s="12">
        <f t="shared" si="9"/>
        <v>3.90625E-3</v>
      </c>
      <c r="O17" s="12" t="str">
        <f t="shared" si="10"/>
        <v>No Cumple</v>
      </c>
    </row>
    <row r="18" spans="3:15">
      <c r="C18" s="4">
        <v>5</v>
      </c>
      <c r="D18" s="4">
        <f t="shared" si="0"/>
        <v>10.600939935898328</v>
      </c>
      <c r="F18" s="11">
        <f t="shared" si="1"/>
        <v>8</v>
      </c>
      <c r="G18" s="12">
        <f t="shared" si="2"/>
        <v>0.33203125</v>
      </c>
      <c r="H18" s="12">
        <f t="shared" si="3"/>
        <v>0.3359375</v>
      </c>
      <c r="I18" s="11">
        <f t="shared" si="4"/>
        <v>-356.81187941621329</v>
      </c>
      <c r="J18" s="11">
        <f t="shared" si="5"/>
        <v>179.10420081342806</v>
      </c>
      <c r="K18" s="11">
        <f t="shared" si="6"/>
        <v>-63906.506503578144</v>
      </c>
      <c r="L18" s="11">
        <f t="shared" si="7"/>
        <v>0.333984375</v>
      </c>
      <c r="M18" s="11">
        <f t="shared" si="8"/>
        <v>715.01891725228165</v>
      </c>
      <c r="N18" s="12">
        <f t="shared" si="9"/>
        <v>1.953125E-3</v>
      </c>
      <c r="O18" s="12" t="str">
        <f t="shared" si="10"/>
        <v>No Cumple</v>
      </c>
    </row>
    <row r="19" spans="3:15">
      <c r="F19" s="11">
        <f t="shared" si="1"/>
        <v>9</v>
      </c>
      <c r="G19" s="12">
        <f t="shared" si="2"/>
        <v>0.33203125</v>
      </c>
      <c r="H19" s="12">
        <f t="shared" si="3"/>
        <v>0.333984375</v>
      </c>
      <c r="I19" s="11">
        <f t="shared" si="4"/>
        <v>-356.81187941621329</v>
      </c>
      <c r="J19" s="11">
        <f t="shared" si="5"/>
        <v>715.01891725228165</v>
      </c>
      <c r="K19" s="11">
        <f t="shared" si="6"/>
        <v>-255127.24368293252</v>
      </c>
      <c r="L19" s="11">
        <f t="shared" si="7"/>
        <v>0.3330078125</v>
      </c>
      <c r="M19" s="11">
        <f t="shared" si="8"/>
        <v>-1428.6419948550651</v>
      </c>
      <c r="N19" s="12">
        <f t="shared" si="9"/>
        <v>9.765625E-4</v>
      </c>
      <c r="O19" s="12" t="str">
        <f t="shared" si="10"/>
        <v>No Cumple</v>
      </c>
    </row>
    <row r="20" spans="3:15">
      <c r="F20" s="11">
        <f t="shared" si="1"/>
        <v>10</v>
      </c>
      <c r="G20" s="12">
        <f t="shared" si="2"/>
        <v>0.3330078125</v>
      </c>
      <c r="H20" s="12">
        <f t="shared" si="3"/>
        <v>0.333984375</v>
      </c>
      <c r="I20" s="11">
        <f t="shared" si="4"/>
        <v>-1428.6419948550651</v>
      </c>
      <c r="J20" s="11">
        <f t="shared" si="5"/>
        <v>715.01891725228165</v>
      </c>
      <c r="K20" s="11">
        <f t="shared" si="6"/>
        <v>-1021506.0523024084</v>
      </c>
      <c r="L20" s="11">
        <f t="shared" si="7"/>
        <v>0.33349609375</v>
      </c>
      <c r="M20" s="11">
        <f t="shared" si="8"/>
        <v>2858.6794885784707</v>
      </c>
      <c r="N20" s="12">
        <f t="shared" si="9"/>
        <v>4.8828125E-4</v>
      </c>
      <c r="O20" s="12" t="str">
        <f t="shared" si="10"/>
        <v>No Cumple</v>
      </c>
    </row>
    <row r="21" spans="3:15">
      <c r="F21" s="11">
        <f t="shared" si="1"/>
        <v>11</v>
      </c>
      <c r="G21" s="12">
        <f t="shared" si="2"/>
        <v>0.3330078125</v>
      </c>
      <c r="H21" s="12">
        <f t="shared" si="3"/>
        <v>0.33349609375</v>
      </c>
      <c r="I21" s="11">
        <f t="shared" si="4"/>
        <v>-1428.6419948550651</v>
      </c>
      <c r="J21" s="11">
        <f t="shared" si="5"/>
        <v>2858.6794885784707</v>
      </c>
      <c r="K21" s="11">
        <f t="shared" si="6"/>
        <v>-4084029.5672140038</v>
      </c>
      <c r="L21" s="11">
        <f t="shared" si="7"/>
        <v>0.333251953125</v>
      </c>
      <c r="M21" s="11">
        <f t="shared" si="8"/>
        <v>-5715.963307939619</v>
      </c>
      <c r="N21" s="12">
        <f t="shared" si="9"/>
        <v>2.44140625E-4</v>
      </c>
      <c r="O21" s="12" t="str">
        <f t="shared" si="10"/>
        <v>No Cumple</v>
      </c>
    </row>
    <row r="22" spans="3:15">
      <c r="F22" s="11">
        <f t="shared" si="1"/>
        <v>12</v>
      </c>
      <c r="G22" s="12">
        <f t="shared" si="2"/>
        <v>0.333251953125</v>
      </c>
      <c r="H22" s="12">
        <f t="shared" si="3"/>
        <v>0.33349609375</v>
      </c>
      <c r="I22" s="11">
        <f t="shared" si="4"/>
        <v>-5715.963307939619</v>
      </c>
      <c r="J22" s="11">
        <f t="shared" si="5"/>
        <v>2858.6794885784707</v>
      </c>
      <c r="K22" s="11">
        <f t="shared" si="6"/>
        <v>-16340107.065874133</v>
      </c>
      <c r="L22" s="11">
        <f t="shared" si="7"/>
        <v>0.3333740234375</v>
      </c>
      <c r="M22" s="11">
        <f t="shared" si="8"/>
        <v>11433.322199911672</v>
      </c>
      <c r="N22" s="12">
        <f t="shared" si="9"/>
        <v>1.220703125E-4</v>
      </c>
      <c r="O22" s="12" t="str">
        <f t="shared" si="10"/>
        <v>No Cumple</v>
      </c>
    </row>
    <row r="23" spans="3:15">
      <c r="F23" s="11">
        <f t="shared" si="1"/>
        <v>13</v>
      </c>
      <c r="G23" s="12">
        <f t="shared" si="2"/>
        <v>0.333251953125</v>
      </c>
      <c r="H23" s="12">
        <f t="shared" si="3"/>
        <v>0.3333740234375</v>
      </c>
      <c r="I23" s="11">
        <f t="shared" si="4"/>
        <v>-5715.963307939619</v>
      </c>
      <c r="J23" s="11">
        <f t="shared" si="5"/>
        <v>11433.322199911672</v>
      </c>
      <c r="K23" s="11">
        <f t="shared" si="6"/>
        <v>-65352450.182546601</v>
      </c>
      <c r="L23" s="3">
        <f t="shared" si="7"/>
        <v>0.33331298828125</v>
      </c>
      <c r="M23" s="11">
        <f t="shared" si="8"/>
        <v>-22865.248773201063</v>
      </c>
      <c r="N23" s="12">
        <f t="shared" si="9"/>
        <v>6.103515625E-5</v>
      </c>
      <c r="O23" s="12" t="str">
        <f>IF(N23&lt;=$O$7,"Cumple","No Cumple")</f>
        <v>Cumple</v>
      </c>
    </row>
    <row r="24" spans="3:15">
      <c r="F24" s="11">
        <f t="shared" si="1"/>
        <v>14</v>
      </c>
      <c r="G24" s="12">
        <f t="shared" si="2"/>
        <v>0.33331298828125</v>
      </c>
      <c r="H24" s="12">
        <f t="shared" si="3"/>
        <v>0.3333740234375</v>
      </c>
      <c r="I24" s="11">
        <f t="shared" si="4"/>
        <v>-22865.248773201063</v>
      </c>
      <c r="J24" s="11">
        <f t="shared" si="5"/>
        <v>11433.322199911672</v>
      </c>
      <c r="K24" s="11">
        <f t="shared" si="6"/>
        <v>-261425756.40514284</v>
      </c>
      <c r="L24" s="11">
        <f t="shared" si="7"/>
        <v>0.333343505859375</v>
      </c>
      <c r="M24" s="11">
        <f t="shared" si="8"/>
        <v>45731.893151728837</v>
      </c>
      <c r="N24" s="12">
        <f t="shared" si="9"/>
        <v>3.0517578125E-5</v>
      </c>
      <c r="O24" s="12" t="str">
        <f t="shared" si="10"/>
        <v>Cumple</v>
      </c>
    </row>
    <row r="25" spans="3:15">
      <c r="F25" s="11">
        <f t="shared" si="1"/>
        <v>15</v>
      </c>
      <c r="G25" s="12">
        <f t="shared" si="2"/>
        <v>0.33331298828125</v>
      </c>
      <c r="H25" s="12">
        <f t="shared" si="3"/>
        <v>0.333343505859375</v>
      </c>
      <c r="I25" s="11">
        <f t="shared" si="4"/>
        <v>-22865.248773201063</v>
      </c>
      <c r="J25" s="11">
        <f t="shared" si="5"/>
        <v>45731.893151728837</v>
      </c>
      <c r="K25" s="11">
        <f t="shared" si="6"/>
        <v>-1045671113.7837299</v>
      </c>
      <c r="L25" s="11">
        <f t="shared" si="7"/>
        <v>0.3333282470703125</v>
      </c>
      <c r="M25" s="11">
        <f t="shared" si="8"/>
        <v>-91462.390687483348</v>
      </c>
      <c r="N25" s="12">
        <f t="shared" si="9"/>
        <v>1.52587890625E-5</v>
      </c>
      <c r="O25" s="12" t="str">
        <f t="shared" si="10"/>
        <v>Cumple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8"/>
  <sheetViews>
    <sheetView workbookViewId="0">
      <selection activeCell="O20" sqref="O20"/>
    </sheetView>
  </sheetViews>
  <sheetFormatPr baseColWidth="10" defaultRowHeight="15"/>
  <cols>
    <col min="2" max="2" width="19.42578125" customWidth="1"/>
    <col min="9" max="9" width="12" customWidth="1"/>
    <col min="10" max="10" width="12.140625" customWidth="1"/>
    <col min="11" max="11" width="15.42578125" customWidth="1"/>
    <col min="12" max="12" width="39.7109375" customWidth="1"/>
    <col min="13" max="13" width="13.5703125" customWidth="1"/>
    <col min="14" max="14" width="15.42578125" customWidth="1"/>
    <col min="15" max="15" width="15" customWidth="1"/>
  </cols>
  <sheetData>
    <row r="2" spans="2:15">
      <c r="B2" s="1" t="s">
        <v>15</v>
      </c>
      <c r="C2" s="1"/>
      <c r="D2" s="1"/>
    </row>
    <row r="3" spans="2:15">
      <c r="B3" s="1"/>
      <c r="C3" s="1"/>
      <c r="D3" s="1"/>
    </row>
    <row r="4" spans="2:15" ht="23.25" customHeight="1">
      <c r="C4" s="1"/>
      <c r="D4" s="1"/>
    </row>
    <row r="5" spans="2:15">
      <c r="B5" s="1"/>
      <c r="C5" s="1"/>
      <c r="D5" s="1"/>
    </row>
    <row r="6" spans="2:15">
      <c r="B6" s="1"/>
      <c r="C6" s="1"/>
      <c r="D6" s="1"/>
    </row>
    <row r="7" spans="2:15" ht="30.75" customHeight="1">
      <c r="B7" s="1"/>
      <c r="C7" s="2" t="s">
        <v>1</v>
      </c>
      <c r="D7" s="6"/>
    </row>
    <row r="8" spans="2:15">
      <c r="B8" s="1"/>
      <c r="C8" s="4">
        <v>-5</v>
      </c>
      <c r="D8" s="4">
        <f>C8+COS(C8/4)</f>
        <v>-4.6846776376047314</v>
      </c>
      <c r="F8" s="1"/>
      <c r="G8" s="1"/>
      <c r="H8" s="1"/>
      <c r="I8" s="1"/>
      <c r="J8" s="1"/>
      <c r="K8" s="1"/>
      <c r="L8" s="1"/>
      <c r="M8" s="1"/>
      <c r="N8" s="1" t="s">
        <v>16</v>
      </c>
      <c r="O8" s="1">
        <v>1E-4</v>
      </c>
    </row>
    <row r="9" spans="2:15">
      <c r="B9" s="1"/>
      <c r="C9" s="4">
        <v>-4</v>
      </c>
      <c r="D9" s="4">
        <f t="shared" ref="D9:D18" si="0">C9+COS(C9/4)</f>
        <v>-3.4596976941318602</v>
      </c>
      <c r="F9" s="1"/>
      <c r="G9" s="15" t="s">
        <v>4</v>
      </c>
      <c r="H9" s="15" t="s">
        <v>3</v>
      </c>
      <c r="I9" s="1"/>
      <c r="J9" s="1"/>
      <c r="K9" s="1"/>
      <c r="L9" s="1"/>
      <c r="M9" s="1"/>
      <c r="N9" s="1"/>
      <c r="O9" s="1"/>
    </row>
    <row r="10" spans="2:15">
      <c r="B10" s="1"/>
      <c r="C10" s="4">
        <v>-3</v>
      </c>
      <c r="D10" s="4">
        <f t="shared" si="0"/>
        <v>-2.268311131126179</v>
      </c>
      <c r="F10" s="10" t="s">
        <v>5</v>
      </c>
      <c r="G10" s="10" t="s">
        <v>6</v>
      </c>
      <c r="H10" s="10" t="s">
        <v>7</v>
      </c>
      <c r="I10" s="10" t="s">
        <v>8</v>
      </c>
      <c r="J10" s="10" t="s">
        <v>9</v>
      </c>
      <c r="K10" s="10" t="s">
        <v>10</v>
      </c>
      <c r="L10" s="10" t="s">
        <v>17</v>
      </c>
      <c r="M10" s="10" t="s">
        <v>12</v>
      </c>
      <c r="N10" s="10" t="s">
        <v>13</v>
      </c>
      <c r="O10" s="10" t="s">
        <v>14</v>
      </c>
    </row>
    <row r="11" spans="2:15">
      <c r="B11" s="1"/>
      <c r="C11" s="4">
        <v>-2</v>
      </c>
      <c r="D11" s="4">
        <f t="shared" si="0"/>
        <v>-1.1224174381096272</v>
      </c>
      <c r="F11" s="16">
        <v>0</v>
      </c>
      <c r="G11" s="17">
        <v>-1</v>
      </c>
      <c r="H11" s="17">
        <v>0</v>
      </c>
      <c r="I11" s="18">
        <f>G11+COS(G11/4)</f>
        <v>-3.1087578289355267E-2</v>
      </c>
      <c r="J11" s="18">
        <f>H11+COS(H11/4)</f>
        <v>1</v>
      </c>
      <c r="K11" s="11">
        <f>I11*J11</f>
        <v>-3.1087578289355267E-2</v>
      </c>
      <c r="L11" s="11">
        <f>G11+(((I11)*(G11-H11))/(J11-I11))</f>
        <v>-0.96984972087343768</v>
      </c>
      <c r="M11" s="18">
        <f>L11+COS(L11/4)</f>
        <v>8.999835570105974E-4</v>
      </c>
      <c r="N11" s="13"/>
      <c r="O11" s="13"/>
    </row>
    <row r="12" spans="2:15">
      <c r="B12" s="1"/>
      <c r="C12" s="5">
        <v>-1</v>
      </c>
      <c r="D12" s="5">
        <f t="shared" si="0"/>
        <v>-3.1087578289355267E-2</v>
      </c>
      <c r="F12" s="16">
        <f>F11+1</f>
        <v>1</v>
      </c>
      <c r="G12" s="17">
        <f>IF(M11&gt;0,G11,L11)</f>
        <v>-1</v>
      </c>
      <c r="H12" s="17">
        <f>IF(M11&gt;0,L11,H11)</f>
        <v>-0.96984972087343768</v>
      </c>
      <c r="I12" s="18">
        <f>G12+COS(G12/4)</f>
        <v>-3.1087578289355267E-2</v>
      </c>
      <c r="J12" s="18">
        <f>H12+COS(H12/4)</f>
        <v>8.999835570105974E-4</v>
      </c>
      <c r="K12" s="11">
        <f>I12*J12</f>
        <v>-2.7978309287699376E-5</v>
      </c>
      <c r="L12" s="11">
        <f>G12+(((I12)*(G12-H12))/(J12-I12))</f>
        <v>-0.97069801170546521</v>
      </c>
      <c r="M12" s="18">
        <f>L12+COS(L12/4)</f>
        <v>7.5356284334748835E-7</v>
      </c>
      <c r="N12" s="17">
        <f>ABS(L12-L11)</f>
        <v>8.4829083202753175E-4</v>
      </c>
      <c r="O12" s="17" t="str">
        <f>IF(N12&lt;=$O$8,"Cumple","No Cumple")</f>
        <v>No Cumple</v>
      </c>
    </row>
    <row r="13" spans="2:15">
      <c r="B13" s="1"/>
      <c r="C13" s="5">
        <v>0</v>
      </c>
      <c r="D13" s="5">
        <f t="shared" si="0"/>
        <v>1</v>
      </c>
      <c r="F13" s="16">
        <f t="shared" ref="F13:F15" si="1">F12+1</f>
        <v>2</v>
      </c>
      <c r="G13" s="17">
        <f t="shared" ref="G13:G15" si="2">IF(M12&gt;0,G12,L12)</f>
        <v>-1</v>
      </c>
      <c r="H13" s="17">
        <f t="shared" ref="H13:H15" si="3">IF(M12&gt;0,L12,H12)</f>
        <v>-0.97069801170546521</v>
      </c>
      <c r="I13" s="18">
        <f t="shared" ref="I13:I15" si="4">G13+COS(G13/4)</f>
        <v>-3.1087578289355267E-2</v>
      </c>
      <c r="J13" s="18">
        <f t="shared" ref="J13:J15" si="5">H13+COS(H13/4)</f>
        <v>7.5356284334748835E-7</v>
      </c>
      <c r="K13" s="11">
        <f t="shared" ref="K13:K15" si="6">I13*J13</f>
        <v>-2.3426443888514202E-8</v>
      </c>
      <c r="L13" s="14">
        <f t="shared" ref="L13:L15" si="7">G13+(((I13)*(G13-H13))/(J13-I13))</f>
        <v>-0.97069872196839346</v>
      </c>
      <c r="M13" s="18">
        <f t="shared" ref="M13:M15" si="8">L13+COS(L13/4)</f>
        <v>6.3092198132608246E-10</v>
      </c>
      <c r="N13" s="17">
        <f t="shared" ref="N13:N15" si="9">ABS(L13-L12)</f>
        <v>7.1026292824960535E-7</v>
      </c>
      <c r="O13" s="17" t="str">
        <f t="shared" ref="O13:O15" si="10">IF(N13&lt;=$O$8,"Cumple","No Cumple")</f>
        <v>Cumple</v>
      </c>
    </row>
    <row r="14" spans="2:15">
      <c r="B14" s="1"/>
      <c r="C14" s="7">
        <v>1</v>
      </c>
      <c r="D14" s="4">
        <f t="shared" si="0"/>
        <v>1.9689124217106446</v>
      </c>
      <c r="F14" s="16">
        <f t="shared" si="1"/>
        <v>3</v>
      </c>
      <c r="G14" s="17">
        <f t="shared" si="2"/>
        <v>-1</v>
      </c>
      <c r="H14" s="17">
        <f t="shared" si="3"/>
        <v>-0.97069872196839346</v>
      </c>
      <c r="I14" s="18">
        <f t="shared" si="4"/>
        <v>-3.1087578289355267E-2</v>
      </c>
      <c r="J14" s="18">
        <f t="shared" si="5"/>
        <v>6.3092198132608246E-10</v>
      </c>
      <c r="K14" s="11">
        <f t="shared" si="6"/>
        <v>-1.9613836488949728E-11</v>
      </c>
      <c r="L14" s="11">
        <f t="shared" si="7"/>
        <v>-0.97069872256306244</v>
      </c>
      <c r="M14" s="18">
        <f t="shared" si="8"/>
        <v>5.28355137419112E-13</v>
      </c>
      <c r="N14" s="17">
        <f t="shared" si="9"/>
        <v>5.9466898072457752E-10</v>
      </c>
      <c r="O14" s="17" t="str">
        <f t="shared" si="10"/>
        <v>Cumple</v>
      </c>
    </row>
    <row r="15" spans="2:15">
      <c r="B15" s="1"/>
      <c r="C15" s="4">
        <v>2</v>
      </c>
      <c r="D15" s="4">
        <f t="shared" si="0"/>
        <v>2.8775825618903728</v>
      </c>
      <c r="F15" s="16">
        <f t="shared" si="1"/>
        <v>4</v>
      </c>
      <c r="G15" s="17">
        <f t="shared" si="2"/>
        <v>-1</v>
      </c>
      <c r="H15" s="17">
        <f t="shared" si="3"/>
        <v>-0.97069872256306244</v>
      </c>
      <c r="I15" s="18">
        <f t="shared" si="4"/>
        <v>-3.1087578289355267E-2</v>
      </c>
      <c r="J15" s="18">
        <f t="shared" si="5"/>
        <v>5.28355137419112E-13</v>
      </c>
      <c r="K15" s="11">
        <f t="shared" si="6"/>
        <v>-1.6425281699099704E-14</v>
      </c>
      <c r="L15" s="11">
        <f t="shared" si="7"/>
        <v>-0.97069872256356049</v>
      </c>
      <c r="M15" s="18">
        <f t="shared" si="8"/>
        <v>0</v>
      </c>
      <c r="N15" s="17">
        <f t="shared" si="9"/>
        <v>4.9804604884684522E-13</v>
      </c>
      <c r="O15" s="17" t="str">
        <f t="shared" si="10"/>
        <v>Cumple</v>
      </c>
    </row>
    <row r="16" spans="2:15">
      <c r="C16" s="4">
        <v>3</v>
      </c>
      <c r="D16" s="4">
        <f t="shared" si="0"/>
        <v>3.731688868873821</v>
      </c>
    </row>
    <row r="17" spans="3:4">
      <c r="C17" s="4">
        <v>4</v>
      </c>
      <c r="D17" s="4">
        <f t="shared" si="0"/>
        <v>4.5403023058681402</v>
      </c>
    </row>
    <row r="18" spans="3:4">
      <c r="C18" s="4">
        <v>5</v>
      </c>
      <c r="D18" s="4">
        <f t="shared" si="0"/>
        <v>5.3153223623952686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0"/>
  <sheetViews>
    <sheetView topLeftCell="A3" workbookViewId="0">
      <selection activeCell="H8" sqref="H8:J8"/>
    </sheetView>
  </sheetViews>
  <sheetFormatPr baseColWidth="10" defaultRowHeight="15"/>
  <cols>
    <col min="2" max="2" width="14.7109375" customWidth="1"/>
    <col min="4" max="4" width="19.140625" customWidth="1"/>
    <col min="6" max="6" width="11.85546875" bestFit="1" customWidth="1"/>
    <col min="8" max="8" width="10.28515625" customWidth="1"/>
    <col min="10" max="10" width="13.42578125" customWidth="1"/>
  </cols>
  <sheetData>
    <row r="2" spans="2:10">
      <c r="B2" s="1" t="s">
        <v>18</v>
      </c>
      <c r="C2" s="1"/>
      <c r="D2" s="1"/>
    </row>
    <row r="3" spans="2:10">
      <c r="B3" s="1"/>
      <c r="C3" s="1"/>
      <c r="D3" s="1"/>
    </row>
    <row r="4" spans="2:10">
      <c r="C4" s="1"/>
      <c r="D4" s="1"/>
    </row>
    <row r="5" spans="2:10">
      <c r="B5" s="1"/>
      <c r="C5" s="1"/>
    </row>
    <row r="6" spans="2:10">
      <c r="B6" s="1"/>
      <c r="C6" s="1"/>
      <c r="D6" s="1"/>
    </row>
    <row r="7" spans="2:10" ht="24.75" customHeight="1">
      <c r="B7" s="1"/>
      <c r="C7" s="2" t="s">
        <v>1</v>
      </c>
      <c r="D7" s="6"/>
    </row>
    <row r="8" spans="2:10">
      <c r="B8" s="1"/>
      <c r="C8" s="4">
        <v>-5</v>
      </c>
      <c r="D8" s="4">
        <f>(2/(EXP(C8))-((5*C8)/2))</f>
        <v>309.3263182051532</v>
      </c>
      <c r="I8" s="19" t="s">
        <v>16</v>
      </c>
      <c r="J8" s="8">
        <v>1E-4</v>
      </c>
    </row>
    <row r="9" spans="2:10">
      <c r="B9" s="1"/>
      <c r="C9" s="4">
        <v>-4</v>
      </c>
      <c r="D9" s="4">
        <f t="shared" ref="D9:D18" si="0">(2/(EXP(C9))-((5*C9)/2))</f>
        <v>119.19630006628849</v>
      </c>
    </row>
    <row r="10" spans="2:10">
      <c r="B10" s="1"/>
      <c r="C10" s="4">
        <v>-3</v>
      </c>
      <c r="D10" s="4">
        <f t="shared" si="0"/>
        <v>47.671073846375336</v>
      </c>
      <c r="F10" s="20" t="s">
        <v>5</v>
      </c>
      <c r="G10" s="20" t="s">
        <v>19</v>
      </c>
      <c r="H10" s="20" t="s">
        <v>21</v>
      </c>
      <c r="I10" s="20" t="s">
        <v>13</v>
      </c>
      <c r="J10" s="20" t="s">
        <v>20</v>
      </c>
    </row>
    <row r="11" spans="2:10">
      <c r="B11" s="1"/>
      <c r="C11" s="4">
        <v>-2</v>
      </c>
      <c r="D11" s="4">
        <f t="shared" si="0"/>
        <v>19.778112197861297</v>
      </c>
      <c r="F11" s="11">
        <v>1</v>
      </c>
      <c r="G11" s="11">
        <v>0.5</v>
      </c>
      <c r="H11" s="11">
        <f>4/(5*(EXP(G11)))</f>
        <v>0.48522452777010666</v>
      </c>
      <c r="I11" s="21"/>
      <c r="J11" s="21"/>
    </row>
    <row r="12" spans="2:10">
      <c r="B12" s="1"/>
      <c r="C12" s="7">
        <v>-1</v>
      </c>
      <c r="D12" s="4">
        <f t="shared" si="0"/>
        <v>7.9365636569180902</v>
      </c>
      <c r="F12" s="11">
        <f>F11+1</f>
        <v>2</v>
      </c>
      <c r="G12" s="11">
        <f>H11</f>
        <v>0.48522452777010666</v>
      </c>
      <c r="H12" s="11">
        <f>4/(5*(EXP(G12)))</f>
        <v>0.49244717693116657</v>
      </c>
      <c r="I12" s="11">
        <f>ABS(G12-G11)</f>
        <v>1.4775472229893338E-2</v>
      </c>
      <c r="J12" s="11" t="str">
        <f>IF(I12&lt;=$J$8,"Cumple","No Cumple")</f>
        <v>No Cumple</v>
      </c>
    </row>
    <row r="13" spans="2:10">
      <c r="B13" s="1"/>
      <c r="C13" s="5">
        <v>0</v>
      </c>
      <c r="D13" s="5">
        <f t="shared" si="0"/>
        <v>2</v>
      </c>
      <c r="F13" s="11">
        <f t="shared" ref="F13:F20" si="1">F12+1</f>
        <v>3</v>
      </c>
      <c r="G13" s="11">
        <f t="shared" ref="G13:G20" si="2">H12</f>
        <v>0.49244717693116657</v>
      </c>
      <c r="H13" s="11">
        <f t="shared" ref="H13:H20" si="3">4/(5*(EXP(G13)))</f>
        <v>0.48890321753587895</v>
      </c>
      <c r="I13" s="11">
        <f t="shared" ref="I13:I18" si="4">ABS(G13-G12)</f>
        <v>7.2226491610599131E-3</v>
      </c>
      <c r="J13" s="11" t="str">
        <f t="shared" ref="J13:J20" si="5">IF(I13&lt;=$J$8,"Cumple","No Cumple")</f>
        <v>No Cumple</v>
      </c>
    </row>
    <row r="14" spans="2:10">
      <c r="B14" s="1"/>
      <c r="C14" s="5">
        <v>1</v>
      </c>
      <c r="D14" s="5">
        <f t="shared" si="0"/>
        <v>-1.7642411176571153</v>
      </c>
      <c r="F14" s="11">
        <f t="shared" si="1"/>
        <v>4</v>
      </c>
      <c r="G14" s="11">
        <f t="shared" si="2"/>
        <v>0.48890321753587895</v>
      </c>
      <c r="H14" s="11">
        <f t="shared" si="3"/>
        <v>0.49063894454339324</v>
      </c>
      <c r="I14" s="11">
        <f t="shared" si="4"/>
        <v>3.5439593952876214E-3</v>
      </c>
      <c r="J14" s="11" t="str">
        <f t="shared" si="5"/>
        <v>No Cumple</v>
      </c>
    </row>
    <row r="15" spans="2:10">
      <c r="B15" s="1"/>
      <c r="C15" s="4">
        <v>2</v>
      </c>
      <c r="D15" s="4">
        <f t="shared" si="0"/>
        <v>-4.7293294335267744</v>
      </c>
      <c r="F15" s="11">
        <f t="shared" si="1"/>
        <v>5</v>
      </c>
      <c r="G15" s="11">
        <f t="shared" si="2"/>
        <v>0.49063894454339324</v>
      </c>
      <c r="H15" s="11">
        <f t="shared" si="3"/>
        <v>0.48978806793478885</v>
      </c>
      <c r="I15" s="11">
        <f t="shared" si="4"/>
        <v>1.7357270075142872E-3</v>
      </c>
      <c r="J15" s="11" t="str">
        <f t="shared" si="5"/>
        <v>No Cumple</v>
      </c>
    </row>
    <row r="16" spans="2:10">
      <c r="B16" s="1"/>
      <c r="C16" s="4">
        <v>3</v>
      </c>
      <c r="D16" s="4">
        <f t="shared" si="0"/>
        <v>-7.4004258632642719</v>
      </c>
      <c r="F16" s="11">
        <f t="shared" si="1"/>
        <v>6</v>
      </c>
      <c r="G16" s="11">
        <f t="shared" si="2"/>
        <v>0.48978806793478885</v>
      </c>
      <c r="H16" s="11">
        <f t="shared" si="3"/>
        <v>0.49020499449634314</v>
      </c>
      <c r="I16" s="11">
        <f t="shared" si="4"/>
        <v>8.5087660860438952E-4</v>
      </c>
      <c r="J16" s="11" t="str">
        <f t="shared" si="5"/>
        <v>No Cumple</v>
      </c>
    </row>
    <row r="17" spans="2:10">
      <c r="B17" s="1"/>
      <c r="C17" s="4">
        <v>4</v>
      </c>
      <c r="D17" s="4">
        <f t="shared" si="0"/>
        <v>-9.9633687222225316</v>
      </c>
      <c r="F17" s="11">
        <f t="shared" si="1"/>
        <v>7</v>
      </c>
      <c r="G17" s="11">
        <f t="shared" si="2"/>
        <v>0.49020499449634314</v>
      </c>
      <c r="H17" s="11">
        <f t="shared" si="3"/>
        <v>0.49000065761322809</v>
      </c>
      <c r="I17" s="11">
        <f t="shared" si="4"/>
        <v>4.169265615542872E-4</v>
      </c>
      <c r="J17" s="11" t="str">
        <f t="shared" si="5"/>
        <v>No Cumple</v>
      </c>
    </row>
    <row r="18" spans="2:10">
      <c r="B18" s="1"/>
      <c r="C18" s="4">
        <v>5</v>
      </c>
      <c r="D18" s="4">
        <f t="shared" si="0"/>
        <v>-12.486524106001829</v>
      </c>
      <c r="F18" s="11">
        <f t="shared" si="1"/>
        <v>8</v>
      </c>
      <c r="G18" s="11">
        <f t="shared" si="2"/>
        <v>0.49000065761322809</v>
      </c>
      <c r="H18" s="11">
        <f t="shared" si="3"/>
        <v>0.49010079305066229</v>
      </c>
      <c r="I18" s="11">
        <f t="shared" si="4"/>
        <v>2.0433688311505271E-4</v>
      </c>
      <c r="J18" s="11" t="str">
        <f t="shared" si="5"/>
        <v>No Cumple</v>
      </c>
    </row>
    <row r="19" spans="2:10">
      <c r="F19" s="11">
        <f t="shared" si="1"/>
        <v>9</v>
      </c>
      <c r="G19" s="11">
        <f t="shared" si="2"/>
        <v>0.49010079305066229</v>
      </c>
      <c r="H19" s="11">
        <f t="shared" si="3"/>
        <v>0.49005171905042755</v>
      </c>
      <c r="I19" s="11">
        <f t="shared" ref="I19:I20" si="6">ABS(G19-G18)</f>
        <v>1.0013543743420117E-4</v>
      </c>
      <c r="J19" s="11" t="str">
        <f t="shared" si="5"/>
        <v>No Cumple</v>
      </c>
    </row>
    <row r="20" spans="2:10">
      <c r="F20" s="11">
        <f t="shared" si="1"/>
        <v>10</v>
      </c>
      <c r="G20" s="14">
        <f t="shared" si="2"/>
        <v>0.49005171905042755</v>
      </c>
      <c r="H20" s="11">
        <f t="shared" si="3"/>
        <v>0.49007576843869821</v>
      </c>
      <c r="I20" s="11">
        <f t="shared" si="6"/>
        <v>4.9074000234738957E-5</v>
      </c>
      <c r="J20" s="11" t="str">
        <f t="shared" si="5"/>
        <v>Cumple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8"/>
  <sheetViews>
    <sheetView topLeftCell="A2" zoomScale="130" zoomScaleNormal="130" workbookViewId="0">
      <selection activeCell="G7" sqref="G7"/>
    </sheetView>
  </sheetViews>
  <sheetFormatPr baseColWidth="10" defaultRowHeight="15"/>
  <cols>
    <col min="4" max="4" width="11.42578125" customWidth="1"/>
  </cols>
  <sheetData>
    <row r="2" spans="2:14">
      <c r="B2" s="1" t="s">
        <v>18</v>
      </c>
      <c r="C2" s="1"/>
      <c r="D2" s="1"/>
    </row>
    <row r="3" spans="2:14">
      <c r="B3" s="1"/>
      <c r="C3" s="1"/>
      <c r="D3" s="1"/>
    </row>
    <row r="4" spans="2:14">
      <c r="C4" s="1"/>
      <c r="D4" s="1"/>
    </row>
    <row r="5" spans="2:14">
      <c r="B5" s="1"/>
      <c r="C5" s="1"/>
    </row>
    <row r="6" spans="2:14">
      <c r="B6" s="1"/>
      <c r="C6" s="1"/>
      <c r="D6" s="1"/>
    </row>
    <row r="7" spans="2:14" ht="24.75" customHeight="1">
      <c r="B7" s="1"/>
      <c r="C7" s="2" t="s">
        <v>1</v>
      </c>
      <c r="D7" s="6"/>
    </row>
    <row r="8" spans="2:14">
      <c r="B8" s="1"/>
      <c r="C8" s="4">
        <v>-5</v>
      </c>
      <c r="D8" s="22">
        <f>(C8-EXP(1))/(7+C8)</f>
        <v>-3.8591409142295223</v>
      </c>
    </row>
    <row r="9" spans="2:14">
      <c r="B9" s="1"/>
      <c r="C9" s="4">
        <v>-4</v>
      </c>
      <c r="D9" s="22">
        <f t="shared" ref="D9:D18" si="0">(C9-EXP(1))/(7+C9)</f>
        <v>-2.2394272761530147</v>
      </c>
      <c r="M9" s="19" t="s">
        <v>16</v>
      </c>
      <c r="N9" s="8">
        <v>1E-4</v>
      </c>
    </row>
    <row r="10" spans="2:14">
      <c r="B10" s="1"/>
      <c r="C10" s="4">
        <v>-3</v>
      </c>
      <c r="D10" s="22">
        <f t="shared" si="0"/>
        <v>-1.4295704571147612</v>
      </c>
    </row>
    <row r="11" spans="2:14" ht="20.25" customHeight="1">
      <c r="B11" s="1"/>
      <c r="C11" s="4">
        <v>-2</v>
      </c>
      <c r="D11" s="22">
        <f t="shared" si="0"/>
        <v>-0.94365636569180888</v>
      </c>
      <c r="F11" s="22" t="s">
        <v>5</v>
      </c>
      <c r="G11" s="22" t="s">
        <v>1</v>
      </c>
      <c r="H11" s="22"/>
      <c r="I11" s="22"/>
      <c r="J11" s="22"/>
      <c r="K11" s="22"/>
      <c r="L11" s="22"/>
      <c r="M11" s="22" t="s">
        <v>13</v>
      </c>
      <c r="N11" s="22" t="s">
        <v>20</v>
      </c>
    </row>
    <row r="12" spans="2:14">
      <c r="B12" s="1"/>
      <c r="C12" s="7">
        <v>-1</v>
      </c>
      <c r="D12" s="22">
        <f t="shared" si="0"/>
        <v>-0.61971363807650748</v>
      </c>
      <c r="F12" s="24">
        <v>0</v>
      </c>
      <c r="G12" s="24">
        <v>2.5</v>
      </c>
      <c r="H12" s="22">
        <f>(G12-EXP(1))/(7+G12)</f>
        <v>-2.2977034574636325E-2</v>
      </c>
      <c r="I12" s="22">
        <f>(7+EXP(1))/((7+G12)*(7+G12))</f>
        <v>0.10768179311311961</v>
      </c>
      <c r="J12" s="22">
        <f>-(14+(2*EXP(1)))/((7+G12)*(7+G12)*(7+G12))</f>
        <v>-2.2669851181709392E-2</v>
      </c>
      <c r="K12" s="22">
        <f>ABS((H12*J12)/((I12*I12)))</f>
        <v>4.4921897164955218E-2</v>
      </c>
      <c r="L12" s="22">
        <f>G12-((H12)/(I12))</f>
        <v>2.7133790115335374</v>
      </c>
      <c r="M12" s="25"/>
      <c r="N12" s="25"/>
    </row>
    <row r="13" spans="2:14">
      <c r="B13" s="1"/>
      <c r="C13" s="7">
        <v>0</v>
      </c>
      <c r="D13" s="22">
        <f t="shared" si="0"/>
        <v>-0.38832597549414932</v>
      </c>
      <c r="F13" s="24">
        <f>F12+1</f>
        <v>1</v>
      </c>
      <c r="G13" s="24">
        <f>L12</f>
        <v>2.7133790115335374</v>
      </c>
      <c r="H13" s="22">
        <f>(G13-EXP(1))/(7+G13)</f>
        <v>-5.0474885409970184E-4</v>
      </c>
      <c r="I13" s="22">
        <f>(7+EXP(1))/((7+G13)*(7+G13))</f>
        <v>0.1030027498840634</v>
      </c>
      <c r="J13" s="22">
        <f>-(14+(2*EXP(1)))/((7+G13)*(7+G13)*(7+G13))</f>
        <v>-2.1208428037608602E-2</v>
      </c>
      <c r="K13" s="22">
        <f>ABS((H13*J13)/((I13*I13)))</f>
        <v>1.0089884224493723E-3</v>
      </c>
      <c r="L13" s="22">
        <f>G13-((H13)/(I13))</f>
        <v>2.7182793550162874</v>
      </c>
      <c r="M13" s="22">
        <f>ABS(L13-L12)</f>
        <v>4.9003434827499248E-3</v>
      </c>
      <c r="N13" s="22" t="str">
        <f>IF(M13&lt;=N9,"Cumple","No Cumple")</f>
        <v>No Cumple</v>
      </c>
    </row>
    <row r="14" spans="2:14">
      <c r="B14" s="1"/>
      <c r="C14" s="7">
        <v>1</v>
      </c>
      <c r="D14" s="22">
        <f t="shared" si="0"/>
        <v>-0.21478522855738064</v>
      </c>
      <c r="F14" s="24">
        <f>F13+1</f>
        <v>2</v>
      </c>
      <c r="G14" s="24">
        <f>L13</f>
        <v>2.7182793550162874</v>
      </c>
      <c r="H14" s="22">
        <f>(G14-EXP(1))/(7+G14)</f>
        <v>-2.545144739480547E-7</v>
      </c>
      <c r="I14" s="22">
        <f>(7+EXP(1))/((7+G14)*(7+G14))</f>
        <v>0.10289889989613268</v>
      </c>
      <c r="J14" s="22">
        <f>-(14+(2*EXP(1)))/((7+G14)*(7+G14)*(7+G14))</f>
        <v>-2.1176361809978086E-2</v>
      </c>
      <c r="K14" s="22">
        <f>ABS((H14*J14)/((I14*I14)))</f>
        <v>5.0902881834090752E-7</v>
      </c>
      <c r="L14" s="22">
        <f>G14-((H14)/(I14))</f>
        <v>2.7182818284584154</v>
      </c>
      <c r="M14" s="22">
        <f>ABS(L14-L13)</f>
        <v>2.4734421280037111E-6</v>
      </c>
      <c r="N14" s="22" t="str">
        <f>IF(M14&lt;=N10,"Cumple","No Cumple")</f>
        <v>No Cumple</v>
      </c>
    </row>
    <row r="15" spans="2:14">
      <c r="B15" s="1"/>
      <c r="C15" s="5">
        <v>2</v>
      </c>
      <c r="D15" s="23">
        <f t="shared" si="0"/>
        <v>-7.9809092051005004E-2</v>
      </c>
      <c r="F15" s="24">
        <f>F14+1</f>
        <v>3</v>
      </c>
      <c r="G15" s="24">
        <f>L14</f>
        <v>2.7182818284584154</v>
      </c>
      <c r="H15" s="22">
        <f>(G15-EXP(1))/(7+G15)</f>
        <v>-6.4797307866022165E-14</v>
      </c>
      <c r="I15" s="22">
        <f>(7+EXP(1))/((7+G15)*(7+G15))</f>
        <v>0.10289884751764726</v>
      </c>
      <c r="J15" s="22">
        <f>-(14+(2*EXP(1)))/((7+G15)*(7+G15)*(7+G15))</f>
        <v>-2.1176345640918671E-2</v>
      </c>
      <c r="K15" s="22">
        <f>ABS((H15*J15)/((I15*I15)))</f>
        <v>1.2959461573203595E-13</v>
      </c>
      <c r="L15" s="23">
        <f>G15-((H15)/(I15))</f>
        <v>2.7182818284590451</v>
      </c>
      <c r="M15" s="22">
        <f>ABS(L15-L14)</f>
        <v>6.2971849956738879E-13</v>
      </c>
      <c r="N15" s="22" t="str">
        <f>IF(M15&lt;=N11,"Cumple","No Cumple")</f>
        <v>Cumple</v>
      </c>
    </row>
    <row r="16" spans="2:14">
      <c r="B16" s="1"/>
      <c r="C16" s="5">
        <v>3</v>
      </c>
      <c r="D16" s="23">
        <f t="shared" si="0"/>
        <v>2.8171817154095492E-2</v>
      </c>
      <c r="F16" s="24">
        <f>F15+1</f>
        <v>4</v>
      </c>
      <c r="G16" s="24">
        <f>L15</f>
        <v>2.7182818284590451</v>
      </c>
      <c r="H16" s="22">
        <f>(G16-EXP(1))/(7+G16)</f>
        <v>0</v>
      </c>
      <c r="I16" s="22">
        <f>(7+EXP(1))/((7+G16)*(7+G16))</f>
        <v>0.10289884751763394</v>
      </c>
      <c r="J16" s="22">
        <f>-(14+(2*EXP(1)))/((7+G16)*(7+G16)*(7+G16))</f>
        <v>-2.117634564091456E-2</v>
      </c>
      <c r="K16" s="22">
        <f>ABS((H16*J16)/((I16*I16)))</f>
        <v>0</v>
      </c>
      <c r="L16" s="22">
        <f>G16-((H16)/(I16))</f>
        <v>2.7182818284590451</v>
      </c>
      <c r="M16" s="22">
        <f>ABS(L16-L15)</f>
        <v>0</v>
      </c>
      <c r="N16" s="22" t="str">
        <f>IF(M16&lt;=N12,"Cumple","No Cumple")</f>
        <v>Cumple</v>
      </c>
    </row>
    <row r="17" spans="2:4">
      <c r="B17" s="1"/>
      <c r="C17" s="4">
        <v>4</v>
      </c>
      <c r="D17" s="22">
        <f t="shared" si="0"/>
        <v>0.11651983377645045</v>
      </c>
    </row>
    <row r="18" spans="2:4">
      <c r="B18" s="1"/>
      <c r="C18" s="4">
        <v>5</v>
      </c>
      <c r="D18" s="22">
        <f t="shared" si="0"/>
        <v>0.19014318096174623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O25"/>
  <sheetViews>
    <sheetView tabSelected="1" topLeftCell="A2" workbookViewId="0">
      <selection activeCell="D4" sqref="D4"/>
    </sheetView>
  </sheetViews>
  <sheetFormatPr baseColWidth="10" defaultRowHeight="15"/>
  <cols>
    <col min="15" max="15" width="13" customWidth="1"/>
  </cols>
  <sheetData>
    <row r="2" spans="2:15">
      <c r="B2" s="1" t="s">
        <v>0</v>
      </c>
      <c r="C2" s="1"/>
      <c r="D2" s="1"/>
    </row>
    <row r="3" spans="2:15">
      <c r="B3" s="1"/>
      <c r="C3" s="1"/>
      <c r="D3" s="1"/>
    </row>
    <row r="4" spans="2:15">
      <c r="C4" s="1"/>
    </row>
    <row r="5" spans="2:15">
      <c r="B5" s="1"/>
      <c r="C5" s="1"/>
      <c r="D5" s="1"/>
    </row>
    <row r="6" spans="2:15">
      <c r="B6" s="1"/>
      <c r="C6" s="1"/>
      <c r="D6" s="1"/>
    </row>
    <row r="7" spans="2:15" ht="33" customHeight="1">
      <c r="B7" s="1"/>
      <c r="C7" s="2" t="s">
        <v>1</v>
      </c>
      <c r="D7" s="6"/>
      <c r="E7" s="1"/>
      <c r="H7" s="1"/>
      <c r="I7" s="1"/>
      <c r="N7" s="1" t="s">
        <v>2</v>
      </c>
      <c r="O7" s="8">
        <v>1E-4</v>
      </c>
    </row>
    <row r="8" spans="2:15">
      <c r="B8" s="1"/>
      <c r="C8" s="4">
        <v>-5</v>
      </c>
      <c r="D8" s="4">
        <f>C8+(((2*C8)-2)/3)</f>
        <v>-9</v>
      </c>
      <c r="E8" s="1"/>
      <c r="F8" s="1"/>
      <c r="G8" s="9" t="s">
        <v>4</v>
      </c>
      <c r="H8" s="9" t="s">
        <v>3</v>
      </c>
      <c r="I8" s="1"/>
      <c r="J8" s="1"/>
      <c r="K8" s="1"/>
      <c r="L8" s="1"/>
      <c r="M8" s="1"/>
      <c r="N8" s="1"/>
      <c r="O8" s="1"/>
    </row>
    <row r="9" spans="2:15">
      <c r="B9" s="1"/>
      <c r="C9" s="4">
        <v>-4</v>
      </c>
      <c r="D9" s="4">
        <f t="shared" ref="D9:D18" si="0">C9+(((2*C9)-2)/3)</f>
        <v>-7.3333333333333339</v>
      </c>
      <c r="E9" s="1"/>
      <c r="F9" s="10" t="s">
        <v>5</v>
      </c>
      <c r="G9" s="10" t="s">
        <v>6</v>
      </c>
      <c r="H9" s="10" t="s">
        <v>7</v>
      </c>
      <c r="I9" s="10" t="s">
        <v>8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13</v>
      </c>
      <c r="O9" s="10" t="s">
        <v>14</v>
      </c>
    </row>
    <row r="10" spans="2:15">
      <c r="B10" s="1"/>
      <c r="C10" s="4">
        <v>-3</v>
      </c>
      <c r="D10" s="4">
        <f t="shared" si="0"/>
        <v>-5.6666666666666661</v>
      </c>
      <c r="E10" s="1"/>
      <c r="F10" s="11">
        <v>0</v>
      </c>
      <c r="G10" s="12">
        <v>0</v>
      </c>
      <c r="H10" s="12">
        <v>1</v>
      </c>
      <c r="I10" s="11">
        <f>G10+(((2*G10)-2)/3)</f>
        <v>-0.66666666666666663</v>
      </c>
      <c r="J10" s="11">
        <f>H10+(((2*H10)-2)/3)</f>
        <v>1</v>
      </c>
      <c r="K10" s="11">
        <f>I10*J10</f>
        <v>-0.66666666666666663</v>
      </c>
      <c r="L10" s="11">
        <f>(G10+H10)/2</f>
        <v>0.5</v>
      </c>
      <c r="M10" s="11">
        <f>L10+(((2*L10)-2)/3)</f>
        <v>0.16666666666666669</v>
      </c>
      <c r="N10" s="13"/>
      <c r="O10" s="13"/>
    </row>
    <row r="11" spans="2:15">
      <c r="B11" s="1"/>
      <c r="C11" s="4">
        <v>-2</v>
      </c>
      <c r="D11" s="4">
        <f t="shared" si="0"/>
        <v>-4</v>
      </c>
      <c r="E11" s="1"/>
      <c r="F11" s="11">
        <f>F10+1</f>
        <v>1</v>
      </c>
      <c r="G11" s="12">
        <f>IF(M10&lt;0,L10,G10)</f>
        <v>0</v>
      </c>
      <c r="H11" s="12">
        <f>IF(M10&gt;0,L10,H10)</f>
        <v>0.5</v>
      </c>
      <c r="I11" s="11">
        <f>G11+(((2*G11)-2)/3)</f>
        <v>-0.66666666666666663</v>
      </c>
      <c r="J11" s="11">
        <f>H11+(((2*H11)-2)/3)</f>
        <v>0.16666666666666669</v>
      </c>
      <c r="K11" s="11">
        <f>I11*J11</f>
        <v>-0.11111111111111112</v>
      </c>
      <c r="L11" s="11">
        <f>(G11+H11)/2</f>
        <v>0.25</v>
      </c>
      <c r="M11" s="11">
        <f>L11+(((2*L11)-2)/3)</f>
        <v>-0.25</v>
      </c>
      <c r="N11" s="12">
        <f>ABS(L11-L10)</f>
        <v>0.25</v>
      </c>
      <c r="O11" s="12" t="str">
        <f>IF(N11&lt;=$O$7,"Cumple","No Cumple")</f>
        <v>No Cumple</v>
      </c>
    </row>
    <row r="12" spans="2:15">
      <c r="B12" s="1"/>
      <c r="C12" s="4">
        <v>-1</v>
      </c>
      <c r="D12" s="4">
        <f t="shared" si="0"/>
        <v>-2.333333333333333</v>
      </c>
      <c r="E12" s="1"/>
      <c r="F12" s="11">
        <f t="shared" ref="F12:F25" si="1">F11+1</f>
        <v>2</v>
      </c>
      <c r="G12" s="12">
        <f t="shared" ref="G12:G25" si="2">IF(M11&lt;0,L11,G11)</f>
        <v>0.25</v>
      </c>
      <c r="H12" s="12">
        <f t="shared" ref="H12:H25" si="3">IF(M11&gt;0,L11,H11)</f>
        <v>0.5</v>
      </c>
      <c r="I12" s="11">
        <f t="shared" ref="I12:I25" si="4">G12+(((2*G12)-2)/3)</f>
        <v>-0.25</v>
      </c>
      <c r="J12" s="11">
        <f t="shared" ref="J12:J25" si="5">H12+(((2*H12)-2)/3)</f>
        <v>0.16666666666666669</v>
      </c>
      <c r="K12" s="11">
        <f t="shared" ref="K12:K25" si="6">I12*J12</f>
        <v>-4.1666666666666671E-2</v>
      </c>
      <c r="L12" s="11">
        <f t="shared" ref="L12:L25" si="7">(G12+H12)/2</f>
        <v>0.375</v>
      </c>
      <c r="M12" s="11">
        <f t="shared" ref="M12:M25" si="8">L12+(((2*L12)-2)/3)</f>
        <v>-4.1666666666666685E-2</v>
      </c>
      <c r="N12" s="12">
        <f t="shared" ref="N12:N25" si="9">ABS(L12-L11)</f>
        <v>0.125</v>
      </c>
      <c r="O12" s="12" t="str">
        <f t="shared" ref="O12:O25" si="10">IF(N12&lt;=$O$7,"Cumple","No Cumple")</f>
        <v>No Cumple</v>
      </c>
    </row>
    <row r="13" spans="2:15">
      <c r="B13" s="1"/>
      <c r="C13" s="5">
        <v>0</v>
      </c>
      <c r="D13" s="5">
        <f t="shared" si="0"/>
        <v>-0.66666666666666663</v>
      </c>
      <c r="E13" s="1"/>
      <c r="F13" s="11">
        <f t="shared" si="1"/>
        <v>3</v>
      </c>
      <c r="G13" s="12">
        <f t="shared" si="2"/>
        <v>0.375</v>
      </c>
      <c r="H13" s="12">
        <f t="shared" si="3"/>
        <v>0.5</v>
      </c>
      <c r="I13" s="11">
        <f t="shared" si="4"/>
        <v>-4.1666666666666685E-2</v>
      </c>
      <c r="J13" s="11">
        <f t="shared" si="5"/>
        <v>0.16666666666666669</v>
      </c>
      <c r="K13" s="11">
        <f t="shared" si="6"/>
        <v>-6.9444444444444484E-3</v>
      </c>
      <c r="L13" s="11">
        <f t="shared" si="7"/>
        <v>0.4375</v>
      </c>
      <c r="M13" s="11">
        <f t="shared" si="8"/>
        <v>6.25E-2</v>
      </c>
      <c r="N13" s="12">
        <f t="shared" si="9"/>
        <v>6.25E-2</v>
      </c>
      <c r="O13" s="12" t="str">
        <f t="shared" si="10"/>
        <v>No Cumple</v>
      </c>
    </row>
    <row r="14" spans="2:15">
      <c r="B14" s="1"/>
      <c r="C14" s="5">
        <v>1</v>
      </c>
      <c r="D14" s="5">
        <f t="shared" si="0"/>
        <v>1</v>
      </c>
      <c r="E14" s="1"/>
      <c r="F14" s="11">
        <f t="shared" si="1"/>
        <v>4</v>
      </c>
      <c r="G14" s="12">
        <f t="shared" si="2"/>
        <v>0.375</v>
      </c>
      <c r="H14" s="12">
        <f t="shared" si="3"/>
        <v>0.4375</v>
      </c>
      <c r="I14" s="11">
        <f t="shared" si="4"/>
        <v>-4.1666666666666685E-2</v>
      </c>
      <c r="J14" s="11">
        <f t="shared" si="5"/>
        <v>6.25E-2</v>
      </c>
      <c r="K14" s="11">
        <f t="shared" si="6"/>
        <v>-2.6041666666666678E-3</v>
      </c>
      <c r="L14" s="11">
        <f t="shared" si="7"/>
        <v>0.40625</v>
      </c>
      <c r="M14" s="11">
        <f t="shared" si="8"/>
        <v>1.0416666666666685E-2</v>
      </c>
      <c r="N14" s="12">
        <f t="shared" si="9"/>
        <v>3.125E-2</v>
      </c>
      <c r="O14" s="12" t="str">
        <f t="shared" si="10"/>
        <v>No Cumple</v>
      </c>
    </row>
    <row r="15" spans="2:15">
      <c r="B15" s="1"/>
      <c r="C15" s="4">
        <v>2</v>
      </c>
      <c r="D15" s="4">
        <f t="shared" si="0"/>
        <v>2.6666666666666665</v>
      </c>
      <c r="E15" s="1"/>
      <c r="F15" s="11">
        <f t="shared" si="1"/>
        <v>5</v>
      </c>
      <c r="G15" s="12">
        <f t="shared" si="2"/>
        <v>0.375</v>
      </c>
      <c r="H15" s="12">
        <f t="shared" si="3"/>
        <v>0.40625</v>
      </c>
      <c r="I15" s="11">
        <f t="shared" si="4"/>
        <v>-4.1666666666666685E-2</v>
      </c>
      <c r="J15" s="11">
        <f t="shared" si="5"/>
        <v>1.0416666666666685E-2</v>
      </c>
      <c r="K15" s="11">
        <f t="shared" si="6"/>
        <v>-4.3402777777777873E-4</v>
      </c>
      <c r="L15" s="11">
        <f t="shared" si="7"/>
        <v>0.390625</v>
      </c>
      <c r="M15" s="11">
        <f t="shared" si="8"/>
        <v>-1.5625E-2</v>
      </c>
      <c r="N15" s="12">
        <f t="shared" si="9"/>
        <v>1.5625E-2</v>
      </c>
      <c r="O15" s="12" t="str">
        <f t="shared" si="10"/>
        <v>No Cumple</v>
      </c>
    </row>
    <row r="16" spans="2:15">
      <c r="B16" s="1"/>
      <c r="C16" s="4">
        <v>3</v>
      </c>
      <c r="D16" s="4">
        <f t="shared" si="0"/>
        <v>4.333333333333333</v>
      </c>
      <c r="E16" s="1"/>
      <c r="F16" s="11">
        <f t="shared" si="1"/>
        <v>6</v>
      </c>
      <c r="G16" s="12">
        <f t="shared" si="2"/>
        <v>0.390625</v>
      </c>
      <c r="H16" s="12">
        <f t="shared" si="3"/>
        <v>0.40625</v>
      </c>
      <c r="I16" s="11">
        <f t="shared" si="4"/>
        <v>-1.5625E-2</v>
      </c>
      <c r="J16" s="11">
        <f t="shared" si="5"/>
        <v>1.0416666666666685E-2</v>
      </c>
      <c r="K16" s="11">
        <f t="shared" si="6"/>
        <v>-1.6276041666666696E-4</v>
      </c>
      <c r="L16" s="11">
        <f t="shared" si="7"/>
        <v>0.3984375</v>
      </c>
      <c r="M16" s="11">
        <f t="shared" si="8"/>
        <v>-2.6041666666666852E-3</v>
      </c>
      <c r="N16" s="12">
        <f t="shared" si="9"/>
        <v>7.8125E-3</v>
      </c>
      <c r="O16" s="12" t="str">
        <f t="shared" si="10"/>
        <v>No Cumple</v>
      </c>
    </row>
    <row r="17" spans="2:15">
      <c r="B17" s="1"/>
      <c r="C17" s="4">
        <v>4</v>
      </c>
      <c r="D17" s="4">
        <f t="shared" si="0"/>
        <v>6</v>
      </c>
      <c r="E17" s="1"/>
      <c r="F17" s="11">
        <f t="shared" si="1"/>
        <v>7</v>
      </c>
      <c r="G17" s="12">
        <f t="shared" si="2"/>
        <v>0.3984375</v>
      </c>
      <c r="H17" s="12">
        <f t="shared" si="3"/>
        <v>0.40625</v>
      </c>
      <c r="I17" s="11">
        <f t="shared" si="4"/>
        <v>-2.6041666666666852E-3</v>
      </c>
      <c r="J17" s="11">
        <f t="shared" si="5"/>
        <v>1.0416666666666685E-2</v>
      </c>
      <c r="K17" s="11">
        <f t="shared" si="6"/>
        <v>-2.7126736111111354E-5</v>
      </c>
      <c r="L17" s="11">
        <f t="shared" si="7"/>
        <v>0.40234375</v>
      </c>
      <c r="M17" s="11">
        <f t="shared" si="8"/>
        <v>3.90625E-3</v>
      </c>
      <c r="N17" s="12">
        <f t="shared" si="9"/>
        <v>3.90625E-3</v>
      </c>
      <c r="O17" s="12" t="str">
        <f t="shared" si="10"/>
        <v>No Cumple</v>
      </c>
    </row>
    <row r="18" spans="2:15">
      <c r="B18" s="1"/>
      <c r="C18" s="4">
        <v>5</v>
      </c>
      <c r="D18" s="4">
        <f t="shared" si="0"/>
        <v>7.6666666666666661</v>
      </c>
      <c r="E18" s="1"/>
      <c r="F18" s="11">
        <f t="shared" si="1"/>
        <v>8</v>
      </c>
      <c r="G18" s="12">
        <f t="shared" si="2"/>
        <v>0.3984375</v>
      </c>
      <c r="H18" s="12">
        <f t="shared" si="3"/>
        <v>0.40234375</v>
      </c>
      <c r="I18" s="11">
        <f t="shared" si="4"/>
        <v>-2.6041666666666852E-3</v>
      </c>
      <c r="J18" s="11">
        <f t="shared" si="5"/>
        <v>3.90625E-3</v>
      </c>
      <c r="K18" s="11">
        <f t="shared" si="6"/>
        <v>-1.0172526041666739E-5</v>
      </c>
      <c r="L18" s="11">
        <f t="shared" si="7"/>
        <v>0.400390625</v>
      </c>
      <c r="M18" s="11">
        <f t="shared" si="8"/>
        <v>6.5104166666668517E-4</v>
      </c>
      <c r="N18" s="12">
        <f t="shared" si="9"/>
        <v>1.953125E-3</v>
      </c>
      <c r="O18" s="12" t="str">
        <f t="shared" si="10"/>
        <v>No Cumple</v>
      </c>
    </row>
    <row r="19" spans="2:15">
      <c r="E19" s="1"/>
      <c r="F19" s="11">
        <f t="shared" si="1"/>
        <v>9</v>
      </c>
      <c r="G19" s="12">
        <f t="shared" si="2"/>
        <v>0.3984375</v>
      </c>
      <c r="H19" s="12">
        <f t="shared" si="3"/>
        <v>0.400390625</v>
      </c>
      <c r="I19" s="11">
        <f t="shared" si="4"/>
        <v>-2.6041666666666852E-3</v>
      </c>
      <c r="J19" s="11">
        <f t="shared" si="5"/>
        <v>6.5104166666668517E-4</v>
      </c>
      <c r="K19" s="11">
        <f t="shared" si="6"/>
        <v>-1.6954210069445047E-6</v>
      </c>
      <c r="L19" s="11">
        <f t="shared" si="7"/>
        <v>0.3994140625</v>
      </c>
      <c r="M19" s="11">
        <f t="shared" si="8"/>
        <v>-9.765625E-4</v>
      </c>
      <c r="N19" s="12">
        <f t="shared" si="9"/>
        <v>9.765625E-4</v>
      </c>
      <c r="O19" s="12" t="str">
        <f t="shared" si="10"/>
        <v>No Cumple</v>
      </c>
    </row>
    <row r="20" spans="2:15">
      <c r="E20" s="1"/>
      <c r="F20" s="11">
        <f t="shared" si="1"/>
        <v>10</v>
      </c>
      <c r="G20" s="12">
        <f t="shared" si="2"/>
        <v>0.3994140625</v>
      </c>
      <c r="H20" s="12">
        <f t="shared" si="3"/>
        <v>0.400390625</v>
      </c>
      <c r="I20" s="11">
        <f t="shared" si="4"/>
        <v>-9.765625E-4</v>
      </c>
      <c r="J20" s="11">
        <f t="shared" si="5"/>
        <v>6.5104166666668517E-4</v>
      </c>
      <c r="K20" s="11">
        <f t="shared" si="6"/>
        <v>-6.3578287760418474E-7</v>
      </c>
      <c r="L20" s="11">
        <f t="shared" si="7"/>
        <v>0.39990234375</v>
      </c>
      <c r="M20" s="11">
        <f t="shared" si="8"/>
        <v>-1.6276041666668517E-4</v>
      </c>
      <c r="N20" s="12">
        <f t="shared" si="9"/>
        <v>4.8828125E-4</v>
      </c>
      <c r="O20" s="12" t="str">
        <f t="shared" si="10"/>
        <v>No Cumple</v>
      </c>
    </row>
    <row r="21" spans="2:15">
      <c r="E21" s="1"/>
      <c r="F21" s="11">
        <f t="shared" si="1"/>
        <v>11</v>
      </c>
      <c r="G21" s="12">
        <f t="shared" si="2"/>
        <v>0.39990234375</v>
      </c>
      <c r="H21" s="12">
        <f t="shared" si="3"/>
        <v>0.400390625</v>
      </c>
      <c r="I21" s="11">
        <f t="shared" si="4"/>
        <v>-1.6276041666668517E-4</v>
      </c>
      <c r="J21" s="11">
        <f t="shared" si="5"/>
        <v>6.5104166666668517E-4</v>
      </c>
      <c r="K21" s="11">
        <f t="shared" si="6"/>
        <v>-1.0596381293404283E-7</v>
      </c>
      <c r="L21" s="11">
        <f t="shared" si="7"/>
        <v>0.400146484375</v>
      </c>
      <c r="M21" s="11">
        <f t="shared" si="8"/>
        <v>2.44140625E-4</v>
      </c>
      <c r="N21" s="12">
        <f t="shared" si="9"/>
        <v>2.44140625E-4</v>
      </c>
      <c r="O21" s="12" t="str">
        <f t="shared" si="10"/>
        <v>No Cumple</v>
      </c>
    </row>
    <row r="22" spans="2:15">
      <c r="E22" s="1"/>
      <c r="F22" s="11">
        <f t="shared" si="1"/>
        <v>12</v>
      </c>
      <c r="G22" s="12">
        <f t="shared" si="2"/>
        <v>0.39990234375</v>
      </c>
      <c r="H22" s="12">
        <f t="shared" si="3"/>
        <v>0.400146484375</v>
      </c>
      <c r="I22" s="11">
        <f t="shared" si="4"/>
        <v>-1.6276041666668517E-4</v>
      </c>
      <c r="J22" s="11">
        <f t="shared" si="5"/>
        <v>2.44140625E-4</v>
      </c>
      <c r="K22" s="11">
        <f t="shared" si="6"/>
        <v>-3.9736429850264934E-8</v>
      </c>
      <c r="L22" s="11">
        <f t="shared" si="7"/>
        <v>0.4000244140625</v>
      </c>
      <c r="M22" s="11">
        <f t="shared" si="8"/>
        <v>4.069010416668517E-5</v>
      </c>
      <c r="N22" s="12">
        <f t="shared" si="9"/>
        <v>1.220703125E-4</v>
      </c>
      <c r="O22" s="12" t="str">
        <f t="shared" si="10"/>
        <v>No Cumple</v>
      </c>
    </row>
    <row r="23" spans="2:15">
      <c r="E23" s="1"/>
      <c r="F23" s="11">
        <f t="shared" si="1"/>
        <v>13</v>
      </c>
      <c r="G23" s="12">
        <f t="shared" si="2"/>
        <v>0.39990234375</v>
      </c>
      <c r="H23" s="12">
        <f t="shared" si="3"/>
        <v>0.4000244140625</v>
      </c>
      <c r="I23" s="11">
        <f t="shared" si="4"/>
        <v>-1.6276041666668517E-4</v>
      </c>
      <c r="J23" s="11">
        <f t="shared" si="5"/>
        <v>4.069010416668517E-5</v>
      </c>
      <c r="K23" s="11">
        <f t="shared" si="6"/>
        <v>-6.6227383083805011E-9</v>
      </c>
      <c r="L23" s="14">
        <f t="shared" si="7"/>
        <v>0.39996337890625</v>
      </c>
      <c r="M23" s="11">
        <f t="shared" si="8"/>
        <v>-6.103515625E-5</v>
      </c>
      <c r="N23" s="12">
        <f t="shared" si="9"/>
        <v>6.103515625E-5</v>
      </c>
      <c r="O23" s="12" t="str">
        <f t="shared" si="10"/>
        <v>Cumple</v>
      </c>
    </row>
    <row r="24" spans="2:15">
      <c r="E24" s="1"/>
      <c r="F24" s="11">
        <f t="shared" si="1"/>
        <v>14</v>
      </c>
      <c r="G24" s="12">
        <f t="shared" si="2"/>
        <v>0.39996337890625</v>
      </c>
      <c r="H24" s="12">
        <f t="shared" si="3"/>
        <v>0.4000244140625</v>
      </c>
      <c r="I24" s="11">
        <f t="shared" si="4"/>
        <v>-6.103515625E-5</v>
      </c>
      <c r="J24" s="11">
        <f t="shared" si="5"/>
        <v>4.069010416668517E-5</v>
      </c>
      <c r="K24" s="11">
        <f t="shared" si="6"/>
        <v>-2.4835268656424054E-9</v>
      </c>
      <c r="L24" s="11">
        <f t="shared" si="7"/>
        <v>0.399993896484375</v>
      </c>
      <c r="M24" s="11">
        <f t="shared" si="8"/>
        <v>-1.017252604168517E-5</v>
      </c>
      <c r="N24" s="12">
        <f t="shared" si="9"/>
        <v>3.0517578125E-5</v>
      </c>
      <c r="O24" s="12" t="str">
        <f t="shared" si="10"/>
        <v>Cumple</v>
      </c>
    </row>
    <row r="25" spans="2:15">
      <c r="E25" s="1"/>
      <c r="F25" s="11">
        <f t="shared" si="1"/>
        <v>15</v>
      </c>
      <c r="G25" s="12">
        <f t="shared" si="2"/>
        <v>0.399993896484375</v>
      </c>
      <c r="H25" s="12">
        <f t="shared" si="3"/>
        <v>0.4000244140625</v>
      </c>
      <c r="I25" s="11">
        <f t="shared" si="4"/>
        <v>-1.017252604168517E-5</v>
      </c>
      <c r="J25" s="11">
        <f t="shared" si="5"/>
        <v>4.069010416668517E-5</v>
      </c>
      <c r="K25" s="11">
        <f t="shared" si="6"/>
        <v>-4.1392114427448716E-10</v>
      </c>
      <c r="L25" s="11">
        <f t="shared" si="7"/>
        <v>0.4000091552734375</v>
      </c>
      <c r="M25" s="11">
        <f t="shared" si="8"/>
        <v>1.52587890625E-5</v>
      </c>
      <c r="N25" s="12">
        <f t="shared" si="9"/>
        <v>1.52587890625E-5</v>
      </c>
      <c r="O25" s="12" t="str">
        <f t="shared" si="10"/>
        <v>Cumple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Bisección</vt:lpstr>
      <vt:lpstr>Falsa Posición</vt:lpstr>
      <vt:lpstr>Punto Fijo</vt:lpstr>
      <vt:lpstr>Newton-Rapshon</vt:lpstr>
      <vt:lpstr>Ejercicio Propuesto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2021-07-01T00:36:12Z</dcterms:created>
  <dcterms:modified xsi:type="dcterms:W3CDTF">2021-07-02T00:39:25Z</dcterms:modified>
</cp:coreProperties>
</file>