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<sst xmlns="http://schemas.openxmlformats.org/spreadsheetml/2006/main" count="81" uniqueCount="18">
  <si>
    <t xml:space="preserve">PA-I</t>
  </si>
  <si>
    <t xml:space="preserve">PA-II</t>
  </si>
  <si>
    <t xml:space="preserve">RF(diepte=3)</t>
  </si>
  <si>
    <t xml:space="preserve">RF(diepte=4)</t>
  </si>
  <si>
    <t xml:space="preserve">RF(diepte=5)</t>
  </si>
  <si>
    <t xml:space="preserve">DT</t>
  </si>
  <si>
    <t xml:space="preserve">C</t>
  </si>
  <si>
    <t xml:space="preserve"># keer trainen</t>
  </si>
  <si>
    <t xml:space="preserve">tijd</t>
  </si>
  <si>
    <t xml:space="preserve">mse</t>
  </si>
  <si>
    <t xml:space="preserve">estimators</t>
  </si>
  <si>
    <t xml:space="preserve">diepte</t>
  </si>
  <si>
    <t xml:space="preserve">Stochastic</t>
  </si>
  <si>
    <t xml:space="preserve">Aantal keer</t>
  </si>
  <si>
    <t xml:space="preserve">Sliding window</t>
  </si>
  <si>
    <t xml:space="preserve">trainen</t>
  </si>
  <si>
    <t xml:space="preserve">Sampling</t>
  </si>
  <si>
    <t xml:space="preserve">Referentie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</si>
</sst>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Sliding window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Sheet1!$C$62:$F$62</c:f>
              <c:strCach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strCache>
            </c:strRef>
          </c:cat>
          <c:val>
            <c:numRef>
              <c:f>Sheet1!$C$63:$F$63</c:f>
              <c:numCache>
                <c:formatCode>General</c:formatCode>
                <c:ptCount val="4"/>
                <c:pt idx="0">
                  <c:v>38.7</c:v>
                </c:pt>
                <c:pt idx="1">
                  <c:v>46.1</c:v>
                </c:pt>
                <c:pt idx="2">
                  <c:v>51.7</c:v>
                </c:pt>
                <c:pt idx="3">
                  <c:v>53.7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Sheet1!$C$62:$F$62</c:f>
              <c:strCach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strCache>
            </c:strRef>
          </c:cat>
          <c:val>
            <c:numRef>
              <c:f>Sheet1!$C$64:$F$64</c:f>
              <c:numCache>
                <c:formatCode>General</c:formatCode>
                <c:ptCount val="4"/>
                <c:pt idx="0">
                  <c:v>36.4</c:v>
                </c:pt>
                <c:pt idx="1">
                  <c:v>44.5</c:v>
                </c:pt>
                <c:pt idx="2">
                  <c:v>43.7</c:v>
                </c:pt>
                <c:pt idx="3">
                  <c:v>45.5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Referentie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Sheet1!$C$62:$F$62</c:f>
              <c:strCach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strCache>
            </c:strRef>
          </c:cat>
          <c:val>
            <c:numRef>
              <c:f>Sheet1!$C$65:$F$65</c:f>
              <c:numCache>
                <c:formatCode>General</c:formatCode>
                <c:ptCount val="4"/>
                <c:pt idx="0">
                  <c:v>55.9</c:v>
                </c:pt>
                <c:pt idx="1">
                  <c:v>55.9</c:v>
                </c:pt>
                <c:pt idx="2">
                  <c:v>55.9</c:v>
                </c:pt>
                <c:pt idx="3">
                  <c:v>55.9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198694"/>
        <c:axId val="92570943"/>
      </c:lineChart>
      <c:catAx>
        <c:axId val="4419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Grootte venster/reservoir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70943"/>
        <c:crosses val="autoZero"/>
        <c:auto val="1"/>
        <c:lblAlgn val="ctr"/>
        <c:lblOffset val="100"/>
      </c:catAx>
      <c:valAx>
        <c:axId val="92570943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aantal keer trainen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9869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14.599</c:v>
                </c:pt>
                <c:pt idx="1">
                  <c:v>13.883</c:v>
                </c:pt>
                <c:pt idx="2">
                  <c:v>13.732</c:v>
                </c:pt>
                <c:pt idx="3">
                  <c:v>13.314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Sheet1!$J$7:$J$10</c:f>
              <c:numCache>
                <c:formatCode>General</c:formatCode>
                <c:ptCount val="4"/>
                <c:pt idx="0">
                  <c:v>13.507</c:v>
                </c:pt>
                <c:pt idx="1">
                  <c:v>13.672</c:v>
                </c:pt>
                <c:pt idx="2">
                  <c:v>14.129</c:v>
                </c:pt>
                <c:pt idx="3">
                  <c:v>13.539</c:v>
                </c:pt>
              </c:numCache>
            </c:numRef>
          </c:val>
        </c:ser>
        <c:gapWidth val="100"/>
        <c:overlap val="0"/>
        <c:axId val="25924752"/>
        <c:axId val="194624"/>
      </c:barChart>
      <c:catAx>
        <c:axId val="25924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624"/>
        <c:crosses val="autoZero"/>
        <c:auto val="1"/>
        <c:lblAlgn val="ctr"/>
        <c:lblOffset val="100"/>
      </c:catAx>
      <c:valAx>
        <c:axId val="194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247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PA-I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123.2</c:v>
                </c:pt>
                <c:pt idx="1">
                  <c:v>115.1</c:v>
                </c:pt>
                <c:pt idx="2">
                  <c:v>117.5</c:v>
                </c:pt>
                <c:pt idx="3">
                  <c:v>114.5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PA-II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116.1</c:v>
                </c:pt>
                <c:pt idx="1">
                  <c:v>115.5</c:v>
                </c:pt>
                <c:pt idx="2">
                  <c:v>114.6</c:v>
                </c:pt>
                <c:pt idx="3">
                  <c:v>117</c:v>
                </c:pt>
              </c:numCache>
            </c:numRef>
          </c:val>
        </c:ser>
        <c:gapWidth val="100"/>
        <c:overlap val="0"/>
        <c:axId val="34550692"/>
        <c:axId val="54935145"/>
      </c:barChart>
      <c:catAx>
        <c:axId val="345506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35145"/>
        <c:crosses val="autoZero"/>
        <c:auto val="1"/>
        <c:lblAlgn val="ctr"/>
        <c:lblOffset val="100"/>
      </c:catAx>
      <c:valAx>
        <c:axId val="549351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506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Sheet1!$O$7:$O$10</c:f>
              <c:numCache>
                <c:formatCode>General</c:formatCode>
                <c:ptCount val="4"/>
                <c:pt idx="0">
                  <c:v>21.4</c:v>
                </c:pt>
                <c:pt idx="1">
                  <c:v>20.1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Sheet1!$T$7:$T$10</c:f>
              <c:numCache>
                <c:formatCode>General</c:formatCode>
                <c:ptCount val="4"/>
                <c:pt idx="0">
                  <c:v>11.9</c:v>
                </c:pt>
                <c:pt idx="1">
                  <c:v>12.1</c:v>
                </c:pt>
                <c:pt idx="2">
                  <c:v>12</c:v>
                </c:pt>
                <c:pt idx="3">
                  <c:v>11.7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Sheet1!$Y$7:$Y$10</c:f>
              <c:numCache>
                <c:formatCode>General</c:formatCode>
                <c:ptCount val="4"/>
                <c:pt idx="0">
                  <c:v>12</c:v>
                </c:pt>
                <c:pt idx="1">
                  <c:v>11.9</c:v>
                </c:pt>
                <c:pt idx="2">
                  <c:v>11.7</c:v>
                </c:pt>
                <c:pt idx="3">
                  <c:v>11.3</c:v>
                </c:pt>
              </c:numCache>
            </c:numRef>
          </c:val>
        </c:ser>
        <c:gapWidth val="100"/>
        <c:overlap val="0"/>
        <c:axId val="32459771"/>
        <c:axId val="30315127"/>
      </c:barChart>
      <c:catAx>
        <c:axId val="324597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15127"/>
        <c:crosses val="autoZero"/>
        <c:auto val="1"/>
        <c:lblAlgn val="ctr"/>
        <c:lblOffset val="100"/>
      </c:catAx>
      <c:valAx>
        <c:axId val="303151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5977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Sheet1!$Q$7:$Q$10</c:f>
              <c:numCache>
                <c:formatCode>General</c:formatCode>
                <c:ptCount val="4"/>
                <c:pt idx="0">
                  <c:v>7</c:v>
                </c:pt>
                <c:pt idx="1">
                  <c:v>7.28</c:v>
                </c:pt>
                <c:pt idx="2">
                  <c:v>6.74</c:v>
                </c:pt>
                <c:pt idx="3">
                  <c:v>6.59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Sheet1!$V$7:$V$10</c:f>
              <c:numCache>
                <c:formatCode>General</c:formatCode>
                <c:ptCount val="4"/>
                <c:pt idx="0">
                  <c:v>2.84</c:v>
                </c:pt>
                <c:pt idx="1">
                  <c:v>2.66</c:v>
                </c:pt>
                <c:pt idx="2">
                  <c:v>2.22</c:v>
                </c:pt>
                <c:pt idx="3">
                  <c:v>2.74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Sheet1!$N$7:$N$10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Sheet1!$AA$7:$AA$10</c:f>
              <c:numCache>
                <c:formatCode>General</c:formatCode>
                <c:ptCount val="4"/>
                <c:pt idx="0">
                  <c:v>1.808</c:v>
                </c:pt>
                <c:pt idx="1">
                  <c:v>1.635</c:v>
                </c:pt>
                <c:pt idx="2">
                  <c:v>1.951</c:v>
                </c:pt>
                <c:pt idx="3">
                  <c:v>1.51</c:v>
                </c:pt>
              </c:numCache>
            </c:numRef>
          </c:val>
        </c:ser>
        <c:gapWidth val="100"/>
        <c:overlap val="0"/>
        <c:axId val="51710192"/>
        <c:axId val="65881016"/>
      </c:barChart>
      <c:catAx>
        <c:axId val="51710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81016"/>
        <c:crosses val="autoZero"/>
        <c:auto val="1"/>
        <c:lblAlgn val="ctr"/>
        <c:lblOffset val="100"/>
      </c:catAx>
      <c:valAx>
        <c:axId val="65881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101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Sheet1!$AE$7:$AE$9</c:f>
              <c:numCache>
                <c:formatCode>General</c:formatCode>
                <c:ptCount val="3"/>
                <c:pt idx="0">
                  <c:v>36.4</c:v>
                </c:pt>
                <c:pt idx="1">
                  <c:v>12</c:v>
                </c:pt>
                <c:pt idx="2">
                  <c:v>11.6</c:v>
                </c:pt>
              </c:numCache>
            </c:numRef>
          </c:val>
        </c:ser>
        <c:gapWidth val="100"/>
        <c:overlap val="0"/>
        <c:axId val="95089335"/>
        <c:axId val="3331276"/>
      </c:barChart>
      <c:catAx>
        <c:axId val="95089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1276"/>
        <c:crosses val="autoZero"/>
        <c:auto val="1"/>
        <c:lblAlgn val="ctr"/>
        <c:lblOffset val="100"/>
      </c:catAx>
      <c:valAx>
        <c:axId val="33312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# keer getrained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893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Sheet1!$AG$7:$AG$9</c:f>
              <c:numCache>
                <c:formatCode>General</c:formatCode>
                <c:ptCount val="3"/>
                <c:pt idx="0">
                  <c:v>10.16</c:v>
                </c:pt>
                <c:pt idx="1">
                  <c:v>3.62</c:v>
                </c:pt>
                <c:pt idx="2">
                  <c:v>1.7</c:v>
                </c:pt>
              </c:numCache>
            </c:numRef>
          </c:val>
        </c:ser>
        <c:gapWidth val="100"/>
        <c:overlap val="0"/>
        <c:axId val="22519790"/>
        <c:axId val="31255487"/>
      </c:barChart>
      <c:catAx>
        <c:axId val="225197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55487"/>
        <c:crosses val="autoZero"/>
        <c:auto val="1"/>
        <c:lblAlgn val="ctr"/>
        <c:lblOffset val="100"/>
      </c:catAx>
      <c:valAx>
        <c:axId val="31255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 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5197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Sheet1!$AD$7:$AD$9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Sheet1!$AF$7:$AF$9</c:f>
              <c:numCache>
                <c:formatCode>General</c:formatCode>
                <c:ptCount val="3"/>
                <c:pt idx="0">
                  <c:v>80.6</c:v>
                </c:pt>
                <c:pt idx="1">
                  <c:v>76.5</c:v>
                </c:pt>
                <c:pt idx="2">
                  <c:v>76.4</c:v>
                </c:pt>
              </c:numCache>
            </c:numRef>
          </c:val>
        </c:ser>
        <c:gapWidth val="100"/>
        <c:overlap val="0"/>
        <c:axId val="8716394"/>
        <c:axId val="64597827"/>
      </c:barChart>
      <c:catAx>
        <c:axId val="87163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Diepte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97827"/>
        <c:crosses val="autoZero"/>
        <c:auto val="1"/>
        <c:lblAlgn val="ctr"/>
        <c:lblOffset val="100"/>
      </c:catAx>
      <c:valAx>
        <c:axId val="645978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Gemiddelde 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63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RF(diepte=3)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Sheet1!$P$7:$P$10</c:f>
              <c:numCache>
                <c:formatCode>General</c:formatCode>
                <c:ptCount val="4"/>
                <c:pt idx="0">
                  <c:v>87</c:v>
                </c:pt>
                <c:pt idx="1">
                  <c:v>91.7</c:v>
                </c:pt>
                <c:pt idx="2">
                  <c:v>95.6</c:v>
                </c:pt>
                <c:pt idx="3">
                  <c:v>100.91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RF(diepte=4)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Sheet1!$U$7:$U$10</c:f>
              <c:numCache>
                <c:formatCode>General</c:formatCode>
                <c:ptCount val="4"/>
                <c:pt idx="0">
                  <c:v>84.2</c:v>
                </c:pt>
                <c:pt idx="1">
                  <c:v>89.09</c:v>
                </c:pt>
                <c:pt idx="2">
                  <c:v>93.3</c:v>
                </c:pt>
                <c:pt idx="3">
                  <c:v>98.5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RF(diepte=5)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Sheet1!$S$7:$S$10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Sheet1!$Z$7:$Z$10</c:f>
              <c:numCache>
                <c:formatCode>General</c:formatCode>
                <c:ptCount val="4"/>
                <c:pt idx="0">
                  <c:v>84</c:v>
                </c:pt>
                <c:pt idx="1">
                  <c:v>89.6</c:v>
                </c:pt>
                <c:pt idx="2">
                  <c:v>93.6</c:v>
                </c:pt>
                <c:pt idx="3">
                  <c:v>98.1</c:v>
                </c:pt>
              </c:numCache>
            </c:numRef>
          </c:val>
        </c:ser>
        <c:gapWidth val="100"/>
        <c:overlap val="0"/>
        <c:axId val="3266600"/>
        <c:axId val="24153692"/>
      </c:barChart>
      <c:catAx>
        <c:axId val="3266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bomen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53692"/>
        <c:crosses val="autoZero"/>
        <c:auto val="1"/>
        <c:lblAlgn val="ctr"/>
        <c:lblOffset val="100"/>
      </c:catAx>
      <c:valAx>
        <c:axId val="2415369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Gemiddelde uitvoeringstijd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660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585720</xdr:colOff>
      <xdr:row>55</xdr:row>
      <xdr:rowOff>105480</xdr:rowOff>
    </xdr:from>
    <xdr:to>
      <xdr:col>14</xdr:col>
      <xdr:colOff>541440</xdr:colOff>
      <xdr:row>77</xdr:row>
      <xdr:rowOff>154080</xdr:rowOff>
    </xdr:to>
    <xdr:graphicFrame>
      <xdr:nvGraphicFramePr>
        <xdr:cNvPr id="0" name=""/>
        <xdr:cNvGraphicFramePr/>
      </xdr:nvGraphicFramePr>
      <xdr:xfrm>
        <a:off x="5691600" y="9046080"/>
        <a:ext cx="6458040" cy="362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239040</xdr:colOff>
      <xdr:row>28</xdr:row>
      <xdr:rowOff>56160</xdr:rowOff>
    </xdr:from>
    <xdr:to>
      <xdr:col>8</xdr:col>
      <xdr:colOff>304560</xdr:colOff>
      <xdr:row>48</xdr:row>
      <xdr:rowOff>38520</xdr:rowOff>
    </xdr:to>
    <xdr:graphicFrame>
      <xdr:nvGraphicFramePr>
        <xdr:cNvPr id="1" name=""/>
        <xdr:cNvGraphicFramePr/>
      </xdr:nvGraphicFramePr>
      <xdr:xfrm>
        <a:off x="1051560" y="4607640"/>
        <a:ext cx="575532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140040</xdr:colOff>
      <xdr:row>2</xdr:row>
      <xdr:rowOff>141840</xdr:rowOff>
    </xdr:from>
    <xdr:to>
      <xdr:col>8</xdr:col>
      <xdr:colOff>384480</xdr:colOff>
      <xdr:row>23</xdr:row>
      <xdr:rowOff>33480</xdr:rowOff>
    </xdr:to>
    <xdr:graphicFrame>
      <xdr:nvGraphicFramePr>
        <xdr:cNvPr id="2" name=""/>
        <xdr:cNvGraphicFramePr/>
      </xdr:nvGraphicFramePr>
      <xdr:xfrm>
        <a:off x="952560" y="466920"/>
        <a:ext cx="5934240" cy="33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139680</xdr:colOff>
      <xdr:row>3</xdr:row>
      <xdr:rowOff>1440</xdr:rowOff>
    </xdr:from>
    <xdr:to>
      <xdr:col>18</xdr:col>
      <xdr:colOff>205200</xdr:colOff>
      <xdr:row>22</xdr:row>
      <xdr:rowOff>150480</xdr:rowOff>
    </xdr:to>
    <xdr:graphicFrame>
      <xdr:nvGraphicFramePr>
        <xdr:cNvPr id="3" name=""/>
        <xdr:cNvGraphicFramePr/>
      </xdr:nvGraphicFramePr>
      <xdr:xfrm>
        <a:off x="9080280" y="488880"/>
        <a:ext cx="57553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1080</xdr:colOff>
      <xdr:row>27</xdr:row>
      <xdr:rowOff>0</xdr:rowOff>
    </xdr:from>
    <xdr:to>
      <xdr:col>18</xdr:col>
      <xdr:colOff>67320</xdr:colOff>
      <xdr:row>46</xdr:row>
      <xdr:rowOff>147600</xdr:rowOff>
    </xdr:to>
    <xdr:graphicFrame>
      <xdr:nvGraphicFramePr>
        <xdr:cNvPr id="4" name=""/>
        <xdr:cNvGraphicFramePr/>
      </xdr:nvGraphicFramePr>
      <xdr:xfrm>
        <a:off x="8941680" y="4389120"/>
        <a:ext cx="57560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694080</xdr:colOff>
      <xdr:row>2</xdr:row>
      <xdr:rowOff>60840</xdr:rowOff>
    </xdr:from>
    <xdr:to>
      <xdr:col>27</xdr:col>
      <xdr:colOff>759600</xdr:colOff>
      <xdr:row>22</xdr:row>
      <xdr:rowOff>47880</xdr:rowOff>
    </xdr:to>
    <xdr:graphicFrame>
      <xdr:nvGraphicFramePr>
        <xdr:cNvPr id="5" name=""/>
        <xdr:cNvGraphicFramePr/>
      </xdr:nvGraphicFramePr>
      <xdr:xfrm>
        <a:off x="16949880" y="38592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694800</xdr:colOff>
      <xdr:row>27</xdr:row>
      <xdr:rowOff>81000</xdr:rowOff>
    </xdr:from>
    <xdr:to>
      <xdr:col>27</xdr:col>
      <xdr:colOff>762480</xdr:colOff>
      <xdr:row>47</xdr:row>
      <xdr:rowOff>68400</xdr:rowOff>
    </xdr:to>
    <xdr:graphicFrame>
      <xdr:nvGraphicFramePr>
        <xdr:cNvPr id="6" name=""/>
        <xdr:cNvGraphicFramePr/>
      </xdr:nvGraphicFramePr>
      <xdr:xfrm>
        <a:off x="16950600" y="447012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515880</xdr:colOff>
      <xdr:row>54</xdr:row>
      <xdr:rowOff>101160</xdr:rowOff>
    </xdr:from>
    <xdr:to>
      <xdr:col>27</xdr:col>
      <xdr:colOff>582120</xdr:colOff>
      <xdr:row>74</xdr:row>
      <xdr:rowOff>86040</xdr:rowOff>
    </xdr:to>
    <xdr:graphicFrame>
      <xdr:nvGraphicFramePr>
        <xdr:cNvPr id="7" name=""/>
        <xdr:cNvGraphicFramePr/>
      </xdr:nvGraphicFramePr>
      <xdr:xfrm>
        <a:off x="16771680" y="8879400"/>
        <a:ext cx="57560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119520</xdr:colOff>
      <xdr:row>53</xdr:row>
      <xdr:rowOff>142200</xdr:rowOff>
    </xdr:from>
    <xdr:to>
      <xdr:col>18</xdr:col>
      <xdr:colOff>185040</xdr:colOff>
      <xdr:row>73</xdr:row>
      <xdr:rowOff>129240</xdr:rowOff>
    </xdr:to>
    <xdr:graphicFrame>
      <xdr:nvGraphicFramePr>
        <xdr:cNvPr id="8" name=""/>
        <xdr:cNvGraphicFramePr/>
      </xdr:nvGraphicFramePr>
      <xdr:xfrm>
        <a:off x="9060120" y="875772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AG65"/>
  <sheetViews>
    <sheetView showFormulas="false" showGridLines="true" showRowColHeaders="true" showZeros="true" rightToLeft="false" tabSelected="true" showOutlineSymbols="true" defaultGridColor="true" view="normal" topLeftCell="B49" colorId="64" zoomScale="100" zoomScaleNormal="100" zoomScalePageLayoutView="100" workbookViewId="0">
      <selection pane="topLeft" activeCell="M84" activeCellId="0" sqref="M8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77"/>
    <col collapsed="false" customWidth="false" hidden="false" outlineLevel="0" max="1025" min="3" style="0" width="11.52"/>
  </cols>
  <sheetData>
    <row r="5" customFormat="false" ht="12.8" hidden="false" customHeight="false" outlineLevel="0" collapsed="false">
      <c r="B5" s="0" t="s">
        <v>0</v>
      </c>
      <c r="G5" s="0" t="s">
        <v>1</v>
      </c>
      <c r="N5" s="0" t="s">
        <v>2</v>
      </c>
      <c r="S5" s="0" t="s">
        <v>3</v>
      </c>
      <c r="X5" s="0" t="s">
        <v>4</v>
      </c>
      <c r="AD5" s="0" t="s">
        <v>5</v>
      </c>
    </row>
    <row r="6" customFormat="false" ht="12.8" hidden="false" customHeight="false" outlineLevel="0" collapsed="false">
      <c r="B6" s="0" t="s">
        <v>6</v>
      </c>
      <c r="C6" s="0" t="s">
        <v>7</v>
      </c>
      <c r="D6" s="0" t="s">
        <v>8</v>
      </c>
      <c r="E6" s="0" t="s">
        <v>9</v>
      </c>
      <c r="G6" s="0" t="s">
        <v>6</v>
      </c>
      <c r="H6" s="0" t="s">
        <v>7</v>
      </c>
      <c r="I6" s="0" t="s">
        <v>8</v>
      </c>
      <c r="J6" s="0" t="s">
        <v>9</v>
      </c>
      <c r="N6" s="0" t="s">
        <v>10</v>
      </c>
      <c r="O6" s="0" t="s">
        <v>7</v>
      </c>
      <c r="P6" s="0" t="s">
        <v>8</v>
      </c>
      <c r="Q6" s="0" t="s">
        <v>9</v>
      </c>
      <c r="S6" s="0" t="s">
        <v>10</v>
      </c>
      <c r="T6" s="0" t="s">
        <v>7</v>
      </c>
      <c r="U6" s="0" t="s">
        <v>8</v>
      </c>
      <c r="V6" s="0" t="s">
        <v>9</v>
      </c>
      <c r="X6" s="0" t="s">
        <v>10</v>
      </c>
      <c r="Y6" s="0" t="s">
        <v>7</v>
      </c>
      <c r="Z6" s="0" t="s">
        <v>8</v>
      </c>
      <c r="AA6" s="0" t="s">
        <v>9</v>
      </c>
      <c r="AD6" s="0" t="s">
        <v>11</v>
      </c>
      <c r="AE6" s="0" t="s">
        <v>7</v>
      </c>
      <c r="AF6" s="0" t="s">
        <v>8</v>
      </c>
      <c r="AG6" s="0" t="s">
        <v>9</v>
      </c>
    </row>
    <row r="7" customFormat="false" ht="12.8" hidden="false" customHeight="false" outlineLevel="0" collapsed="false">
      <c r="B7" s="0" t="n">
        <v>1</v>
      </c>
      <c r="C7" s="0" t="n">
        <v>123.2</v>
      </c>
      <c r="D7" s="0" t="n">
        <v>90.12</v>
      </c>
      <c r="E7" s="0" t="n">
        <f aca="false">(18.9+13.7+13.4+13.9+14.1+15.13+14+14.5+14.3+14.06)/10</f>
        <v>14.599</v>
      </c>
      <c r="G7" s="0" t="n">
        <v>1</v>
      </c>
      <c r="H7" s="0" t="n">
        <v>116.1</v>
      </c>
      <c r="I7" s="0" t="n">
        <v>90.28</v>
      </c>
      <c r="J7" s="0" t="n">
        <f aca="false">(13.36+13.76+13.83+13.36+13.54+14.6+13.19+12.8+12.68+13.95)/10</f>
        <v>13.507</v>
      </c>
      <c r="N7" s="0" t="n">
        <v>5</v>
      </c>
      <c r="O7" s="0" t="n">
        <v>21.4</v>
      </c>
      <c r="P7" s="0" t="n">
        <v>87</v>
      </c>
      <c r="Q7" s="0" t="n">
        <f aca="false">(8.2+7.5+7.6+6.5+7.3+7.6+6.3+5.7+6.1+7.2)/10</f>
        <v>7</v>
      </c>
      <c r="S7" s="0" t="n">
        <v>5</v>
      </c>
      <c r="T7" s="0" t="n">
        <v>11.9</v>
      </c>
      <c r="U7" s="0" t="n">
        <v>84.2</v>
      </c>
      <c r="V7" s="0" t="n">
        <f aca="false">(3.5+2.4+4.7+2.5+3.3+2+3.2+2.6+1.7+2.5)/10</f>
        <v>2.84</v>
      </c>
      <c r="X7" s="0" t="n">
        <v>5</v>
      </c>
      <c r="Y7" s="0" t="n">
        <v>12</v>
      </c>
      <c r="Z7" s="0" t="n">
        <v>84</v>
      </c>
      <c r="AA7" s="0" t="n">
        <f aca="false">(0.9+4.2+0.7+2.4+1.2+3.1+2.3+1.5+0.7+1.08)/10</f>
        <v>1.808</v>
      </c>
      <c r="AD7" s="0" t="n">
        <v>3</v>
      </c>
      <c r="AE7" s="0" t="n">
        <v>36.4</v>
      </c>
      <c r="AF7" s="0" t="n">
        <v>80.6</v>
      </c>
      <c r="AG7" s="0" t="n">
        <f aca="false">(9.6+9.8+9.6+9.5+11+9.5+11.5+9.7+10.6+10.8)/10</f>
        <v>10.16</v>
      </c>
    </row>
    <row r="8" customFormat="false" ht="12.8" hidden="false" customHeight="false" outlineLevel="0" collapsed="false">
      <c r="B8" s="0" t="n">
        <v>2</v>
      </c>
      <c r="C8" s="0" t="n">
        <v>115.1</v>
      </c>
      <c r="D8" s="0" t="n">
        <v>89.59</v>
      </c>
      <c r="E8" s="0" t="n">
        <f aca="false">(14.2+14+13.95+14.02+14.32+14.49+13.27+14.15+13.63+12.8)/10</f>
        <v>13.883</v>
      </c>
      <c r="G8" s="0" t="n">
        <v>2</v>
      </c>
      <c r="H8" s="0" t="n">
        <v>115.5</v>
      </c>
      <c r="I8" s="0" t="n">
        <v>90.1</v>
      </c>
      <c r="J8" s="0" t="n">
        <f aca="false">(12.78+14.87+14.71+13.33+12.85+14.61+11.96+14.01+14.34+13.26)/10</f>
        <v>13.672</v>
      </c>
      <c r="N8" s="0" t="n">
        <v>10</v>
      </c>
      <c r="O8" s="0" t="n">
        <v>20.1</v>
      </c>
      <c r="P8" s="0" t="n">
        <v>91.7</v>
      </c>
      <c r="Q8" s="0" t="n">
        <f aca="false">(9.5+7+6.3+8.8+6.5+7.1+6.6+8.5+6+6.5)/10</f>
        <v>7.28</v>
      </c>
      <c r="S8" s="0" t="n">
        <v>10</v>
      </c>
      <c r="T8" s="0" t="n">
        <v>12.1</v>
      </c>
      <c r="U8" s="0" t="n">
        <v>89.09</v>
      </c>
      <c r="V8" s="0" t="n">
        <f aca="false">(2.7+2.4+1.9+3+2.7+2.3+4.7+3.6+1.7+1.6)/10</f>
        <v>2.66</v>
      </c>
      <c r="X8" s="0" t="n">
        <v>10</v>
      </c>
      <c r="Y8" s="0" t="n">
        <v>11.9</v>
      </c>
      <c r="Z8" s="0" t="n">
        <v>89.6</v>
      </c>
      <c r="AA8" s="0" t="n">
        <f aca="false">(2.3+1.9+1.1+2.07+0.8+0.9+1.97+1.48+1.51+2.32)/10</f>
        <v>1.635</v>
      </c>
      <c r="AD8" s="0" t="n">
        <v>4</v>
      </c>
      <c r="AE8" s="0" t="n">
        <v>12</v>
      </c>
      <c r="AF8" s="0" t="n">
        <v>76.5</v>
      </c>
      <c r="AG8" s="0" t="n">
        <f aca="false">(3.1+5+4.1+5.5+3.5+3.3+3.2+2.7+3.2+2.6)/10</f>
        <v>3.62</v>
      </c>
    </row>
    <row r="9" customFormat="false" ht="12.8" hidden="false" customHeight="false" outlineLevel="0" collapsed="false">
      <c r="B9" s="0" t="n">
        <v>5</v>
      </c>
      <c r="C9" s="0" t="n">
        <v>117.5</v>
      </c>
      <c r="D9" s="0" t="n">
        <v>90.3</v>
      </c>
      <c r="E9" s="0" t="n">
        <f aca="false">(15.09+13.46+13.99+14.51+13.37+13.22+13.8+12.6+12.67+14.61)/10</f>
        <v>13.732</v>
      </c>
      <c r="G9" s="0" t="n">
        <v>5</v>
      </c>
      <c r="H9" s="0" t="n">
        <v>114.6</v>
      </c>
      <c r="I9" s="0" t="n">
        <v>90.32</v>
      </c>
      <c r="J9" s="0" t="n">
        <f aca="false">(15.51+13.86+13.24+14.37+15.15+14.95+13.33+13+13.64+14.24)/10</f>
        <v>14.129</v>
      </c>
      <c r="N9" s="0" t="n">
        <v>15</v>
      </c>
      <c r="O9" s="0" t="n">
        <v>18</v>
      </c>
      <c r="P9" s="0" t="n">
        <v>95.6</v>
      </c>
      <c r="Q9" s="0" t="n">
        <f aca="false">(6.1+6.5+6.8+6.4+6.3+6.1+7.7+6.4+7.3+7.8)/10</f>
        <v>6.74</v>
      </c>
      <c r="S9" s="0" t="n">
        <v>15</v>
      </c>
      <c r="T9" s="0" t="n">
        <v>12</v>
      </c>
      <c r="U9" s="0" t="n">
        <v>93.3</v>
      </c>
      <c r="V9" s="0" t="n">
        <f aca="false">(1.1+2.8+2.7+2.6+1.8+2.8+1.7+1.4+1.8+3.5)/10</f>
        <v>2.22</v>
      </c>
      <c r="X9" s="0" t="n">
        <v>15</v>
      </c>
      <c r="Y9" s="0" t="n">
        <v>11.7</v>
      </c>
      <c r="Z9" s="0" t="n">
        <v>93.6</v>
      </c>
      <c r="AA9" s="0" t="n">
        <f aca="false">(1.8+4.5+2+1.7+2+1.04+2.04+1.92+0.95+1.56)/10</f>
        <v>1.951</v>
      </c>
      <c r="AD9" s="0" t="n">
        <v>5</v>
      </c>
      <c r="AE9" s="0" t="n">
        <v>11.6</v>
      </c>
      <c r="AF9" s="0" t="n">
        <v>76.4</v>
      </c>
      <c r="AG9" s="0" t="n">
        <f aca="false">(1.2+1.7+1.1+1.8+2+1.7+1.7+2.9+1.6+1.3)/10</f>
        <v>1.7</v>
      </c>
    </row>
    <row r="10" customFormat="false" ht="12.8" hidden="false" customHeight="false" outlineLevel="0" collapsed="false">
      <c r="B10" s="0" t="n">
        <v>10</v>
      </c>
      <c r="C10" s="0" t="n">
        <v>114.5</v>
      </c>
      <c r="D10" s="0" t="n">
        <v>89.7</v>
      </c>
      <c r="E10" s="0" t="n">
        <f aca="false">(12.79+12.37+13.64+14.24+13.62+14+12.57+12.93+13.56+13.42)/10</f>
        <v>13.314</v>
      </c>
      <c r="G10" s="0" t="n">
        <v>10</v>
      </c>
      <c r="H10" s="0" t="n">
        <v>117</v>
      </c>
      <c r="I10" s="0" t="n">
        <v>90.58</v>
      </c>
      <c r="J10" s="0" t="n">
        <f aca="false">(13.17+13.36+11.78+15.52+14.54+12.88+13.88+14.08+14.21+11.97)/10</f>
        <v>13.539</v>
      </c>
      <c r="N10" s="0" t="n">
        <v>20</v>
      </c>
      <c r="O10" s="0" t="n">
        <v>18</v>
      </c>
      <c r="P10" s="0" t="n">
        <v>100.91</v>
      </c>
      <c r="Q10" s="0" t="n">
        <f aca="false">(5.5+5.6+6.1+6.9+6.6+5.6+6.5+7.8+7.8+7.5)/10</f>
        <v>6.59</v>
      </c>
      <c r="S10" s="0" t="n">
        <v>20</v>
      </c>
      <c r="T10" s="0" t="n">
        <v>11.7</v>
      </c>
      <c r="U10" s="0" t="n">
        <v>98.5</v>
      </c>
      <c r="V10" s="0" t="n">
        <f aca="false">(3+3.4+2.3+2+1.4+2.6+4.1+3.3+2.6+2.7)/10</f>
        <v>2.74</v>
      </c>
      <c r="X10" s="0" t="n">
        <v>20</v>
      </c>
      <c r="Y10" s="0" t="n">
        <v>11.3</v>
      </c>
      <c r="Z10" s="0" t="n">
        <v>98.1</v>
      </c>
      <c r="AA10" s="0" t="n">
        <f aca="false">(1.4+1.6+1.3+1.5+2.2+2+0.8+2.6+0.9+0.8)/10</f>
        <v>1.51</v>
      </c>
    </row>
    <row r="13" customFormat="false" ht="12.8" hidden="false" customHeight="false" outlineLevel="0" collapsed="false">
      <c r="B13" s="0" t="s">
        <v>12</v>
      </c>
      <c r="N13" s="0" t="s">
        <v>12</v>
      </c>
      <c r="AD13" s="0" t="s">
        <v>12</v>
      </c>
    </row>
    <row r="14" customFormat="false" ht="12.8" hidden="false" customHeight="false" outlineLevel="0" collapsed="false">
      <c r="B14" s="0" t="s">
        <v>0</v>
      </c>
      <c r="G14" s="0" t="s">
        <v>1</v>
      </c>
      <c r="N14" s="0" t="s">
        <v>2</v>
      </c>
      <c r="S14" s="0" t="s">
        <v>3</v>
      </c>
      <c r="X14" s="0" t="s">
        <v>4</v>
      </c>
      <c r="AD14" s="0" t="s">
        <v>5</v>
      </c>
    </row>
    <row r="15" customFormat="false" ht="12.8" hidden="false" customHeight="false" outlineLevel="0" collapsed="false">
      <c r="B15" s="0" t="s">
        <v>6</v>
      </c>
      <c r="C15" s="0" t="s">
        <v>7</v>
      </c>
      <c r="D15" s="0" t="s">
        <v>8</v>
      </c>
      <c r="E15" s="0" t="s">
        <v>9</v>
      </c>
      <c r="G15" s="0" t="s">
        <v>6</v>
      </c>
      <c r="H15" s="0" t="s">
        <v>7</v>
      </c>
      <c r="I15" s="0" t="s">
        <v>8</v>
      </c>
      <c r="J15" s="0" t="s">
        <v>9</v>
      </c>
      <c r="N15" s="0" t="s">
        <v>10</v>
      </c>
      <c r="O15" s="0" t="s">
        <v>7</v>
      </c>
      <c r="P15" s="0" t="s">
        <v>8</v>
      </c>
      <c r="Q15" s="0" t="s">
        <v>9</v>
      </c>
      <c r="S15" s="0" t="s">
        <v>10</v>
      </c>
      <c r="T15" s="0" t="s">
        <v>7</v>
      </c>
      <c r="U15" s="0" t="s">
        <v>8</v>
      </c>
      <c r="V15" s="0" t="s">
        <v>9</v>
      </c>
      <c r="X15" s="0" t="s">
        <v>10</v>
      </c>
      <c r="Y15" s="0" t="s">
        <v>7</v>
      </c>
      <c r="Z15" s="0" t="s">
        <v>8</v>
      </c>
      <c r="AA15" s="0" t="s">
        <v>9</v>
      </c>
      <c r="AD15" s="0" t="s">
        <v>11</v>
      </c>
      <c r="AE15" s="0" t="s">
        <v>7</v>
      </c>
      <c r="AF15" s="0" t="s">
        <v>8</v>
      </c>
      <c r="AG15" s="0" t="s">
        <v>9</v>
      </c>
    </row>
    <row r="16" customFormat="false" ht="12.8" hidden="false" customHeight="false" outlineLevel="0" collapsed="false">
      <c r="B16" s="0" t="n">
        <v>1</v>
      </c>
      <c r="C16" s="0" t="n">
        <v>175.6</v>
      </c>
      <c r="E16" s="0" t="n">
        <v>14.76</v>
      </c>
      <c r="G16" s="0" t="n">
        <v>1</v>
      </c>
      <c r="H16" s="0" t="n">
        <v>170.3</v>
      </c>
      <c r="J16" s="0" t="n">
        <v>14.52</v>
      </c>
      <c r="N16" s="0" t="n">
        <v>5</v>
      </c>
      <c r="O16" s="0" t="n">
        <v>145.3</v>
      </c>
      <c r="Q16" s="0" t="n">
        <v>7.35</v>
      </c>
      <c r="S16" s="0" t="n">
        <v>5</v>
      </c>
      <c r="T16" s="0" t="n">
        <v>72.8</v>
      </c>
      <c r="V16" s="0" t="n">
        <v>1.47</v>
      </c>
      <c r="X16" s="0" t="n">
        <v>5</v>
      </c>
      <c r="Y16" s="0" t="n">
        <v>40.4</v>
      </c>
      <c r="AA16" s="0" t="n">
        <v>0.56</v>
      </c>
      <c r="AD16" s="0" t="n">
        <v>3</v>
      </c>
      <c r="AE16" s="0" t="n">
        <v>160.8</v>
      </c>
      <c r="AG16" s="0" t="n">
        <v>9.37</v>
      </c>
    </row>
    <row r="17" customFormat="false" ht="12.8" hidden="false" customHeight="false" outlineLevel="0" collapsed="false">
      <c r="B17" s="0" t="n">
        <v>2</v>
      </c>
      <c r="C17" s="0" t="n">
        <v>170.26</v>
      </c>
      <c r="E17" s="0" t="n">
        <v>14.63</v>
      </c>
      <c r="G17" s="0" t="n">
        <v>2</v>
      </c>
      <c r="H17" s="0" t="n">
        <v>168.1</v>
      </c>
      <c r="J17" s="0" t="n">
        <v>14.5</v>
      </c>
      <c r="N17" s="0" t="n">
        <v>10</v>
      </c>
      <c r="O17" s="0" t="n">
        <v>143.8</v>
      </c>
      <c r="Q17" s="0" t="n">
        <v>7.42</v>
      </c>
      <c r="S17" s="0" t="n">
        <v>10</v>
      </c>
      <c r="T17" s="0" t="n">
        <v>58.2</v>
      </c>
      <c r="V17" s="0" t="n">
        <v>1.38</v>
      </c>
      <c r="X17" s="0" t="n">
        <v>10</v>
      </c>
      <c r="Y17" s="0" t="n">
        <v>31.8</v>
      </c>
      <c r="AA17" s="0" t="n">
        <v>0.59</v>
      </c>
      <c r="AD17" s="0" t="n">
        <v>4</v>
      </c>
      <c r="AE17" s="0" t="n">
        <v>88.9</v>
      </c>
      <c r="AG17" s="0" t="n">
        <v>2.41</v>
      </c>
    </row>
    <row r="18" customFormat="false" ht="12.8" hidden="false" customHeight="false" outlineLevel="0" collapsed="false">
      <c r="B18" s="0" t="n">
        <v>5</v>
      </c>
      <c r="C18" s="0" t="n">
        <v>148.84</v>
      </c>
      <c r="E18" s="0" t="n">
        <v>14.66</v>
      </c>
      <c r="G18" s="0" t="n">
        <v>5</v>
      </c>
      <c r="H18" s="0" t="n">
        <v>176</v>
      </c>
      <c r="J18" s="0" t="n">
        <v>14.05</v>
      </c>
      <c r="N18" s="0" t="n">
        <v>15</v>
      </c>
      <c r="O18" s="0" t="n">
        <v>145.4</v>
      </c>
      <c r="Q18" s="0" t="n">
        <v>7.33</v>
      </c>
      <c r="S18" s="0" t="n">
        <v>15</v>
      </c>
      <c r="T18" s="0" t="n">
        <v>61.6</v>
      </c>
      <c r="V18" s="0" t="n">
        <v>1.377</v>
      </c>
      <c r="X18" s="0" t="n">
        <v>15</v>
      </c>
      <c r="Y18" s="0" t="n">
        <v>33.4</v>
      </c>
      <c r="AA18" s="0" t="n">
        <v>0.53</v>
      </c>
      <c r="AD18" s="0" t="n">
        <v>5</v>
      </c>
      <c r="AE18" s="0" t="n">
        <v>51.3</v>
      </c>
      <c r="AG18" s="0" t="n">
        <v>1.06</v>
      </c>
    </row>
    <row r="19" customFormat="false" ht="12.8" hidden="false" customHeight="false" outlineLevel="0" collapsed="false">
      <c r="B19" s="0" t="n">
        <v>10</v>
      </c>
      <c r="C19" s="0" t="n">
        <v>147.27</v>
      </c>
      <c r="E19" s="0" t="n">
        <v>14.6</v>
      </c>
      <c r="G19" s="0" t="n">
        <v>10</v>
      </c>
      <c r="H19" s="0" t="n">
        <v>180</v>
      </c>
      <c r="J19" s="0" t="n">
        <v>15.56</v>
      </c>
      <c r="N19" s="0" t="n">
        <v>20</v>
      </c>
      <c r="O19" s="0" t="n">
        <v>144.7</v>
      </c>
      <c r="Q19" s="0" t="n">
        <v>7.37</v>
      </c>
      <c r="S19" s="0" t="n">
        <v>20</v>
      </c>
      <c r="T19" s="0" t="n">
        <v>59.6</v>
      </c>
      <c r="V19" s="0" t="n">
        <v>1.35</v>
      </c>
      <c r="X19" s="0" t="n">
        <v>20</v>
      </c>
      <c r="Y19" s="0" t="n">
        <v>30.4</v>
      </c>
      <c r="AA19" s="0" t="n">
        <v>0.56</v>
      </c>
    </row>
    <row r="21" customFormat="false" ht="12.8" hidden="false" customHeight="false" outlineLevel="0" collapsed="false">
      <c r="C21" s="0" t="n">
        <f aca="false">C16/C7</f>
        <v>1.42532467532468</v>
      </c>
      <c r="E21" s="0" t="n">
        <f aca="false">E16/E7</f>
        <v>1.01102815261319</v>
      </c>
      <c r="H21" s="0" t="n">
        <f aca="false">H16/H7</f>
        <v>1.46683893195521</v>
      </c>
      <c r="J21" s="0" t="n">
        <f aca="false">J16/J7</f>
        <v>1.07499814910787</v>
      </c>
      <c r="O21" s="0" t="n">
        <f aca="false">O16/O7</f>
        <v>6.78971962616823</v>
      </c>
      <c r="Q21" s="0" t="n">
        <f aca="false">Q16/Q7</f>
        <v>1.05</v>
      </c>
      <c r="T21" s="0" t="n">
        <f aca="false">T16/T7</f>
        <v>6.11764705882353</v>
      </c>
      <c r="V21" s="0" t="n">
        <f aca="false">V16/V7</f>
        <v>0.517605633802817</v>
      </c>
      <c r="Y21" s="0" t="n">
        <f aca="false">Y16/Y7</f>
        <v>3.36666666666667</v>
      </c>
      <c r="AA21" s="0" t="n">
        <f aca="false">AA16/AA7</f>
        <v>0.309734513274336</v>
      </c>
      <c r="AE21" s="0" t="n">
        <f aca="false">AE16/AE7</f>
        <v>4.41758241758242</v>
      </c>
      <c r="AG21" s="0" t="n">
        <f aca="false">AG16/AG7</f>
        <v>0.922244094488189</v>
      </c>
    </row>
    <row r="22" customFormat="false" ht="12.8" hidden="false" customHeight="false" outlineLevel="0" collapsed="false">
      <c r="C22" s="0" t="n">
        <f aca="false">C17/C8</f>
        <v>1.47923544743701</v>
      </c>
      <c r="E22" s="0" t="n">
        <f aca="false">E17/E8</f>
        <v>1.05380681408917</v>
      </c>
      <c r="H22" s="0" t="n">
        <f aca="false">H17/H8</f>
        <v>1.45541125541126</v>
      </c>
      <c r="J22" s="0" t="n">
        <f aca="false">J17/J8</f>
        <v>1.06056173200702</v>
      </c>
      <c r="O22" s="0" t="n">
        <f aca="false">O17/O8</f>
        <v>7.15422885572139</v>
      </c>
      <c r="Q22" s="0" t="n">
        <f aca="false">Q17/Q8</f>
        <v>1.01923076923077</v>
      </c>
      <c r="T22" s="0" t="n">
        <f aca="false">T17/T8</f>
        <v>4.8099173553719</v>
      </c>
      <c r="V22" s="0" t="n">
        <f aca="false">V17/V8</f>
        <v>0.518796992481203</v>
      </c>
      <c r="Y22" s="0" t="n">
        <f aca="false">Y17/Y8</f>
        <v>2.67226890756302</v>
      </c>
      <c r="AA22" s="0" t="n">
        <f aca="false">AA17/AA8</f>
        <v>0.36085626911315</v>
      </c>
      <c r="AE22" s="0" t="n">
        <f aca="false">AE17/AE8</f>
        <v>7.40833333333333</v>
      </c>
      <c r="AG22" s="0" t="n">
        <f aca="false">AG17/AG8</f>
        <v>0.665745856353591</v>
      </c>
    </row>
    <row r="23" customFormat="false" ht="12.8" hidden="false" customHeight="false" outlineLevel="0" collapsed="false">
      <c r="C23" s="0" t="n">
        <f aca="false">C18/C9</f>
        <v>1.26672340425532</v>
      </c>
      <c r="E23" s="0" t="n">
        <f aca="false">E18/E9</f>
        <v>1.06757937663851</v>
      </c>
      <c r="H23" s="0" t="n">
        <f aca="false">H18/H9</f>
        <v>1.53577661431065</v>
      </c>
      <c r="J23" s="0" t="n">
        <f aca="false">J18/J9</f>
        <v>0.994408663033477</v>
      </c>
      <c r="O23" s="0" t="n">
        <f aca="false">O18/O9</f>
        <v>8.07777777777778</v>
      </c>
      <c r="Q23" s="0" t="n">
        <f aca="false">Q18/Q9</f>
        <v>1.08753709198813</v>
      </c>
      <c r="T23" s="0" t="n">
        <f aca="false">T18/T9</f>
        <v>5.13333333333333</v>
      </c>
      <c r="V23" s="0" t="n">
        <f aca="false">V18/V9</f>
        <v>0.62027027027027</v>
      </c>
      <c r="Y23" s="0" t="n">
        <f aca="false">Y18/Y9</f>
        <v>2.85470085470085</v>
      </c>
      <c r="AA23" s="0" t="n">
        <f aca="false">AA18/AA9</f>
        <v>0.271655561250641</v>
      </c>
      <c r="AE23" s="0" t="n">
        <f aca="false">AE18/AE9</f>
        <v>4.42241379310345</v>
      </c>
      <c r="AG23" s="0" t="n">
        <f aca="false">AG18/AG9</f>
        <v>0.623529411764706</v>
      </c>
    </row>
    <row r="24" customFormat="false" ht="12.8" hidden="false" customHeight="false" outlineLevel="0" collapsed="false">
      <c r="C24" s="0" t="n">
        <f aca="false">C19/C10</f>
        <v>1.28620087336245</v>
      </c>
      <c r="E24" s="0" t="n">
        <f aca="false">E19/E10</f>
        <v>1.09659005558059</v>
      </c>
      <c r="H24" s="0" t="n">
        <f aca="false">H19/H10</f>
        <v>1.53846153846154</v>
      </c>
      <c r="J24" s="0" t="n">
        <f aca="false">J19/J10</f>
        <v>1.14927247211759</v>
      </c>
      <c r="O24" s="0" t="n">
        <f aca="false">O19/O10</f>
        <v>8.03888888888889</v>
      </c>
      <c r="Q24" s="0" t="n">
        <f aca="false">Q19/Q10</f>
        <v>1.11836115326252</v>
      </c>
      <c r="T24" s="0" t="n">
        <f aca="false">T19/T10</f>
        <v>5.09401709401709</v>
      </c>
      <c r="V24" s="0" t="n">
        <f aca="false">V19/V10</f>
        <v>0.492700729927007</v>
      </c>
      <c r="Y24" s="0" t="n">
        <f aca="false">Y19/Y10</f>
        <v>2.69026548672566</v>
      </c>
      <c r="AA24" s="0" t="n">
        <f aca="false">AA19/AA10</f>
        <v>0.370860927152318</v>
      </c>
    </row>
    <row r="25" customFormat="false" ht="12.8" hidden="false" customHeight="false" outlineLevel="0" collapsed="false">
      <c r="AG25" s="0" t="n">
        <f aca="false">1-AG21</f>
        <v>0.0777559055118111</v>
      </c>
    </row>
    <row r="26" customFormat="false" ht="12.8" hidden="false" customHeight="false" outlineLevel="0" collapsed="false">
      <c r="V26" s="0" t="n">
        <f aca="false">1-V21</f>
        <v>0.482394366197183</v>
      </c>
      <c r="AA26" s="0" t="n">
        <f aca="false">1-AA21</f>
        <v>0.690265486725664</v>
      </c>
      <c r="AG26" s="0" t="n">
        <f aca="false">1-AG22</f>
        <v>0.334254143646409</v>
      </c>
    </row>
    <row r="27" customFormat="false" ht="12.8" hidden="false" customHeight="false" outlineLevel="0" collapsed="false">
      <c r="V27" s="0" t="n">
        <f aca="false">1-V22</f>
        <v>0.481203007518797</v>
      </c>
      <c r="AA27" s="0" t="n">
        <f aca="false">1-AA22</f>
        <v>0.63914373088685</v>
      </c>
      <c r="AG27" s="0" t="n">
        <f aca="false">1-AG23</f>
        <v>0.376470588235294</v>
      </c>
    </row>
    <row r="28" customFormat="false" ht="12.8" hidden="false" customHeight="false" outlineLevel="0" collapsed="false">
      <c r="V28" s="0" t="n">
        <f aca="false">1-V23</f>
        <v>0.37972972972973</v>
      </c>
      <c r="AA28" s="0" t="n">
        <f aca="false">1-AA23</f>
        <v>0.728344438749359</v>
      </c>
    </row>
    <row r="29" customFormat="false" ht="12.8" hidden="false" customHeight="false" outlineLevel="0" collapsed="false">
      <c r="V29" s="0" t="n">
        <f aca="false">1-V24</f>
        <v>0.507299270072993</v>
      </c>
      <c r="AA29" s="0" t="n">
        <f aca="false">1-AA24</f>
        <v>0.629139072847682</v>
      </c>
    </row>
    <row r="46" customFormat="false" ht="12.8" hidden="false" customHeight="false" outlineLevel="0" collapsed="false">
      <c r="P46" s="0" t="s">
        <v>2</v>
      </c>
      <c r="Q46" s="0" t="s">
        <v>3</v>
      </c>
      <c r="R46" s="0" t="s">
        <v>4</v>
      </c>
    </row>
    <row r="47" customFormat="false" ht="12.8" hidden="false" customHeight="false" outlineLevel="0" collapsed="false">
      <c r="O47" s="0" t="s">
        <v>10</v>
      </c>
      <c r="P47" s="0" t="s">
        <v>8</v>
      </c>
      <c r="Q47" s="0" t="s">
        <v>8</v>
      </c>
      <c r="R47" s="0" t="s">
        <v>8</v>
      </c>
      <c r="T47" s="0" t="s">
        <v>10</v>
      </c>
      <c r="U47" s="0" t="s">
        <v>7</v>
      </c>
      <c r="W47" s="0" t="s">
        <v>9</v>
      </c>
      <c r="Y47" s="0" t="s">
        <v>10</v>
      </c>
      <c r="Z47" s="0" t="s">
        <v>7</v>
      </c>
      <c r="AB47" s="0" t="s">
        <v>9</v>
      </c>
    </row>
    <row r="48" customFormat="false" ht="12.8" hidden="false" customHeight="false" outlineLevel="0" collapsed="false">
      <c r="O48" s="0" t="n">
        <v>5</v>
      </c>
      <c r="P48" s="0" t="n">
        <v>87</v>
      </c>
      <c r="Q48" s="0" t="n">
        <v>84.2</v>
      </c>
      <c r="R48" s="0" t="n">
        <v>84</v>
      </c>
      <c r="T48" s="0" t="n">
        <v>5</v>
      </c>
      <c r="U48" s="0" t="n">
        <v>11.9</v>
      </c>
      <c r="W48" s="0" t="n">
        <f aca="false">(3.5+2.4+4.7+2.5+3.3+2+3.2+2.6+1.7+2.5)/10</f>
        <v>2.84</v>
      </c>
      <c r="Y48" s="0" t="n">
        <v>5</v>
      </c>
      <c r="Z48" s="0" t="n">
        <v>12</v>
      </c>
      <c r="AB48" s="0" t="n">
        <f aca="false">(0.9+4.2+0.7+2.4+1.2+3.1+2.3+1.5+0.7+1.08)/10</f>
        <v>1.808</v>
      </c>
    </row>
    <row r="49" customFormat="false" ht="12.8" hidden="false" customHeight="false" outlineLevel="0" collapsed="false">
      <c r="O49" s="0" t="n">
        <v>10</v>
      </c>
      <c r="P49" s="0" t="n">
        <v>91.7</v>
      </c>
      <c r="Q49" s="0" t="n">
        <v>89.09</v>
      </c>
      <c r="R49" s="0" t="n">
        <v>89.6</v>
      </c>
      <c r="T49" s="0" t="n">
        <v>10</v>
      </c>
      <c r="U49" s="0" t="n">
        <v>12.1</v>
      </c>
      <c r="W49" s="0" t="n">
        <f aca="false">(2.7+2.4+1.9+3+2.7+2.3+4.7+3.6+1.7+1.6)/10</f>
        <v>2.66</v>
      </c>
      <c r="Y49" s="0" t="n">
        <v>10</v>
      </c>
      <c r="Z49" s="0" t="n">
        <v>11.9</v>
      </c>
      <c r="AB49" s="0" t="n">
        <f aca="false">(2.3+1.9+1.1+2.07+0.8+0.9+1.97+1.48+1.51+2.32)/10</f>
        <v>1.635</v>
      </c>
    </row>
    <row r="50" customFormat="false" ht="12.8" hidden="false" customHeight="false" outlineLevel="0" collapsed="false">
      <c r="O50" s="0" t="n">
        <v>15</v>
      </c>
      <c r="P50" s="0" t="n">
        <v>95.6</v>
      </c>
      <c r="Q50" s="0" t="n">
        <v>93.3</v>
      </c>
      <c r="R50" s="0" t="n">
        <v>93.6</v>
      </c>
      <c r="T50" s="0" t="n">
        <v>15</v>
      </c>
      <c r="U50" s="0" t="n">
        <v>12</v>
      </c>
      <c r="W50" s="0" t="n">
        <f aca="false">(1.1+2.8+2.7+2.6+1.8+2.8+1.7+1.4+1.8+3.5)/10</f>
        <v>2.22</v>
      </c>
      <c r="Y50" s="0" t="n">
        <v>15</v>
      </c>
      <c r="Z50" s="0" t="n">
        <v>11.7</v>
      </c>
      <c r="AB50" s="0" t="n">
        <f aca="false">(1.8+4.5+2+1.7+2+1.04+2.04+1.92+0.95+1.56)/10</f>
        <v>1.951</v>
      </c>
    </row>
    <row r="51" customFormat="false" ht="12.8" hidden="false" customHeight="false" outlineLevel="0" collapsed="false">
      <c r="O51" s="0" t="n">
        <v>20</v>
      </c>
      <c r="P51" s="0" t="n">
        <v>100.91</v>
      </c>
      <c r="Q51" s="0" t="n">
        <v>98.5</v>
      </c>
      <c r="R51" s="0" t="n">
        <v>98.1</v>
      </c>
      <c r="T51" s="0" t="n">
        <v>20</v>
      </c>
      <c r="U51" s="0" t="n">
        <v>11.7</v>
      </c>
      <c r="W51" s="0" t="n">
        <f aca="false">(3+3.4+2.3+2+1.4+2.6+4.1+3.3+2.6+2.7)/10</f>
        <v>2.74</v>
      </c>
      <c r="Y51" s="0" t="n">
        <v>20</v>
      </c>
      <c r="Z51" s="0" t="n">
        <v>11.3</v>
      </c>
      <c r="AB51" s="0" t="n">
        <f aca="false">(1.4+1.6+1.3+1.5+2.2+2+0.8+2.6+0.9+0.8)/10</f>
        <v>1.51</v>
      </c>
    </row>
    <row r="62" customFormat="false" ht="12.8" hidden="false" customHeight="false" outlineLevel="0" collapsed="false">
      <c r="C62" s="0" t="n">
        <v>500</v>
      </c>
      <c r="D62" s="0" t="n">
        <v>750</v>
      </c>
      <c r="E62" s="0" t="n">
        <v>1000</v>
      </c>
      <c r="F62" s="0" t="n">
        <v>1250</v>
      </c>
    </row>
    <row r="63" customFormat="false" ht="12.8" hidden="false" customHeight="false" outlineLevel="0" collapsed="false">
      <c r="A63" s="0" t="s">
        <v>13</v>
      </c>
      <c r="B63" s="0" t="s">
        <v>14</v>
      </c>
      <c r="C63" s="0" t="n">
        <v>38.7</v>
      </c>
      <c r="D63" s="0" t="n">
        <v>46.1</v>
      </c>
      <c r="E63" s="0" t="n">
        <v>51.7</v>
      </c>
      <c r="F63" s="0" t="n">
        <v>53.7</v>
      </c>
    </row>
    <row r="64" customFormat="false" ht="12.8" hidden="false" customHeight="false" outlineLevel="0" collapsed="false">
      <c r="A64" s="0" t="s">
        <v>15</v>
      </c>
      <c r="B64" s="0" t="s">
        <v>16</v>
      </c>
      <c r="C64" s="0" t="n">
        <v>36.4</v>
      </c>
      <c r="D64" s="0" t="n">
        <v>44.5</v>
      </c>
      <c r="E64" s="0" t="n">
        <v>43.7</v>
      </c>
      <c r="F64" s="0" t="n">
        <v>45.5</v>
      </c>
    </row>
    <row r="65" customFormat="false" ht="12.8" hidden="false" customHeight="false" outlineLevel="0" collapsed="false">
      <c r="B65" s="0" t="s">
        <v>17</v>
      </c>
      <c r="C65" s="0" t="n">
        <v>55.9</v>
      </c>
      <c r="D65" s="0" t="n">
        <v>55.9</v>
      </c>
      <c r="E65" s="0" t="n">
        <v>55.9</v>
      </c>
      <c r="F65" s="0" t="n">
        <v>55.9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K43" colorId="64" zoomScale="100" zoomScaleNormal="100" zoomScalePageLayoutView="100" workbookViewId="0">
      <selection pane="topLeft" activeCell="T49" activeCellId="0" sqref="T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2019-03-31T12:08:25Z</dcterms:created>
  <dc:creator/>
  <dc:description/>
  <dc:language>en-US</dc:language>
  <cp:lastModifiedBy/>
  <dcterms:modified xsi:type="dcterms:W3CDTF">2019-06-04T13:54:51Z</dcterms:modified>
  <cp:revision>19</cp:revision>
  <dc:subject/>
  <dc:title/>
</cp:coreProperties>
</file>