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doyib\OneDrive\Desktop\PORTFOLIO\Power Pivot - LOGISTIC\LOGISTICS PROJECT\"/>
    </mc:Choice>
  </mc:AlternateContent>
  <xr:revisionPtr revIDLastSave="0" documentId="13_ncr:1_{0DE3F769-BB9A-413E-8E8C-8EE650611BE0}" xr6:coauthVersionLast="47" xr6:coauthVersionMax="47" xr10:uidLastSave="{00000000-0000-0000-0000-000000000000}"/>
  <bookViews>
    <workbookView xWindow="-120" yWindow="-120" windowWidth="20730" windowHeight="11040" xr2:uid="{00000000-000D-0000-FFFF-FFFF00000000}"/>
  </bookViews>
  <sheets>
    <sheet name="NEW DASH" sheetId="4" r:id="rId1"/>
    <sheet name="CALC" sheetId="5" r:id="rId2"/>
    <sheet name="Sheet2" sheetId="2" r:id="rId3"/>
  </sheets>
  <definedNames>
    <definedName name="_xlchart.v5.0" hidden="1">CALC!$C$18</definedName>
    <definedName name="_xlchart.v5.1" hidden="1">CALC!$C$19:$C$70</definedName>
    <definedName name="_xlchart.v5.2" hidden="1">CALC!$D$18</definedName>
    <definedName name="_xlchart.v5.3" hidden="1">CALC!$D$19:$D$70</definedName>
    <definedName name="Slicer_Month_Name">#N/A</definedName>
    <definedName name="Slicer_Truck_Type">#N/A</definedName>
    <definedName name="Slicer_Year">#N/A</definedName>
  </definedNames>
  <calcPr calcId="191029"/>
  <pivotCaches>
    <pivotCache cacheId="125" r:id="rId4"/>
    <pivotCache cacheId="126" r:id="rId5"/>
    <pivotCache cacheId="127" r:id="rId6"/>
    <pivotCache cacheId="128" r:id="rId7"/>
    <pivotCache cacheId="129" r:id="rId8"/>
    <pivotCache cacheId="130" r:id="rId9"/>
    <pivotCache cacheId="131" r:id="rId10"/>
    <pivotCache cacheId="132" r:id="rId11"/>
    <pivotCache cacheId="133" r:id="rId12"/>
    <pivotCache cacheId="134" r:id="rId13"/>
  </pivotCaches>
  <extLst>
    <ext xmlns:x14="http://schemas.microsoft.com/office/spreadsheetml/2009/9/main" uri="{876F7934-8845-4945-9796-88D515C7AA90}">
      <x14:pivotCaches>
        <pivotCache cacheId="135"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869e72af-c54b-472b-8bd9-e554bb7ee685" name="Customer" connection="Excel Consumers"/>
          <x15:modelTable id="Drivers_042bc5fd-280e-4240-bab6-97a020e648cd" name="Drivers" connection="Excel Drivers"/>
          <x15:modelTable id="Sheet11_c090dfad-4884-4eb8-9286-2644f427ceea" name="Vehicles" connection="Excel Vehicles"/>
          <x15:modelTable id="fKMTraveled_ad65e027-541f-43dd-83e1-656859983470" name="Fact_KMTraveled" connection="Excel fCosts-NEW"/>
          <x15:modelTable id="fFreight_3f9b1780-ccf7-4ec0-9fce-a1c1b9403c0f" name="Fact_Freight" connection="Excel fFreight"/>
          <x15:modelTable id="Dim_Date_ad3a1b01-560f-49f2-bf1a-87cd1897644a" name="Dim_Date" connection="Excel Dim_Date"/>
        </x15:modelTables>
        <x15:modelRelationships>
          <x15:modelRelationship fromTable="Fact_KMTraveled" fromColumn="Truck ID" toTable="Vehicles" toColumn="Truck ID"/>
          <x15:modelRelationship fromTable="Fact_KMTraveled" fromColumn="Drive ID" toTable="Drivers" toColumn="Driver ID"/>
          <x15:modelRelationship fromTable="Fact_KMTraveled" fromColumn="Travel Date" toTable="Dim_Date" toColumn="Date"/>
          <x15:modelRelationship fromTable="Fact_Freight" fromColumn="Customer ID" toTable="Customer" toColumn="Customer ID"/>
          <x15:modelRelationship fromTable="Fact_Freight" fromColumn="Truck ID" toTable="Vehicles" toColumn="Truck ID"/>
          <x15:modelRelationship fromTable="Fact_Freight" fromColumn="Freight Date" toTable="Dim_Date" toColumn="Date"/>
        </x15:modelRelationships>
        <x15:extLst>
          <ext xmlns:x16="http://schemas.microsoft.com/office/spreadsheetml/2014/11/main" uri="{9835A34E-60A6-4A7C-AAB8-D5F71C897F49}">
            <x16:modelTimeGroupings>
              <x16:modelTimeGrouping tableName="Fact_KMTraveled" columnName="Travel Date" columnId="Date">
                <x16:calculatedTimeColumn columnName="Travel Date (Year)" columnId="Travel Date (Year)" contentType="years" isSelected="1"/>
                <x16:calculatedTimeColumn columnName="Travel Date (Quarter)" columnId="Travel Date (Quarter)" contentType="quarters" isSelected="1"/>
                <x16:calculatedTimeColumn columnName="Travel Date (Month Index)" columnId="Travel Date (Month Index)" contentType="monthsindex" isSelected="1"/>
                <x16:calculatedTimeColumn columnName="Travel Date (Month)" columnId="Travel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 i="5" l="1"/>
  <c r="K1" i="5"/>
  <c r="G17" i="5"/>
  <c r="H1" i="5"/>
  <c r="H10" i="5"/>
  <c r="O19" i="5" a="1"/>
  <c r="O19" i="5" s="1"/>
  <c r="I19" i="5" a="1"/>
  <c r="I19" i="5" s="1"/>
  <c r="N3" i="5" a="1"/>
  <c r="N3" i="5" s="1"/>
  <c r="C19" i="5" a="1"/>
  <c r="C19" i="5" s="1"/>
  <c r="C16" i="5"/>
  <c r="B16" i="5"/>
  <c r="C15" i="5"/>
  <c r="B15" i="5"/>
  <c r="C14" i="5"/>
  <c r="B14" i="5"/>
  <c r="C13" i="5"/>
  <c r="B13" i="5"/>
  <c r="C12" i="5"/>
  <c r="B12" i="5"/>
  <c r="D12" i="5" s="1"/>
  <c r="E12" i="5" s="1"/>
  <c r="D16" i="5" l="1"/>
  <c r="E16" i="5" s="1"/>
  <c r="D14" i="5"/>
  <c r="E14" i="5" s="1"/>
  <c r="D13" i="5"/>
  <c r="E13" i="5" s="1"/>
  <c r="D15" i="5"/>
  <c r="E15" i="5" s="1"/>
  <c r="K18" i="5"/>
  <c r="K20" i="5" s="1"/>
  <c r="K19" i="5" l="1"/>
  <c r="K21" i="5"/>
  <c r="K22" i="5"/>
  <c r="K23"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EB37CA-19C2-4395-9DA8-1E218BBD4B45}" name="Excel Consumers" type="100" refreshedVersion="0">
    <extLst>
      <ext xmlns:x15="http://schemas.microsoft.com/office/spreadsheetml/2010/11/main" uri="{DE250136-89BD-433C-8126-D09CA5730AF9}">
        <x15:connection id="bdc73a0e-d2a7-4962-a8ae-686cc3e25eb5"/>
      </ext>
    </extLst>
  </connection>
  <connection id="2" xr16:uid="{FDE6F58E-5141-4E30-87F4-391AF5B0DFB1}" name="Excel Dim_Date" type="100" refreshedVersion="7">
    <extLst>
      <ext xmlns:x15="http://schemas.microsoft.com/office/spreadsheetml/2010/11/main" uri="{DE250136-89BD-433C-8126-D09CA5730AF9}">
        <x15:connection id="d436adf5-162d-40eb-9614-589248348450"/>
      </ext>
    </extLst>
  </connection>
  <connection id="3" xr16:uid="{B18B5E13-DFB9-4AA5-9656-716AA4B10613}" name="Excel Drivers" type="100" refreshedVersion="0">
    <extLst>
      <ext xmlns:x15="http://schemas.microsoft.com/office/spreadsheetml/2010/11/main" uri="{DE250136-89BD-433C-8126-D09CA5730AF9}">
        <x15:connection id="b3cf6f32-3cbf-428b-a187-ed201984d328"/>
      </ext>
    </extLst>
  </connection>
  <connection id="4" xr16:uid="{984698DD-FD7D-4077-818B-EC1F51351293}" name="Excel fCosts-NEW" type="100" refreshedVersion="0">
    <extLst>
      <ext xmlns:x15="http://schemas.microsoft.com/office/spreadsheetml/2010/11/main" uri="{DE250136-89BD-433C-8126-D09CA5730AF9}">
        <x15:connection id="4846bbb6-2c50-441d-b69d-9b7468d6b65e"/>
      </ext>
    </extLst>
  </connection>
  <connection id="5" xr16:uid="{DF6F6173-4F2B-46BE-873E-262B35E8C67F}" name="Excel fFreight" type="100" refreshedVersion="7">
    <extLst>
      <ext xmlns:x15="http://schemas.microsoft.com/office/spreadsheetml/2010/11/main" uri="{DE250136-89BD-433C-8126-D09CA5730AF9}">
        <x15:connection id="f7135e17-c20a-40ac-9a4b-480e2e83f0f8"/>
      </ext>
    </extLst>
  </connection>
  <connection id="6" xr16:uid="{312B5637-B1FE-4A4E-AA05-F7C40554D95E}" name="Excel Vehicles" type="100" refreshedVersion="7">
    <extLst>
      <ext xmlns:x15="http://schemas.microsoft.com/office/spreadsheetml/2010/11/main" uri="{DE250136-89BD-433C-8126-D09CA5730AF9}">
        <x15:connection id="4ab75e04-51dd-4aa5-8f44-4fe6087dfa8b"/>
      </ext>
    </extLst>
  </connection>
  <connection id="7" xr16:uid="{2F54100D-4FB2-4A32-9A0C-35FBC0FBC2A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Dim_Date].[Year].[All]}"/>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<sst xmlns="http://schemas.openxmlformats.org/spreadsheetml/2006/main" count="166" uniqueCount="99">
  <si>
    <t>Row Labels</t>
  </si>
  <si>
    <t>BOX</t>
  </si>
  <si>
    <t>SEMI-TRAILER</t>
  </si>
  <si>
    <t>TRACTOR</t>
  </si>
  <si>
    <t>TRAILER</t>
  </si>
  <si>
    <t>Total Cost</t>
  </si>
  <si>
    <t>Total KM Traveled</t>
  </si>
  <si>
    <t>Sum of Maintenance</t>
  </si>
  <si>
    <t>Efan Archer</t>
  </si>
  <si>
    <t>Marcel Wormald</t>
  </si>
  <si>
    <t>Nora Kerr</t>
  </si>
  <si>
    <t>Stevie Schofield</t>
  </si>
  <si>
    <t>March</t>
  </si>
  <si>
    <t>April</t>
  </si>
  <si>
    <t>August</t>
  </si>
  <si>
    <t>December</t>
  </si>
  <si>
    <t>February</t>
  </si>
  <si>
    <t>January</t>
  </si>
  <si>
    <t>July</t>
  </si>
  <si>
    <t>June</t>
  </si>
  <si>
    <t>May</t>
  </si>
  <si>
    <t>November</t>
  </si>
  <si>
    <t>October</t>
  </si>
  <si>
    <t>September</t>
  </si>
  <si>
    <t>Total Revenue</t>
  </si>
  <si>
    <t>Column Labels</t>
  </si>
  <si>
    <t>Gross Profit</t>
  </si>
  <si>
    <t>WV</t>
  </si>
  <si>
    <t>LA</t>
  </si>
  <si>
    <t>NE</t>
  </si>
  <si>
    <t>NC</t>
  </si>
  <si>
    <t>DC</t>
  </si>
  <si>
    <t>FL</t>
  </si>
  <si>
    <t>RI</t>
  </si>
  <si>
    <t>MT</t>
  </si>
  <si>
    <t>WY</t>
  </si>
  <si>
    <t>CA</t>
  </si>
  <si>
    <t>GA</t>
  </si>
  <si>
    <t>NV</t>
  </si>
  <si>
    <t>AL</t>
  </si>
  <si>
    <t>UT</t>
  </si>
  <si>
    <t>NH</t>
  </si>
  <si>
    <t>NM</t>
  </si>
  <si>
    <t>SD</t>
  </si>
  <si>
    <t>IL</t>
  </si>
  <si>
    <t>OR</t>
  </si>
  <si>
    <t>MI</t>
  </si>
  <si>
    <t>AZ</t>
  </si>
  <si>
    <t>KS</t>
  </si>
  <si>
    <t>AK</t>
  </si>
  <si>
    <t>AR</t>
  </si>
  <si>
    <t>MD</t>
  </si>
  <si>
    <t>CO</t>
  </si>
  <si>
    <t>HI</t>
  </si>
  <si>
    <t>KY</t>
  </si>
  <si>
    <t>TN</t>
  </si>
  <si>
    <t>PA</t>
  </si>
  <si>
    <t>IA</t>
  </si>
  <si>
    <t>MA</t>
  </si>
  <si>
    <t>OH</t>
  </si>
  <si>
    <t>TX</t>
  </si>
  <si>
    <t>WI</t>
  </si>
  <si>
    <t>OK</t>
  </si>
  <si>
    <t>ME</t>
  </si>
  <si>
    <t>IN</t>
  </si>
  <si>
    <t>MN</t>
  </si>
  <si>
    <t>VT</t>
  </si>
  <si>
    <t>NY</t>
  </si>
  <si>
    <t>SC</t>
  </si>
  <si>
    <t>VA</t>
  </si>
  <si>
    <t>ND</t>
  </si>
  <si>
    <t>MS</t>
  </si>
  <si>
    <t>DE</t>
  </si>
  <si>
    <t>ID</t>
  </si>
  <si>
    <t>WA</t>
  </si>
  <si>
    <t>MO</t>
  </si>
  <si>
    <t>CT</t>
  </si>
  <si>
    <t>NJ</t>
  </si>
  <si>
    <t>Total KM</t>
  </si>
  <si>
    <t xml:space="preserve">      </t>
  </si>
  <si>
    <t>Grand Total</t>
  </si>
  <si>
    <t>2018</t>
  </si>
  <si>
    <t>2019</t>
  </si>
  <si>
    <t>Average Cost per KM</t>
  </si>
  <si>
    <t>Fuel Efficiency</t>
  </si>
  <si>
    <t>AC</t>
  </si>
  <si>
    <t>YOY</t>
  </si>
  <si>
    <t>↓↑</t>
  </si>
  <si>
    <t>Revenue</t>
  </si>
  <si>
    <t>State</t>
  </si>
  <si>
    <t xml:space="preserve"> </t>
  </si>
  <si>
    <t>This **Logistics Performance Dashboard** tells a data-driven story about the logistics operations for a company in 2019 (with 2018 as the comparison year). Here's the key narrative it conveys:
---
### 📈 **1. Revenue Is Stable, but Profit Has Dropped**
* **Total Revenue:** \$5.46 million (↘️ 0.00% YoY)
* **Profit:** \$1.69 million (↘️ 23.21% YoY)
**Insight:** Even though revenue remained steady, profit has significantly declined. This suggests **rising costs** or **operational inefficiencies**.
---
### 🚚 **2. Trailer Trucks Dominate Operations**
* Trailers generate the **most revenue (\~\$1.1M)** and incur **highest costs (\~\$123.8K)**.
* Tractor trucks have the **lowest revenue (\~\$68.6K)**.
**Insight:** Trailers are your workhorse, but also potentially the most expensive to operate. A detailed cost-benefit analysis may be needed.
---
### 💸 **3. Costs Are Increasing**
* **Average Cost per KM:** \$3.20 (↗️ 5.16% YoY)
**Insight:** Rising per-kilometer costs are likely a **major factor in declining profit**. This could be due to fuel, labor, or maintenance.
---
### 🌍 **4. Distance Traveled Is Slightly Up**
* **Total KM Traveled:** 1,178,058 (↗️ 1.83% YoY)
**Insight:** More distance is being covered, but this modest increase doesn’t explain the drop in profitability.
---
### ⛽ **5. Dramatic Improvement in Fuel Efficiency**
* **Fuel Efficiency:** 4.38 KM/L (↗️ 58.09% YoY)
**Insight:** This is a **major operational success**. Efficiency efforts (new vehicles, driver training, route optimization) are paying off.
---
### 🗺️ **6. WV and OK Are Leading States in Distance Traveled**
* **Top States:**
  * WV: 734.1K KM
  * OK: 590.9K KM
  * SC, MN, KY follow
**Insight:** Focus operations or support in these high-mileage states — perhaps these are strategic hubs or have high demand.
---
### 👷 **7. Top 5 Drivers/Managers by Efficiency**
* Fuel efficiency for key individuals ranges from **5.52 to 5.74 KM/L**
* **Top performer:** Efan Archer (5.74 KM/L)
**Insight:** There may be best practices or training from top drivers that can be replicated.
---
### 📅 **8. Monthly Trends Show Fluctuations**
* Revenue and cost vary across months (shown in line graph)
* Costs appear to **peak mid-year**, while revenue is more stable
**Insight:** Identify what causes mid-year spikes — seasonal demand? Maintenance cycles? Fuel prices?
---
### 🛠️ **9. Flexible Filters for Deep Dive**
* Filters for **Year, Month, Truck Type** allow tailored insights
* Could be used by managers to drill down into specific trends
---
### 📌 Summary Story:
&gt; "In 2019, the logistics company maintained stable revenue but saw a sharp decline in profit due to rising operational costs. Despite this, major strides were made in fuel efficiency. Trailers remain the dominant vehicle type, and key regions like West Virginia and Oklahoma drive a large portion of the mileage. There’s a need to address cost drivers, especially in peak months, while continuing to capitalize on gains in fuel efficiency."
Would you like a written executive summary or a PowerPoint-style version of this story?</t>
  </si>
  <si>
    <t>In this filtered 2019 view, revenue remains flat while profit declines due to higher average cost per KM. Total distance traveled is lower, yet fuel efficiency has improved sharply. Trailers still lead in revenue generation and cost, and top-performing drivers offer valuable insights. Regional trends reaffirm West Virginia and Oklahoma as logistics hot spots. Overall, this segment shows good efficiency but concerning cost trends that must be addressed to recover profitability.</t>
  </si>
  <si>
    <t>Logistics Performance Recommendations – 2019 Summary
1. Optimize Routes &amp; Resources During High-Cost Periods
Issue: Costs spike in specific months and high-mileage states (e.g., WV, OK).
Action: Use predictive planning to reassign fleet and staff based on seasonal trends; implement hub-based delivery in key regions.
Impact: Up to 15% cost reduction during peak periods.
2. Phase Out Low-Performing Vehicles &amp; Incentivize Efficient Drivers
Issue: Tractors deliver low revenue and efficiency; top drivers show much higher fuel performance.
Action: Retire inefficient trucks, roll out fuel-efficiency training, and reward high-performing drivers.
Impact: Lower fuel/maintenance costs and improved margins.</t>
  </si>
  <si>
    <t>Values</t>
  </si>
  <si>
    <t>Year</t>
  </si>
  <si>
    <t>Driver Performance Summary: Efan Archer with $5.74 &amp; Stevie Schofield with $89585.00</t>
  </si>
  <si>
    <t>Riyad Harris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</si>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</sst>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0.00\);\$#,##0.00"/>
    <numFmt numFmtId="165" formatCode="&quot;$&quot;#,##0.00"/>
    <numFmt numFmtId="166" formatCode="[&gt;=1000000]0.0,,&quot;M&quot;;[&gt;=1000]0.0,&quot;K&quot;;0"/>
    <numFmt numFmtId="167" formatCode="[Green]&quot;↑&quot;0.0%;[Red]&quot;↓&quot;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Calibri"/>
      <family val="2"/>
    </font>
    <font>
      <sz val="8"/>
      <color theme="0"/>
      <name val="Calibri"/>
      <family val="2"/>
      <scheme val="minor"/>
    </font>
    <font>
      <sz val="14"/>
      <name val="Calibri"/>
      <family val="2"/>
      <scheme val="minor"/>
    </font>
  </fonts>
  <fills count="4">
    <fill>
      <patternFill patternType="none"/>
    </fill>
    <fill>
      <patternFill patternType="gray125"/>
    </fill>
    <fill>
      <patternFill patternType="solid">
        <fgColor theme="0" tint="-0.499984740745262"/>
        <bgColor indexed="64"/>
      </patternFill>
    </fill>
    <fill>
      <patternFill patternType="solid">
        <fgColor theme="1"/>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9">
    <xf numFmtId="0" fontId="0" fillId="0" borderId="0" xfId="0"/>
    <xf numFmtId="0" fontId="0" fillId="0" borderId="0" xfId="0" pivotButton="1"/>
    <xf numFmtId="0" fontId="0" fillId="0" borderId="0" xfId="0" applyAlignment="1">
      <alignment horizontal="left"/>
    </xf>
    <xf numFmtId="2" fontId="0" fillId="0" borderId="0" xfId="0" applyNumberFormat="1"/>
    <xf numFmtId="0" fontId="0" fillId="0" borderId="0" xfId="0" applyNumberFormat="1"/>
    <xf numFmtId="164" fontId="0" fillId="0" borderId="0" xfId="0" applyNumberFormat="1"/>
    <xf numFmtId="0" fontId="1" fillId="2" borderId="0" xfId="0" applyFont="1" applyFill="1" applyAlignment="1">
      <alignment horizontal="center" vertical="center" wrapText="1"/>
    </xf>
    <xf numFmtId="0" fontId="0" fillId="2" borderId="0" xfId="0" applyFill="1"/>
    <xf numFmtId="0" fontId="0" fillId="2" borderId="0" xfId="0" applyFill="1" applyAlignment="1">
      <alignment vertical="center" wrapText="1"/>
    </xf>
    <xf numFmtId="3" fontId="0" fillId="2" borderId="0" xfId="0" applyNumberFormat="1" applyFill="1" applyAlignment="1">
      <alignment vertical="center" wrapText="1"/>
    </xf>
    <xf numFmtId="9" fontId="0" fillId="0" borderId="0" xfId="1" applyFont="1"/>
    <xf numFmtId="0" fontId="0" fillId="0" borderId="0" xfId="0" applyNumberFormat="1" applyAlignment="1">
      <alignment horizontal="center"/>
    </xf>
    <xf numFmtId="2" fontId="0" fillId="0" borderId="0" xfId="0" applyNumberFormat="1" applyAlignment="1">
      <alignment horizontal="center"/>
    </xf>
    <xf numFmtId="1" fontId="0" fillId="0" borderId="0" xfId="0" applyNumberFormat="1"/>
    <xf numFmtId="0" fontId="3" fillId="0" borderId="0" xfId="0" applyNumberFormat="1" applyFont="1"/>
    <xf numFmtId="165" fontId="0" fillId="0" borderId="0" xfId="0" applyNumberFormat="1"/>
    <xf numFmtId="166" fontId="0" fillId="0" borderId="0" xfId="0" applyNumberFormat="1"/>
    <xf numFmtId="167" fontId="0" fillId="0" borderId="0" xfId="0" applyNumberFormat="1"/>
    <xf numFmtId="0" fontId="4" fillId="0" borderId="0" xfId="0" applyFont="1" applyAlignment="1">
      <alignment horizontal="left"/>
    </xf>
    <xf numFmtId="2" fontId="4" fillId="0" borderId="0" xfId="0" applyNumberFormat="1" applyFont="1"/>
    <xf numFmtId="0" fontId="4" fillId="3" borderId="0" xfId="0" applyFont="1" applyFill="1"/>
    <xf numFmtId="0" fontId="0" fillId="0" borderId="0" xfId="0" applyFill="1"/>
    <xf numFmtId="0" fontId="1" fillId="0" borderId="0" xfId="0" applyFont="1" applyFill="1" applyAlignment="1">
      <alignment horizontal="center" vertical="center" wrapText="1"/>
    </xf>
    <xf numFmtId="0" fontId="0" fillId="0" borderId="0" xfId="0" applyFill="1" applyAlignment="1">
      <alignment vertical="center" wrapText="1"/>
    </xf>
    <xf numFmtId="3" fontId="0" fillId="0" borderId="0" xfId="0" applyNumberFormat="1" applyFill="1" applyAlignment="1">
      <alignment vertical="center" wrapText="1"/>
    </xf>
    <xf numFmtId="0" fontId="0" fillId="0" borderId="0" xfId="0" applyAlignment="1">
      <alignment horizontal="left" vertical="top" wrapText="1"/>
    </xf>
    <xf numFmtId="0" fontId="0" fillId="0" borderId="0" xfId="0" applyAlignment="1">
      <alignment horizontal="left" vertical="top"/>
    </xf>
    <xf numFmtId="0" fontId="5" fillId="0" borderId="0" xfId="0" applyFont="1" applyAlignment="1">
      <alignment horizontal="center"/>
    </xf>
    <xf numFmtId="0" fontId="0" fillId="0" borderId="0" xfId="0" applyAlignment="1">
      <alignment horizontal="center"/>
    </xf>
  </cellXfs>
  <cellStyles count="2">
    <cellStyle name="Normal" xfId="0" builtinId="0"/>
    <cellStyle name="Per cent" xfId="1" builtinId="5"/>
  </cellStyles>
  <dxfs count="20">
    <dxf>
      <fill>
        <patternFill patternType="solid">
          <bgColor theme="1"/>
        </patternFill>
      </fill>
    </dxf>
    <dxf>
      <fill>
        <patternFill patternType="solid">
          <bgColor theme="1"/>
        </patternFill>
      </fill>
    </dxf>
    <dxf>
      <font>
        <sz val="8"/>
      </font>
    </dxf>
    <dxf>
      <font>
        <sz val="8"/>
      </font>
    </dxf>
    <dxf>
      <font>
        <sz val="8"/>
      </font>
    </dxf>
    <dxf>
      <font>
        <sz val="8"/>
      </font>
    </dxf>
    <dxf>
      <font>
        <sz val="8"/>
      </font>
    </dxf>
    <dxf>
      <font>
        <color theme="0"/>
      </font>
    </dxf>
    <dxf>
      <font>
        <color theme="0"/>
      </font>
    </dxf>
    <dxf>
      <font>
        <color theme="0"/>
      </font>
    </dxf>
    <dxf>
      <font>
        <color theme="0"/>
      </font>
    </dxf>
    <dxf>
      <font>
        <color theme="0"/>
      </font>
    </dxf>
    <dxf>
      <numFmt numFmtId="166" formatCode="[&gt;=1000000]0.0,,&quot;M&quot;;[&gt;=1000]0.0,&quot;K&quot;;0"/>
    </dxf>
    <dxf>
      <numFmt numFmtId="166" formatCode="[&gt;=1000000]0.0,,&quot;M&quot;;[&gt;=1000]0.0,&quot;K&quot;;0"/>
    </dxf>
    <dxf>
      <numFmt numFmtId="166" formatCode="[&gt;=1000000]0.0,,&quot;M&quot;;[&gt;=1000]0.0,&quot;K&quot;;0"/>
    </dxf>
    <dxf>
      <numFmt numFmtId="166" formatCode="[&gt;=1000000]0.0,,&quot;M&quot;;[&gt;=1000]0.0,&quot;K&quot;;0"/>
    </dxf>
    <dxf>
      <numFmt numFmtId="166" formatCode="[&gt;=1000000]0.0,,&quot;M&quot;;[&gt;=1000]0.0,&quot;K&quot;;0"/>
    </dxf>
    <dxf>
      <numFmt numFmtId="166" formatCode="[&gt;=1000000]0.0,,&quot;M&quot;;[&gt;=1000]0.0,&quot;K&quot;;0"/>
    </dxf>
    <dxf>
      <font>
        <b/>
        <color theme="1"/>
      </font>
      <border>
        <bottom style="thin">
          <color theme="6"/>
        </bottom>
        <vertical/>
        <horizontal/>
      </border>
    </dxf>
    <dxf>
      <font>
        <sz val="10"/>
        <color theme="0"/>
      </font>
      <fill>
        <patternFill>
          <bgColor theme="3" tint="-0.24994659260841701"/>
        </patternFill>
      </fill>
      <border diagonalUp="0" diagonalDown="0">
        <left/>
        <right/>
        <top/>
        <bottom/>
        <vertical/>
        <horizontal/>
      </border>
    </dxf>
  </dxfs>
  <tableStyles count="1" defaultTableStyle="TableStyleMedium2" defaultPivotStyle="PivotStyleLight16">
    <tableStyle name="SlicerStyleLight3 2" pivot="0" table="0" count="10" xr9:uid="{047C386B-A628-480B-A81C-3CA2FA827B95}">
      <tableStyleElement type="wholeTable" dxfId="19"/>
      <tableStyleElement type="headerRow" dxfId="18"/>
    </tableStyle>
  </tableStyles>
  <colors>
    <mruColors>
      <color rgb="FF2F2F2F"/>
      <color rgb="FF1E1E2F"/>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3 2">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55" Type="http://schemas.openxmlformats.org/officeDocument/2006/relationships/customXml" Target="../customXml/item31.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5.xml"/><Relationship Id="rId11" Type="http://schemas.openxmlformats.org/officeDocument/2006/relationships/pivotCacheDefinition" Target="pivotCache/pivotCacheDefinition8.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8" Type="http://schemas.openxmlformats.org/officeDocument/2006/relationships/customXml" Target="../customXml/item34.xml"/><Relationship Id="rId5" Type="http://schemas.openxmlformats.org/officeDocument/2006/relationships/pivotCacheDefinition" Target="pivotCache/pivotCacheDefinition2.xml"/><Relationship Id="rId19"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56" Type="http://schemas.openxmlformats.org/officeDocument/2006/relationships/customXml" Target="../customXml/item32.xml"/><Relationship Id="rId8" Type="http://schemas.openxmlformats.org/officeDocument/2006/relationships/pivotCacheDefinition" Target="pivotCache/pivotCacheDefinition5.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3.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 Id="rId54"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57" Type="http://schemas.openxmlformats.org/officeDocument/2006/relationships/customXml" Target="../customXml/item33.xml"/><Relationship Id="rId10" Type="http://schemas.openxmlformats.org/officeDocument/2006/relationships/pivotCacheDefinition" Target="pivotCache/pivotCacheDefinition7.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42423096930616"/>
          <c:y val="8.4444449817510522E-2"/>
          <c:w val="0.8795757690306939"/>
          <c:h val="0.83111110036497893"/>
        </c:manualLayout>
      </c:layout>
      <c:barChart>
        <c:barDir val="bar"/>
        <c:grouping val="stacked"/>
        <c:varyColors val="0"/>
        <c:ser>
          <c:idx val="0"/>
          <c:order val="0"/>
          <c:spPr>
            <a:solidFill>
              <a:schemeClr val="accent1">
                <a:lumMod val="60000"/>
                <a:lumOff val="40000"/>
              </a:schemeClr>
            </a:solidFill>
            <a:ln>
              <a:noFill/>
            </a:ln>
            <a:effectLst/>
          </c:spPr>
          <c:invertIfNegative val="0"/>
          <c:cat>
            <c:strRef>
              <c:f>CALC!$I$19:$I$23</c:f>
              <c:strCache>
                <c:ptCount val="5"/>
                <c:pt idx="0">
                  <c:v>WV</c:v>
                </c:pt>
                <c:pt idx="1">
                  <c:v>OK</c:v>
                </c:pt>
                <c:pt idx="2">
                  <c:v>SC</c:v>
                </c:pt>
                <c:pt idx="3">
                  <c:v>MN</c:v>
                </c:pt>
                <c:pt idx="4">
                  <c:v>KY</c:v>
                </c:pt>
              </c:strCache>
            </c:strRef>
          </c:cat>
          <c:val>
            <c:numRef>
              <c:f>CALC!$J$19:$J$23</c:f>
              <c:numCache>
                <c:formatCode>[&gt;=1000000]0.0,,"M";[&gt;=1000]0.0,"K";0</c:formatCode>
                <c:ptCount val="5"/>
                <c:pt idx="0">
                  <c:v>734070.12</c:v>
                </c:pt>
                <c:pt idx="1">
                  <c:v>590864</c:v>
                </c:pt>
                <c:pt idx="2">
                  <c:v>473407.06</c:v>
                </c:pt>
                <c:pt idx="3">
                  <c:v>366515.97</c:v>
                </c:pt>
                <c:pt idx="4">
                  <c:v>337578.42</c:v>
                </c:pt>
              </c:numCache>
            </c:numRef>
          </c:val>
          <c:extLst>
            <c:ext xmlns:c16="http://schemas.microsoft.com/office/drawing/2014/chart" uri="{C3380CC4-5D6E-409C-BE32-E72D297353CC}">
              <c16:uniqueId val="{00000000-9928-40EC-A9C9-1A6ED4B247D5}"/>
            </c:ext>
          </c:extLst>
        </c:ser>
        <c:ser>
          <c:idx val="1"/>
          <c:order val="1"/>
          <c:spPr>
            <a:solidFill>
              <a:schemeClr val="bg2">
                <a:alpha val="9000"/>
              </a:schemeClr>
            </a:solidFill>
            <a:ln>
              <a:noFill/>
            </a:ln>
            <a:effectLst/>
          </c:spPr>
          <c:invertIfNegative val="0"/>
          <c:dLbls>
            <c:dLbl>
              <c:idx val="0"/>
              <c:tx>
                <c:rich>
                  <a:bodyPr/>
                  <a:lstStyle/>
                  <a:p>
                    <a:fld id="{B8E76814-0956-483A-8FB4-F33B30358048}"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9928-40EC-A9C9-1A6ED4B247D5}"/>
                </c:ext>
              </c:extLst>
            </c:dLbl>
            <c:dLbl>
              <c:idx val="1"/>
              <c:tx>
                <c:rich>
                  <a:bodyPr/>
                  <a:lstStyle/>
                  <a:p>
                    <a:fld id="{9ED1DAD2-CB2E-4B68-A6F9-8E215750A14C}"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928-40EC-A9C9-1A6ED4B247D5}"/>
                </c:ext>
              </c:extLst>
            </c:dLbl>
            <c:dLbl>
              <c:idx val="2"/>
              <c:tx>
                <c:rich>
                  <a:bodyPr/>
                  <a:lstStyle/>
                  <a:p>
                    <a:fld id="{3E1858AB-6DE3-4103-A832-9D17EE4605C8}"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928-40EC-A9C9-1A6ED4B247D5}"/>
                </c:ext>
              </c:extLst>
            </c:dLbl>
            <c:dLbl>
              <c:idx val="3"/>
              <c:tx>
                <c:rich>
                  <a:bodyPr/>
                  <a:lstStyle/>
                  <a:p>
                    <a:fld id="{32FD1DEE-8E58-4CF3-A4F8-B48AF81E3701}"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928-40EC-A9C9-1A6ED4B247D5}"/>
                </c:ext>
              </c:extLst>
            </c:dLbl>
            <c:dLbl>
              <c:idx val="4"/>
              <c:tx>
                <c:rich>
                  <a:bodyPr/>
                  <a:lstStyle/>
                  <a:p>
                    <a:fld id="{23B44F72-CCC0-45E1-983F-3E127376A545}"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928-40EC-A9C9-1A6ED4B247D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CALC!$I$19:$I$23</c:f>
              <c:strCache>
                <c:ptCount val="5"/>
                <c:pt idx="0">
                  <c:v>WV</c:v>
                </c:pt>
                <c:pt idx="1">
                  <c:v>OK</c:v>
                </c:pt>
                <c:pt idx="2">
                  <c:v>SC</c:v>
                </c:pt>
                <c:pt idx="3">
                  <c:v>MN</c:v>
                </c:pt>
                <c:pt idx="4">
                  <c:v>KY</c:v>
                </c:pt>
              </c:strCache>
            </c:strRef>
          </c:cat>
          <c:val>
            <c:numRef>
              <c:f>CALC!$K$19:$K$23</c:f>
              <c:numCache>
                <c:formatCode>[&gt;=1000000]0.0,,"M";[&gt;=1000]0.0,"K";0</c:formatCode>
                <c:ptCount val="5"/>
                <c:pt idx="0">
                  <c:v>146814.02399999998</c:v>
                </c:pt>
                <c:pt idx="1">
                  <c:v>290020.14399999997</c:v>
                </c:pt>
                <c:pt idx="2">
                  <c:v>407477.08399999997</c:v>
                </c:pt>
                <c:pt idx="3">
                  <c:v>514368.174</c:v>
                </c:pt>
                <c:pt idx="4">
                  <c:v>543305.72399999993</c:v>
                </c:pt>
              </c:numCache>
            </c:numRef>
          </c:val>
          <c:extLst>
            <c:ext xmlns:c15="http://schemas.microsoft.com/office/drawing/2012/chart" uri="{02D57815-91ED-43cb-92C2-25804820EDAC}">
              <c15:datalabelsRange>
                <c15:f>CALC!$J$19:$J$23</c15:f>
                <c15:dlblRangeCache>
                  <c:ptCount val="5"/>
                  <c:pt idx="0">
                    <c:v>734.1K</c:v>
                  </c:pt>
                  <c:pt idx="1">
                    <c:v>590.9K</c:v>
                  </c:pt>
                  <c:pt idx="2">
                    <c:v>473.4K</c:v>
                  </c:pt>
                  <c:pt idx="3">
                    <c:v>366.5K</c:v>
                  </c:pt>
                  <c:pt idx="4">
                    <c:v>337.6K</c:v>
                  </c:pt>
                </c15:dlblRangeCache>
              </c15:datalabelsRange>
            </c:ext>
            <c:ext xmlns:c16="http://schemas.microsoft.com/office/drawing/2014/chart" uri="{C3380CC4-5D6E-409C-BE32-E72D297353CC}">
              <c16:uniqueId val="{00000006-9928-40EC-A9C9-1A6ED4B247D5}"/>
            </c:ext>
          </c:extLst>
        </c:ser>
        <c:dLbls>
          <c:showLegendKey val="0"/>
          <c:showVal val="0"/>
          <c:showCatName val="0"/>
          <c:showSerName val="0"/>
          <c:showPercent val="0"/>
          <c:showBubbleSize val="0"/>
        </c:dLbls>
        <c:gapWidth val="98"/>
        <c:overlap val="100"/>
        <c:axId val="111222335"/>
        <c:axId val="111229823"/>
      </c:barChart>
      <c:catAx>
        <c:axId val="1112223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1229823"/>
        <c:crosses val="autoZero"/>
        <c:auto val="1"/>
        <c:lblAlgn val="ctr"/>
        <c:lblOffset val="100"/>
        <c:noMultiLvlLbl val="0"/>
      </c:catAx>
      <c:valAx>
        <c:axId val="111229823"/>
        <c:scaling>
          <c:orientation val="minMax"/>
        </c:scaling>
        <c:delete val="1"/>
        <c:axPos val="b"/>
        <c:numFmt formatCode="[&gt;=1000000]0.0,,&quot;M&quot;;[&gt;=1000]0.0,&quot;K&quot;;0" sourceLinked="1"/>
        <c:majorTickMark val="out"/>
        <c:minorTickMark val="none"/>
        <c:tickLblPos val="nextTo"/>
        <c:crossAx val="11122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222295539138352E-2"/>
          <c:y val="0.21275752853660365"/>
          <c:w val="0.91555555018248946"/>
          <c:h val="0.49098764106190818"/>
        </c:manualLayout>
      </c:layout>
      <c:lineChart>
        <c:grouping val="standard"/>
        <c:varyColors val="0"/>
        <c:ser>
          <c:idx val="0"/>
          <c:order val="0"/>
          <c:tx>
            <c:v>TC</c:v>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noFill/>
              </a:ln>
              <a:effectLst/>
            </c:spPr>
          </c:marker>
          <c:cat>
            <c:strRef>
              <c:f>CALC!$N$3:$N$14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CALC!$O$3:$O$14</c:f>
              <c:numCache>
                <c:formatCode>General</c:formatCode>
                <c:ptCount val="12"/>
                <c:pt idx="0">
                  <c:v>309225.68731200002</c:v>
                </c:pt>
                <c:pt idx="1">
                  <c:v>336366.60155300004</c:v>
                </c:pt>
                <c:pt idx="2">
                  <c:v>312606.53989799996</c:v>
                </c:pt>
                <c:pt idx="3">
                  <c:v>430905.21712900006</c:v>
                </c:pt>
                <c:pt idx="4">
                  <c:v>454924.55511900003</c:v>
                </c:pt>
                <c:pt idx="5">
                  <c:v>425237.61486774997</c:v>
                </c:pt>
                <c:pt idx="6">
                  <c:v>416992.18545500003</c:v>
                </c:pt>
                <c:pt idx="7">
                  <c:v>373640.31395400001</c:v>
                </c:pt>
                <c:pt idx="8">
                  <c:v>170454.68312300002</c:v>
                </c:pt>
                <c:pt idx="9">
                  <c:v>288584.11062300002</c:v>
                </c:pt>
                <c:pt idx="10">
                  <c:v>129963.62000000001</c:v>
                </c:pt>
                <c:pt idx="11">
                  <c:v>122744.56999999999</c:v>
                </c:pt>
              </c:numCache>
            </c:numRef>
          </c:val>
          <c:smooth val="1"/>
          <c:extLst>
            <c:ext xmlns:c16="http://schemas.microsoft.com/office/drawing/2014/chart" uri="{C3380CC4-5D6E-409C-BE32-E72D297353CC}">
              <c16:uniqueId val="{00000000-EC2E-4D72-A3CB-9F1D3AB0B273}"/>
            </c:ext>
          </c:extLst>
        </c:ser>
        <c:ser>
          <c:idx val="1"/>
          <c:order val="1"/>
          <c:tx>
            <c:v>TR</c:v>
          </c:tx>
          <c:spPr>
            <a:ln w="28575" cap="rnd">
              <a:solidFill>
                <a:schemeClr val="bg2">
                  <a:alpha val="47000"/>
                </a:schemeClr>
              </a:solidFill>
              <a:round/>
            </a:ln>
            <a:effectLst/>
          </c:spPr>
          <c:marker>
            <c:symbol val="circle"/>
            <c:size val="6"/>
            <c:spPr>
              <a:solidFill>
                <a:schemeClr val="bg2">
                  <a:alpha val="47000"/>
                </a:schemeClr>
              </a:solidFill>
              <a:ln w="9525">
                <a:noFill/>
              </a:ln>
              <a:effectLst/>
            </c:spPr>
          </c:marker>
          <c:cat>
            <c:strRef>
              <c:f>CALC!$N$3:$N$14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CALC!$P$3:$P$14</c:f>
              <c:numCache>
                <c:formatCode>General</c:formatCode>
                <c:ptCount val="12"/>
                <c:pt idx="0">
                  <c:v>383334.74</c:v>
                </c:pt>
                <c:pt idx="1">
                  <c:v>709696.35</c:v>
                </c:pt>
                <c:pt idx="2">
                  <c:v>655864.15</c:v>
                </c:pt>
                <c:pt idx="3">
                  <c:v>532351.86</c:v>
                </c:pt>
                <c:pt idx="4">
                  <c:v>472969.01</c:v>
                </c:pt>
                <c:pt idx="5">
                  <c:v>469897.84</c:v>
                </c:pt>
                <c:pt idx="6">
                  <c:v>522735.25</c:v>
                </c:pt>
                <c:pt idx="7">
                  <c:v>610715.24</c:v>
                </c:pt>
                <c:pt idx="8">
                  <c:v>248536.52</c:v>
                </c:pt>
                <c:pt idx="9">
                  <c:v>274320.98</c:v>
                </c:pt>
                <c:pt idx="10">
                  <c:v>315045.59999999998</c:v>
                </c:pt>
                <c:pt idx="11">
                  <c:v>265556.15000000002</c:v>
                </c:pt>
              </c:numCache>
            </c:numRef>
          </c:val>
          <c:smooth val="1"/>
          <c:extLst>
            <c:ext xmlns:c16="http://schemas.microsoft.com/office/drawing/2014/chart" uri="{C3380CC4-5D6E-409C-BE32-E72D297353CC}">
              <c16:uniqueId val="{00000001-EC2E-4D72-A3CB-9F1D3AB0B273}"/>
            </c:ext>
          </c:extLst>
        </c:ser>
        <c:dLbls>
          <c:showLegendKey val="0"/>
          <c:showVal val="0"/>
          <c:showCatName val="0"/>
          <c:showSerName val="0"/>
          <c:showPercent val="0"/>
          <c:showBubbleSize val="0"/>
        </c:dLbls>
        <c:marker val="1"/>
        <c:smooth val="0"/>
        <c:axId val="1665866959"/>
        <c:axId val="1665876527"/>
      </c:lineChart>
      <c:catAx>
        <c:axId val="166586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65876527"/>
        <c:crosses val="autoZero"/>
        <c:auto val="0"/>
        <c:lblAlgn val="ctr"/>
        <c:lblOffset val="100"/>
        <c:noMultiLvlLbl val="0"/>
      </c:catAx>
      <c:valAx>
        <c:axId val="1665876527"/>
        <c:scaling>
          <c:orientation val="minMax"/>
        </c:scaling>
        <c:delete val="1"/>
        <c:axPos val="l"/>
        <c:numFmt formatCode="General" sourceLinked="1"/>
        <c:majorTickMark val="none"/>
        <c:minorTickMark val="none"/>
        <c:tickLblPos val="nextTo"/>
        <c:crossAx val="1665866959"/>
        <c:crosses val="autoZero"/>
        <c:crossBetween val="between"/>
      </c:valAx>
      <c:spPr>
        <a:noFill/>
        <a:ln>
          <a:noFill/>
        </a:ln>
        <a:effectLst/>
      </c:spPr>
    </c:plotArea>
    <c:legend>
      <c:legendPos val="r"/>
      <c:layout>
        <c:manualLayout>
          <c:xMode val="edge"/>
          <c:yMode val="edge"/>
          <c:x val="0.68946961129911122"/>
          <c:y val="0.256319796388572"/>
          <c:w val="0.30781548946212933"/>
          <c:h val="0.159237591922008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DASHBOARD.xlsx]CALC!PivotTable7</c:name>
    <c:fmtId val="4"/>
  </c:pivotSource>
  <c:chart>
    <c:autoTitleDeleted val="1"/>
    <c:pivotFmts>
      <c:pivotFmt>
        <c:idx val="0"/>
        <c:spPr>
          <a:solidFill>
            <a:schemeClr val="accent1"/>
          </a:solidFill>
          <a:ln w="28575" cap="rnd">
            <a:noFill/>
            <a:round/>
          </a:ln>
          <a:effectLst/>
        </c:spPr>
        <c:marker>
          <c:symbol val="circle"/>
          <c:size val="7"/>
          <c:spPr>
            <a:solidFill>
              <a:schemeClr val="bg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7"/>
          <c:spPr>
            <a:solidFill>
              <a:schemeClr val="bg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circle"/>
          <c:size val="7"/>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27723479231478E-2"/>
          <c:y val="6.6014393959645826E-2"/>
          <c:w val="0.98051650588585726"/>
          <c:h val="0.76236451826571494"/>
        </c:manualLayout>
      </c:layout>
      <c:lineChart>
        <c:grouping val="standard"/>
        <c:varyColors val="0"/>
        <c:ser>
          <c:idx val="0"/>
          <c:order val="0"/>
          <c:tx>
            <c:strRef>
              <c:f>CALC!$I$2</c:f>
              <c:strCache>
                <c:ptCount val="1"/>
                <c:pt idx="0">
                  <c:v>Total</c:v>
                </c:pt>
              </c:strCache>
            </c:strRef>
          </c:tx>
          <c:spPr>
            <a:ln w="28575" cap="rnd">
              <a:noFill/>
              <a:round/>
            </a:ln>
            <a:effectLst/>
          </c:spPr>
          <c:marker>
            <c:symbol val="circle"/>
            <c:size val="7"/>
            <c:spPr>
              <a:solidFill>
                <a:schemeClr val="bg1"/>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CALC!$H$3:$H$7</c:f>
              <c:strCache>
                <c:ptCount val="4"/>
                <c:pt idx="0">
                  <c:v>BOX</c:v>
                </c:pt>
                <c:pt idx="1">
                  <c:v>SEMI-TRAILER</c:v>
                </c:pt>
                <c:pt idx="2">
                  <c:v>TRACTOR</c:v>
                </c:pt>
                <c:pt idx="3">
                  <c:v>TRAILER</c:v>
                </c:pt>
              </c:strCache>
            </c:strRef>
          </c:cat>
          <c:val>
            <c:numRef>
              <c:f>CALC!$I$3:$I$7</c:f>
              <c:numCache>
                <c:formatCode>[&gt;=1000000]0.0,,"M";[&gt;=1000]0.0,"K";0</c:formatCode>
                <c:ptCount val="4"/>
                <c:pt idx="0">
                  <c:v>208786.63409424998</c:v>
                </c:pt>
                <c:pt idx="1">
                  <c:v>337679.9955205</c:v>
                </c:pt>
                <c:pt idx="2">
                  <c:v>68604.969550000038</c:v>
                </c:pt>
                <c:pt idx="3">
                  <c:v>1074306.3918014988</c:v>
                </c:pt>
              </c:numCache>
            </c:numRef>
          </c:val>
          <c:smooth val="0"/>
          <c:extLst>
            <c:ext xmlns:c16="http://schemas.microsoft.com/office/drawing/2014/chart" uri="{C3380CC4-5D6E-409C-BE32-E72D297353CC}">
              <c16:uniqueId val="{00000000-4C24-4312-A3BC-27DBDB749638}"/>
            </c:ext>
          </c:extLst>
        </c:ser>
        <c:dLbls>
          <c:dLblPos val="t"/>
          <c:showLegendKey val="0"/>
          <c:showVal val="1"/>
          <c:showCatName val="0"/>
          <c:showSerName val="0"/>
          <c:showPercent val="0"/>
          <c:showBubbleSize val="0"/>
        </c:dLbls>
        <c:dropLines>
          <c:spPr>
            <a:ln w="22225" cap="flat" cmpd="sng" algn="ctr">
              <a:solidFill>
                <a:schemeClr val="bg1"/>
              </a:solidFill>
              <a:round/>
            </a:ln>
            <a:effectLst/>
          </c:spPr>
        </c:dropLines>
        <c:marker val="1"/>
        <c:smooth val="0"/>
        <c:axId val="126247311"/>
        <c:axId val="126231087"/>
      </c:lineChart>
      <c:catAx>
        <c:axId val="126247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231087"/>
        <c:crosses val="autoZero"/>
        <c:auto val="1"/>
        <c:lblAlgn val="ctr"/>
        <c:lblOffset val="100"/>
        <c:noMultiLvlLbl val="0"/>
      </c:catAx>
      <c:valAx>
        <c:axId val="126231087"/>
        <c:scaling>
          <c:orientation val="minMax"/>
          <c:max val="1100000"/>
          <c:min val="0"/>
        </c:scaling>
        <c:delete val="1"/>
        <c:axPos val="l"/>
        <c:numFmt formatCode="[&gt;=1000000]0.0,,&quot;M&quot;;[&gt;=1000]0.0,&quot;K&quot;;0" sourceLinked="1"/>
        <c:majorTickMark val="out"/>
        <c:minorTickMark val="none"/>
        <c:tickLblPos val="nextTo"/>
        <c:crossAx val="12624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DASHBOARD.xlsx]CALC!PivotTable9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219957390453157E-2"/>
          <c:y val="0.15044173751322473"/>
          <c:w val="0.91956008521909371"/>
          <c:h val="0.67844707404887428"/>
        </c:manualLayout>
      </c:layout>
      <c:barChart>
        <c:barDir val="col"/>
        <c:grouping val="clustered"/>
        <c:varyColors val="0"/>
        <c:ser>
          <c:idx val="0"/>
          <c:order val="0"/>
          <c:tx>
            <c:strRef>
              <c:f>CALC!$I$11</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CALC!$H$12:$H$16</c:f>
              <c:strCache>
                <c:ptCount val="4"/>
                <c:pt idx="0">
                  <c:v>BOX</c:v>
                </c:pt>
                <c:pt idx="1">
                  <c:v>SEMI-TRAILER</c:v>
                </c:pt>
                <c:pt idx="2">
                  <c:v>TRACTOR</c:v>
                </c:pt>
                <c:pt idx="3">
                  <c:v>TRAILER</c:v>
                </c:pt>
              </c:strCache>
            </c:strRef>
          </c:cat>
          <c:val>
            <c:numRef>
              <c:f>CALC!$I$12:$I$16</c:f>
              <c:numCache>
                <c:formatCode>[&gt;=1000000]0.0,,"M";[&gt;=1000]0.0,"K";0</c:formatCode>
                <c:ptCount val="4"/>
                <c:pt idx="0">
                  <c:v>47754.52</c:v>
                </c:pt>
                <c:pt idx="1">
                  <c:v>60293.97</c:v>
                </c:pt>
                <c:pt idx="2">
                  <c:v>35561.620000000003</c:v>
                </c:pt>
                <c:pt idx="3">
                  <c:v>123796.39</c:v>
                </c:pt>
              </c:numCache>
            </c:numRef>
          </c:val>
          <c:extLst>
            <c:ext xmlns:c16="http://schemas.microsoft.com/office/drawing/2014/chart" uri="{C3380CC4-5D6E-409C-BE32-E72D297353CC}">
              <c16:uniqueId val="{00000000-B7E1-4DCD-9C13-0E16D8A35DE0}"/>
            </c:ext>
          </c:extLst>
        </c:ser>
        <c:dLbls>
          <c:dLblPos val="outEnd"/>
          <c:showLegendKey val="0"/>
          <c:showVal val="1"/>
          <c:showCatName val="0"/>
          <c:showSerName val="0"/>
          <c:showPercent val="0"/>
          <c:showBubbleSize val="0"/>
        </c:dLbls>
        <c:gapWidth val="432"/>
        <c:overlap val="-19"/>
        <c:axId val="851300191"/>
        <c:axId val="851316831"/>
      </c:barChart>
      <c:catAx>
        <c:axId val="851300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1316831"/>
        <c:crosses val="autoZero"/>
        <c:auto val="1"/>
        <c:lblAlgn val="ctr"/>
        <c:lblOffset val="100"/>
        <c:noMultiLvlLbl val="0"/>
      </c:catAx>
      <c:valAx>
        <c:axId val="851316831"/>
        <c:scaling>
          <c:orientation val="minMax"/>
        </c:scaling>
        <c:delete val="1"/>
        <c:axPos val="l"/>
        <c:numFmt formatCode="[&gt;=1000000]0.0,,&quot;M&quot;;[&gt;=1000]0.0,&quot;K&quot;;0" sourceLinked="1"/>
        <c:majorTickMark val="out"/>
        <c:minorTickMark val="none"/>
        <c:tickLblPos val="nextTo"/>
        <c:crossAx val="85130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539764846467359E-2"/>
          <c:y val="0.11034480095458389"/>
          <c:w val="0.88464993705055162"/>
          <c:h val="0.49594741024344435"/>
        </c:manualLayout>
      </c:layout>
      <c:lineChart>
        <c:grouping val="standard"/>
        <c:varyColors val="0"/>
        <c:ser>
          <c:idx val="0"/>
          <c:order val="0"/>
          <c:tx>
            <c:v>Series1</c:v>
          </c:tx>
          <c:spPr>
            <a:ln w="28575" cap="rnd">
              <a:solidFill>
                <a:schemeClr val="bg2"/>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383334.74</c:v>
              </c:pt>
              <c:pt idx="1">
                <c:v>709696.35</c:v>
              </c:pt>
              <c:pt idx="2">
                <c:v>655864.15</c:v>
              </c:pt>
              <c:pt idx="3">
                <c:v>532351.86</c:v>
              </c:pt>
              <c:pt idx="4">
                <c:v>472969.01</c:v>
              </c:pt>
              <c:pt idx="5">
                <c:v>469897.84</c:v>
              </c:pt>
              <c:pt idx="6">
                <c:v>522735.25</c:v>
              </c:pt>
              <c:pt idx="7">
                <c:v>610715.24</c:v>
              </c:pt>
              <c:pt idx="8">
                <c:v>248536.52</c:v>
              </c:pt>
              <c:pt idx="9">
                <c:v>274320.98</c:v>
              </c:pt>
              <c:pt idx="10">
                <c:v>315045.59999999998</c:v>
              </c:pt>
              <c:pt idx="11">
                <c:v>265556.15000000002</c:v>
              </c:pt>
            </c:numLit>
          </c:val>
          <c:smooth val="0"/>
          <c:extLst>
            <c:ext xmlns:c16="http://schemas.microsoft.com/office/drawing/2014/chart" uri="{C3380CC4-5D6E-409C-BE32-E72D297353CC}">
              <c16:uniqueId val="{00000000-5BDF-4451-86EC-7B96A0547F3F}"/>
            </c:ext>
          </c:extLst>
        </c:ser>
        <c:ser>
          <c:idx val="1"/>
          <c:order val="1"/>
          <c:tx>
            <c:v>Series2</c:v>
          </c:tx>
          <c:spPr>
            <a:ln w="28575" cap="rnd">
              <a:solidFill>
                <a:schemeClr val="tx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88823</c:v>
              </c:pt>
              <c:pt idx="1">
                <c:v>84610</c:v>
              </c:pt>
              <c:pt idx="2">
                <c:v>97953</c:v>
              </c:pt>
              <c:pt idx="3">
                <c:v>143691</c:v>
              </c:pt>
              <c:pt idx="4">
                <c:v>149827</c:v>
              </c:pt>
              <c:pt idx="5">
                <c:v>148886</c:v>
              </c:pt>
              <c:pt idx="6">
                <c:v>138165</c:v>
              </c:pt>
              <c:pt idx="7">
                <c:v>126852</c:v>
              </c:pt>
              <c:pt idx="8">
                <c:v>55061</c:v>
              </c:pt>
              <c:pt idx="9">
                <c:v>86784</c:v>
              </c:pt>
              <c:pt idx="10">
                <c:v>28703</c:v>
              </c:pt>
              <c:pt idx="11">
                <c:v>28703</c:v>
              </c:pt>
            </c:numLit>
          </c:val>
          <c:smooth val="0"/>
          <c:extLst>
            <c:ext xmlns:c16="http://schemas.microsoft.com/office/drawing/2014/chart" uri="{C3380CC4-5D6E-409C-BE32-E72D297353CC}">
              <c16:uniqueId val="{00000001-5BDF-4451-86EC-7B96A0547F3F}"/>
            </c:ext>
          </c:extLst>
        </c:ser>
        <c:dLbls>
          <c:showLegendKey val="0"/>
          <c:showVal val="0"/>
          <c:showCatName val="0"/>
          <c:showSerName val="0"/>
          <c:showPercent val="0"/>
          <c:showBubbleSize val="0"/>
        </c:dLbls>
        <c:smooth val="0"/>
        <c:axId val="1215785567"/>
        <c:axId val="1215786399"/>
      </c:lineChart>
      <c:catAx>
        <c:axId val="1215785567"/>
        <c:scaling>
          <c:orientation val="minMax"/>
        </c:scaling>
        <c:delete val="0"/>
        <c:axPos val="b"/>
        <c:numFmt formatCode="General" sourceLinked="1"/>
        <c:majorTickMark val="out"/>
        <c:minorTickMark val="none"/>
        <c:tickLblPos val="nextTo"/>
        <c:spPr>
          <a:noFill/>
          <a:ln w="9525" cap="flat" cmpd="sng" algn="ctr">
            <a:no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215786399"/>
        <c:crosses val="autoZero"/>
        <c:auto val="1"/>
        <c:lblAlgn val="ctr"/>
        <c:lblOffset val="100"/>
        <c:noMultiLvlLbl val="0"/>
      </c:catAx>
      <c:valAx>
        <c:axId val="1215786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5785567"/>
        <c:crosses val="autoZero"/>
        <c:crossBetween val="between"/>
        <c:dispUnits>
          <c:builtInUnit val="million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bg2">
              <a:alpha val="93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alpha val="93000"/>
            </a:schemeClr>
          </a:solidFill>
          <a:ln>
            <a:noFill/>
          </a:ln>
          <a:effectLst/>
        </c:spPr>
      </c:pivotFmt>
      <c:pivotFmt>
        <c:idx val="2"/>
        <c:spPr>
          <a:solidFill>
            <a:schemeClr val="bg2">
              <a:alpha val="93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alpha val="93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86739906014742E-4"/>
          <c:y val="0.2002261255804563"/>
          <c:w val="0.98366605371933302"/>
          <c:h val="0.79977254045934787"/>
        </c:manualLayout>
      </c:layout>
      <c:areaChart>
        <c:grouping val="standard"/>
        <c:varyColors val="0"/>
        <c:dLbls>
          <c:showLegendKey val="0"/>
          <c:showVal val="0"/>
          <c:showCatName val="0"/>
          <c:showSerName val="0"/>
          <c:showPercent val="0"/>
          <c:showBubbleSize val="0"/>
        </c:dLbls>
        <c:axId val="1277504415"/>
        <c:axId val="1277503167"/>
      </c:areaChart>
      <c:catAx>
        <c:axId val="1277504415"/>
        <c:scaling>
          <c:orientation val="minMax"/>
        </c:scaling>
        <c:delete val="1"/>
        <c:axPos val="b"/>
        <c:numFmt formatCode="General" sourceLinked="1"/>
        <c:majorTickMark val="out"/>
        <c:minorTickMark val="none"/>
        <c:tickLblPos val="nextTo"/>
        <c:crossAx val="1277503167"/>
        <c:crosses val="autoZero"/>
        <c:auto val="1"/>
        <c:lblAlgn val="ctr"/>
        <c:lblOffset val="100"/>
        <c:noMultiLvlLbl val="0"/>
      </c:catAx>
      <c:valAx>
        <c:axId val="1277503167"/>
        <c:scaling>
          <c:orientation val="minMax"/>
        </c:scaling>
        <c:delete val="1"/>
        <c:axPos val="l"/>
        <c:numFmt formatCode="\$#,##0.00;\(\$#,##0.00\);\$#,##0.00" sourceLinked="1"/>
        <c:majorTickMark val="out"/>
        <c:minorTickMark val="none"/>
        <c:tickLblPos val="nextTo"/>
        <c:crossAx val="12775044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solidFill>
          <a:ln>
            <a:noFill/>
          </a:ln>
          <a:effectLst/>
        </c:spPr>
        <c:dLbl>
          <c:idx val="0"/>
          <c:layout>
            <c:manualLayout>
              <c:x val="0.27040127387581425"/>
              <c:y val="-0.1167883211678832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597654912701131"/>
                  <c:h val="0.1651581508515815"/>
                </c:manualLayout>
              </c15:layout>
            </c:ext>
          </c:extLst>
        </c:dLbl>
      </c:pivotFmt>
      <c:pivotFmt>
        <c:idx val="2"/>
        <c:spPr>
          <a:solidFill>
            <a:schemeClr val="bg2"/>
          </a:solidFill>
          <a:ln>
            <a:noFill/>
          </a:ln>
          <a:effectLst/>
        </c:spPr>
        <c:dLbl>
          <c:idx val="0"/>
          <c:layout>
            <c:manualLayout>
              <c:x val="0.37170774848796073"/>
              <c:y val="-4.4606135152186835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638565559739816"/>
                  <c:h val="0.18462287104622871"/>
                </c:manualLayout>
              </c15:layout>
            </c:ext>
          </c:extLst>
        </c:dLbl>
      </c:pivotFmt>
      <c:pivotFmt>
        <c:idx val="3"/>
        <c:spPr>
          <a:solidFill>
            <a:schemeClr val="bg2"/>
          </a:solidFill>
          <a:ln>
            <a:noFill/>
          </a:ln>
          <a:effectLst/>
        </c:spPr>
        <c:dLbl>
          <c:idx val="0"/>
          <c:layout>
            <c:manualLayout>
              <c:x val="0.35228989233488672"/>
              <c:y val="-1.459815698220204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597652334274536"/>
                  <c:h val="0.1943552311435523"/>
                </c:manualLayout>
              </c15:layout>
            </c:ext>
          </c:extLst>
        </c:dLbl>
      </c:pivotFmt>
      <c:pivotFmt>
        <c:idx val="4"/>
        <c:spPr>
          <a:solidFill>
            <a:schemeClr val="bg2"/>
          </a:solidFill>
          <a:ln>
            <a:noFill/>
          </a:ln>
          <a:effectLst/>
        </c:spPr>
        <c:dLbl>
          <c:idx val="0"/>
          <c:layout>
            <c:manualLayout>
              <c:x val="0.36912957308907812"/>
              <c:y val="-1.459854014598541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915451895043729"/>
                  <c:h val="0.15542579075425789"/>
                </c:manualLayout>
              </c15:layout>
            </c:ext>
          </c:extLst>
        </c:dLbl>
      </c:pivotFmt>
    </c:pivotFmts>
    <c:plotArea>
      <c:layout>
        <c:manualLayout>
          <c:layoutTarget val="inner"/>
          <c:xMode val="edge"/>
          <c:yMode val="edge"/>
          <c:x val="0.22070466735136368"/>
          <c:y val="0.10317460317460317"/>
          <c:w val="0.77929533264863626"/>
          <c:h val="0.82539682539682535"/>
        </c:manualLayout>
      </c:layout>
      <c:barChart>
        <c:barDir val="bar"/>
        <c:grouping val="stacked"/>
        <c:varyColors val="0"/>
        <c:ser>
          <c:idx val="0"/>
          <c:order val="0"/>
          <c:tx>
            <c:v>Series1</c:v>
          </c:tx>
          <c:spPr>
            <a:solidFill>
              <a:schemeClr val="bg2"/>
            </a:solidFill>
            <a:ln>
              <a:noFill/>
            </a:ln>
            <a:effectLst/>
          </c:spPr>
          <c:invertIfNegative val="0"/>
          <c:dPt>
            <c:idx val="0"/>
            <c:invertIfNegative val="0"/>
            <c:bubble3D val="0"/>
            <c:extLst>
              <c:ext xmlns:c16="http://schemas.microsoft.com/office/drawing/2014/chart" uri="{C3380CC4-5D6E-409C-BE32-E72D297353CC}">
                <c16:uniqueId val="{0000000B-01E5-435D-8160-235B2DE0E429}"/>
              </c:ext>
            </c:extLst>
          </c:dPt>
          <c:dPt>
            <c:idx val="1"/>
            <c:invertIfNegative val="0"/>
            <c:bubble3D val="0"/>
            <c:extLst>
              <c:ext xmlns:c16="http://schemas.microsoft.com/office/drawing/2014/chart" uri="{C3380CC4-5D6E-409C-BE32-E72D297353CC}">
                <c16:uniqueId val="{0000000A-01E5-435D-8160-235B2DE0E429}"/>
              </c:ext>
            </c:extLst>
          </c:dPt>
          <c:dPt>
            <c:idx val="2"/>
            <c:invertIfNegative val="0"/>
            <c:bubble3D val="0"/>
            <c:extLst>
              <c:ext xmlns:c16="http://schemas.microsoft.com/office/drawing/2014/chart" uri="{C3380CC4-5D6E-409C-BE32-E72D297353CC}">
                <c16:uniqueId val="{00000009-01E5-435D-8160-235B2DE0E429}"/>
              </c:ext>
            </c:extLst>
          </c:dPt>
          <c:dPt>
            <c:idx val="3"/>
            <c:invertIfNegative val="0"/>
            <c:bubble3D val="0"/>
            <c:extLst>
              <c:ext xmlns:c16="http://schemas.microsoft.com/office/drawing/2014/chart" uri="{C3380CC4-5D6E-409C-BE32-E72D297353CC}">
                <c16:uniqueId val="{00000008-01E5-435D-8160-235B2DE0E429}"/>
              </c:ext>
            </c:extLst>
          </c:dPt>
          <c:dLbls>
            <c:dLbl>
              <c:idx val="0"/>
              <c:layout>
                <c:manualLayout>
                  <c:x val="0.36912957308907812"/>
                  <c:y val="-1.459854014598541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915451895043729"/>
                      <c:h val="0.15542579075425789"/>
                    </c:manualLayout>
                  </c15:layout>
                </c:ext>
                <c:ext xmlns:c16="http://schemas.microsoft.com/office/drawing/2014/chart" uri="{C3380CC4-5D6E-409C-BE32-E72D297353CC}">
                  <c16:uniqueId val="{0000000B-01E5-435D-8160-235B2DE0E429}"/>
                </c:ext>
              </c:extLst>
            </c:dLbl>
            <c:dLbl>
              <c:idx val="1"/>
              <c:layout>
                <c:manualLayout>
                  <c:x val="0.35228989233488672"/>
                  <c:y val="-1.459815698220204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597652334274536"/>
                      <c:h val="0.1943552311435523"/>
                    </c:manualLayout>
                  </c15:layout>
                </c:ext>
                <c:ext xmlns:c16="http://schemas.microsoft.com/office/drawing/2014/chart" uri="{C3380CC4-5D6E-409C-BE32-E72D297353CC}">
                  <c16:uniqueId val="{0000000A-01E5-435D-8160-235B2DE0E429}"/>
                </c:ext>
              </c:extLst>
            </c:dLbl>
            <c:dLbl>
              <c:idx val="2"/>
              <c:layout>
                <c:manualLayout>
                  <c:x val="0.37170774848796073"/>
                  <c:y val="-4.4606135152186835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638565559739816"/>
                      <c:h val="0.18462287104622871"/>
                    </c:manualLayout>
                  </c15:layout>
                </c:ext>
                <c:ext xmlns:c16="http://schemas.microsoft.com/office/drawing/2014/chart" uri="{C3380CC4-5D6E-409C-BE32-E72D297353CC}">
                  <c16:uniqueId val="{00000009-01E5-435D-8160-235B2DE0E429}"/>
                </c:ext>
              </c:extLst>
            </c:dLbl>
            <c:dLbl>
              <c:idx val="3"/>
              <c:layout>
                <c:manualLayout>
                  <c:x val="0.27040127387581425"/>
                  <c:y val="-0.1167883211678832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597654912701131"/>
                      <c:h val="0.1651581508515815"/>
                    </c:manualLayout>
                  </c15:layout>
                </c:ext>
                <c:ext xmlns:c16="http://schemas.microsoft.com/office/drawing/2014/chart" uri="{C3380CC4-5D6E-409C-BE32-E72D297353CC}">
                  <c16:uniqueId val="{00000008-01E5-435D-8160-235B2DE0E4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TRACTOR</c:v>
              </c:pt>
              <c:pt idx="1">
                <c:v>BOX</c:v>
              </c:pt>
              <c:pt idx="2">
                <c:v>SEMI-TRAILER</c:v>
              </c:pt>
              <c:pt idx="3">
                <c:v>TRAILER</c:v>
              </c:pt>
            </c:strLit>
          </c:cat>
          <c:val>
            <c:numLit>
              <c:formatCode>General</c:formatCode>
              <c:ptCount val="4"/>
              <c:pt idx="0">
                <c:v>68604.969550000038</c:v>
              </c:pt>
              <c:pt idx="1">
                <c:v>208786.63409424998</c:v>
              </c:pt>
              <c:pt idx="2">
                <c:v>337679.9955205</c:v>
              </c:pt>
              <c:pt idx="3">
                <c:v>1074306.3918014988</c:v>
              </c:pt>
            </c:numLit>
          </c:val>
          <c:extLst>
            <c:ext xmlns:c16="http://schemas.microsoft.com/office/drawing/2014/chart" uri="{C3380CC4-5D6E-409C-BE32-E72D297353CC}">
              <c16:uniqueId val="{00000007-01E5-435D-8160-235B2DE0E429}"/>
            </c:ext>
          </c:extLst>
        </c:ser>
        <c:dLbls>
          <c:dLblPos val="inEnd"/>
          <c:showLegendKey val="0"/>
          <c:showVal val="1"/>
          <c:showCatName val="0"/>
          <c:showSerName val="0"/>
          <c:showPercent val="0"/>
          <c:showBubbleSize val="0"/>
        </c:dLbls>
        <c:gapWidth val="333"/>
        <c:overlap val="100"/>
        <c:axId val="2083948415"/>
        <c:axId val="2083954239"/>
      </c:barChart>
      <c:catAx>
        <c:axId val="2083948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3954239"/>
        <c:crosses val="autoZero"/>
        <c:auto val="1"/>
        <c:lblAlgn val="ctr"/>
        <c:lblOffset val="100"/>
        <c:noMultiLvlLbl val="0"/>
      </c:catAx>
      <c:valAx>
        <c:axId val="2083954239"/>
        <c:scaling>
          <c:orientation val="minMax"/>
        </c:scaling>
        <c:delete val="1"/>
        <c:axPos val="b"/>
        <c:numFmt formatCode="General" sourceLinked="1"/>
        <c:majorTickMark val="out"/>
        <c:minorTickMark val="none"/>
        <c:tickLblPos val="nextTo"/>
        <c:crossAx val="208394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dLbl>
          <c:idx val="0"/>
          <c:layout>
            <c:manualLayout>
              <c:x val="0"/>
              <c:y val="-0.279746281714785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dLbl>
          <c:idx val="0"/>
          <c:layout>
            <c:manualLayout>
              <c:x val="0"/>
              <c:y val="-0.272796285079749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dLbl>
          <c:idx val="0"/>
          <c:layout>
            <c:manualLayout>
              <c:x val="1.5108588518781343E-2"/>
              <c:y val="-0.19973282185880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solidFill>
          <a:ln>
            <a:noFill/>
          </a:ln>
          <a:effectLst/>
        </c:spPr>
        <c:dLbl>
          <c:idx val="0"/>
          <c:layout>
            <c:manualLayout>
              <c:x val="2.6440029907867355E-2"/>
              <c:y val="-0.3946073087017968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886678448193305"/>
                  <c:h val="0.12794871794871793"/>
                </c:manualLayout>
              </c15:layout>
            </c:ext>
          </c:extLst>
        </c:dLbl>
      </c:pivotFmt>
    </c:pivotFmts>
    <c:plotArea>
      <c:layout>
        <c:manualLayout>
          <c:layoutTarget val="inner"/>
          <c:xMode val="edge"/>
          <c:yMode val="edge"/>
          <c:x val="4.0074341393428234E-2"/>
          <c:y val="6.3629775820047529E-2"/>
          <c:w val="0.91627492396632559"/>
          <c:h val="0.78082980012113867"/>
        </c:manualLayout>
      </c:layout>
      <c:barChart>
        <c:barDir val="col"/>
        <c:grouping val="stacked"/>
        <c:varyColors val="0"/>
        <c:ser>
          <c:idx val="0"/>
          <c:order val="0"/>
          <c:tx>
            <c:v>Series1</c:v>
          </c:tx>
          <c:spPr>
            <a:solidFill>
              <a:schemeClr val="bg2"/>
            </a:solidFill>
            <a:ln>
              <a:noFill/>
            </a:ln>
            <a:effectLst/>
          </c:spPr>
          <c:invertIfNegative val="0"/>
          <c:dPt>
            <c:idx val="0"/>
            <c:invertIfNegative val="0"/>
            <c:bubble3D val="0"/>
            <c:extLst>
              <c:ext xmlns:c16="http://schemas.microsoft.com/office/drawing/2014/chart" uri="{C3380CC4-5D6E-409C-BE32-E72D297353CC}">
                <c16:uniqueId val="{00000002-40AA-4453-9BC7-4753C656E153}"/>
              </c:ext>
            </c:extLst>
          </c:dPt>
          <c:dPt>
            <c:idx val="1"/>
            <c:invertIfNegative val="0"/>
            <c:bubble3D val="0"/>
            <c:extLst>
              <c:ext xmlns:c16="http://schemas.microsoft.com/office/drawing/2014/chart" uri="{C3380CC4-5D6E-409C-BE32-E72D297353CC}">
                <c16:uniqueId val="{00000003-40AA-4453-9BC7-4753C656E153}"/>
              </c:ext>
            </c:extLst>
          </c:dPt>
          <c:dPt>
            <c:idx val="2"/>
            <c:invertIfNegative val="0"/>
            <c:bubble3D val="0"/>
            <c:extLst>
              <c:ext xmlns:c16="http://schemas.microsoft.com/office/drawing/2014/chart" uri="{C3380CC4-5D6E-409C-BE32-E72D297353CC}">
                <c16:uniqueId val="{00000004-40AA-4453-9BC7-4753C656E153}"/>
              </c:ext>
            </c:extLst>
          </c:dPt>
          <c:dPt>
            <c:idx val="3"/>
            <c:invertIfNegative val="0"/>
            <c:bubble3D val="0"/>
            <c:extLst>
              <c:ext xmlns:c16="http://schemas.microsoft.com/office/drawing/2014/chart" uri="{C3380CC4-5D6E-409C-BE32-E72D297353CC}">
                <c16:uniqueId val="{00000005-40AA-4453-9BC7-4753C656E153}"/>
              </c:ext>
            </c:extLst>
          </c:dPt>
          <c:dLbls>
            <c:dLbl>
              <c:idx val="0"/>
              <c:layout>
                <c:manualLayout>
                  <c:x val="0"/>
                  <c:y val="-0.2797462817147856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0AA-4453-9BC7-4753C656E153}"/>
                </c:ext>
              </c:extLst>
            </c:dLbl>
            <c:dLbl>
              <c:idx val="1"/>
              <c:layout>
                <c:manualLayout>
                  <c:x val="0"/>
                  <c:y val="-0.2727962850797497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AA-4453-9BC7-4753C656E153}"/>
                </c:ext>
              </c:extLst>
            </c:dLbl>
            <c:dLbl>
              <c:idx val="2"/>
              <c:layout>
                <c:manualLayout>
                  <c:x val="1.5108588518781343E-2"/>
                  <c:y val="-0.199732821858806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0AA-4453-9BC7-4753C656E153}"/>
                </c:ext>
              </c:extLst>
            </c:dLbl>
            <c:dLbl>
              <c:idx val="3"/>
              <c:layout>
                <c:manualLayout>
                  <c:x val="2.6440029907867355E-2"/>
                  <c:y val="-0.3946073087017968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886678448193305"/>
                      <c:h val="0.12794871794871793"/>
                    </c:manualLayout>
                  </c15:layout>
                </c:ext>
                <c:ext xmlns:c16="http://schemas.microsoft.com/office/drawing/2014/chart" uri="{C3380CC4-5D6E-409C-BE32-E72D297353CC}">
                  <c16:uniqueId val="{00000005-40AA-4453-9BC7-4753C656E1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4"/>
              <c:pt idx="0">
                <c:v>BOX</c:v>
              </c:pt>
              <c:pt idx="1">
                <c:v>SEMI-TRAILER</c:v>
              </c:pt>
              <c:pt idx="2">
                <c:v>TRACTOR</c:v>
              </c:pt>
              <c:pt idx="3">
                <c:v>TRAILER</c:v>
              </c:pt>
            </c:strLit>
          </c:cat>
          <c:val>
            <c:numLit>
              <c:formatCode>General</c:formatCode>
              <c:ptCount val="4"/>
              <c:pt idx="0">
                <c:v>768109.28590575</c:v>
              </c:pt>
              <c:pt idx="1">
                <c:v>695805.22447949997</c:v>
              </c:pt>
              <c:pt idx="2">
                <c:v>438767.93044999999</c:v>
              </c:pt>
              <c:pt idx="3">
                <c:v>1868963.2581985006</c:v>
              </c:pt>
            </c:numLit>
          </c:val>
          <c:extLst>
            <c:ext xmlns:c16="http://schemas.microsoft.com/office/drawing/2014/chart" uri="{C3380CC4-5D6E-409C-BE32-E72D297353CC}">
              <c16:uniqueId val="{00000000-40AA-4453-9BC7-4753C656E153}"/>
            </c:ext>
          </c:extLst>
        </c:ser>
        <c:dLbls>
          <c:showLegendKey val="0"/>
          <c:showVal val="1"/>
          <c:showCatName val="0"/>
          <c:showSerName val="0"/>
          <c:showPercent val="0"/>
          <c:showBubbleSize val="0"/>
        </c:dLbls>
        <c:gapWidth val="150"/>
        <c:overlap val="100"/>
        <c:axId val="1211470511"/>
        <c:axId val="1211470927"/>
      </c:barChart>
      <c:catAx>
        <c:axId val="121147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1470927"/>
        <c:crosses val="autoZero"/>
        <c:auto val="1"/>
        <c:lblAlgn val="ctr"/>
        <c:lblOffset val="100"/>
        <c:noMultiLvlLbl val="0"/>
      </c:catAx>
      <c:valAx>
        <c:axId val="1211470927"/>
        <c:scaling>
          <c:orientation val="minMax"/>
        </c:scaling>
        <c:delete val="1"/>
        <c:axPos val="l"/>
        <c:numFmt formatCode="General" sourceLinked="1"/>
        <c:majorTickMark val="none"/>
        <c:minorTickMark val="none"/>
        <c:tickLblPos val="nextTo"/>
        <c:crossAx val="121147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bg2">
              <a:alpha val="88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alpha val="88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alpha val="88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47312564190346"/>
          <c:y val="0.19384940322042757"/>
          <c:w val="0.80794765349401665"/>
          <c:h val="0.78884831217809104"/>
        </c:manualLayout>
      </c:layout>
      <c:areaChart>
        <c:grouping val="standard"/>
        <c:varyColors val="0"/>
        <c:ser>
          <c:idx val="0"/>
          <c:order val="0"/>
          <c:tx>
            <c:v>Series1</c:v>
          </c:tx>
          <c:spPr>
            <a:solidFill>
              <a:schemeClr val="bg2">
                <a:alpha val="88000"/>
              </a:schemeClr>
            </a:solidFill>
            <a:ln>
              <a:noFill/>
            </a:ln>
            <a:effectLst/>
          </c:spP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74109.052687999996</c:v>
              </c:pt>
              <c:pt idx="1">
                <c:v>373329.74844699993</c:v>
              </c:pt>
              <c:pt idx="2">
                <c:v>343257.61010200006</c:v>
              </c:pt>
              <c:pt idx="3">
                <c:v>101446.64287099993</c:v>
              </c:pt>
              <c:pt idx="4">
                <c:v>18044.454880999983</c:v>
              </c:pt>
              <c:pt idx="5">
                <c:v>44660.225132250052</c:v>
              </c:pt>
              <c:pt idx="6">
                <c:v>105743.06454499997</c:v>
              </c:pt>
              <c:pt idx="7">
                <c:v>237074.92604599998</c:v>
              </c:pt>
              <c:pt idx="8">
                <c:v>78081.83687699998</c:v>
              </c:pt>
              <c:pt idx="9">
                <c:v>-14263.130623000034</c:v>
              </c:pt>
              <c:pt idx="10">
                <c:v>185081.97999999992</c:v>
              </c:pt>
              <c:pt idx="11">
                <c:v>142811.58000000005</c:v>
              </c:pt>
            </c:numLit>
          </c:val>
          <c:extLst>
            <c:ext xmlns:c16="http://schemas.microsoft.com/office/drawing/2014/chart" uri="{C3380CC4-5D6E-409C-BE32-E72D297353CC}">
              <c16:uniqueId val="{00000000-6F25-4C02-BCF7-9B8D2DEE73D7}"/>
            </c:ext>
          </c:extLst>
        </c:ser>
        <c:dLbls>
          <c:showLegendKey val="0"/>
          <c:showVal val="0"/>
          <c:showCatName val="0"/>
          <c:showSerName val="0"/>
          <c:showPercent val="0"/>
          <c:showBubbleSize val="0"/>
        </c:dLbls>
        <c:axId val="1291062239"/>
        <c:axId val="1291060575"/>
      </c:areaChart>
      <c:catAx>
        <c:axId val="1291062239"/>
        <c:scaling>
          <c:orientation val="minMax"/>
        </c:scaling>
        <c:delete val="1"/>
        <c:axPos val="b"/>
        <c:numFmt formatCode="General" sourceLinked="1"/>
        <c:majorTickMark val="out"/>
        <c:minorTickMark val="none"/>
        <c:tickLblPos val="nextTo"/>
        <c:crossAx val="1291060575"/>
        <c:crosses val="autoZero"/>
        <c:auto val="1"/>
        <c:lblAlgn val="ctr"/>
        <c:lblOffset val="100"/>
        <c:noMultiLvlLbl val="0"/>
      </c:catAx>
      <c:valAx>
        <c:axId val="1291060575"/>
        <c:scaling>
          <c:orientation val="minMax"/>
        </c:scaling>
        <c:delete val="1"/>
        <c:axPos val="l"/>
        <c:numFmt formatCode="General" sourceLinked="1"/>
        <c:majorTickMark val="none"/>
        <c:minorTickMark val="none"/>
        <c:tickLblPos val="nextTo"/>
        <c:crossAx val="12910622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209149642255447E-2"/>
          <c:y val="0.23076969668826305"/>
          <c:w val="0.83278322565586504"/>
          <c:h val="0.43589629698424587"/>
        </c:manualLayout>
      </c:layout>
      <c:areaChart>
        <c:grouping val="standard"/>
        <c:varyColors val="0"/>
        <c:ser>
          <c:idx val="0"/>
          <c:order val="0"/>
          <c:tx>
            <c:v>Series1</c:v>
          </c:tx>
          <c:spPr>
            <a:solidFill>
              <a:schemeClr val="bg2"/>
            </a:solidFill>
            <a:ln>
              <a:noFill/>
            </a:ln>
            <a:effectLst/>
          </c:spP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383334.74</c:v>
              </c:pt>
              <c:pt idx="1">
                <c:v>709696.35</c:v>
              </c:pt>
              <c:pt idx="2">
                <c:v>655864.15</c:v>
              </c:pt>
              <c:pt idx="3">
                <c:v>532351.86</c:v>
              </c:pt>
              <c:pt idx="4">
                <c:v>472969.01</c:v>
              </c:pt>
              <c:pt idx="5">
                <c:v>469897.84</c:v>
              </c:pt>
              <c:pt idx="6">
                <c:v>522735.25</c:v>
              </c:pt>
              <c:pt idx="7">
                <c:v>610715.24</c:v>
              </c:pt>
              <c:pt idx="8">
                <c:v>248536.52</c:v>
              </c:pt>
              <c:pt idx="9">
                <c:v>274320.98</c:v>
              </c:pt>
              <c:pt idx="10">
                <c:v>315045.59999999998</c:v>
              </c:pt>
              <c:pt idx="11">
                <c:v>265556.15000000002</c:v>
              </c:pt>
            </c:numLit>
          </c:val>
          <c:extLst>
            <c:ext xmlns:c16="http://schemas.microsoft.com/office/drawing/2014/chart" uri="{C3380CC4-5D6E-409C-BE32-E72D297353CC}">
              <c16:uniqueId val="{00000000-634F-48E9-AC90-CCD6EFD9ACB2}"/>
            </c:ext>
          </c:extLst>
        </c:ser>
        <c:dLbls>
          <c:showLegendKey val="0"/>
          <c:showVal val="0"/>
          <c:showCatName val="0"/>
          <c:showSerName val="0"/>
          <c:showPercent val="0"/>
          <c:showBubbleSize val="0"/>
        </c:dLbls>
        <c:axId val="1153599951"/>
        <c:axId val="1153593295"/>
      </c:areaChart>
      <c:catAx>
        <c:axId val="1153599951"/>
        <c:scaling>
          <c:orientation val="minMax"/>
        </c:scaling>
        <c:delete val="1"/>
        <c:axPos val="b"/>
        <c:numFmt formatCode="General" sourceLinked="1"/>
        <c:majorTickMark val="out"/>
        <c:minorTickMark val="none"/>
        <c:tickLblPos val="nextTo"/>
        <c:crossAx val="1153593295"/>
        <c:crosses val="autoZero"/>
        <c:auto val="1"/>
        <c:lblAlgn val="ctr"/>
        <c:lblOffset val="100"/>
        <c:noMultiLvlLbl val="0"/>
      </c:catAx>
      <c:valAx>
        <c:axId val="1153593295"/>
        <c:scaling>
          <c:orientation val="minMax"/>
        </c:scaling>
        <c:delete val="1"/>
        <c:axPos val="l"/>
        <c:numFmt formatCode="General" sourceLinked="1"/>
        <c:majorTickMark val="none"/>
        <c:minorTickMark val="none"/>
        <c:tickLblPos val="nextTo"/>
        <c:crossAx val="11535999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Series1</c:v>
          </c:tx>
          <c:spPr>
            <a:solidFill>
              <a:schemeClr val="bg2"/>
            </a:solidFill>
            <a:ln>
              <a:noFill/>
            </a:ln>
            <a:effectLst/>
          </c:spP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309225.68731200002</c:v>
              </c:pt>
              <c:pt idx="1">
                <c:v>336366.60155300004</c:v>
              </c:pt>
              <c:pt idx="2">
                <c:v>312606.53989799996</c:v>
              </c:pt>
              <c:pt idx="3">
                <c:v>430905.21712900006</c:v>
              </c:pt>
              <c:pt idx="4">
                <c:v>454924.55511900003</c:v>
              </c:pt>
              <c:pt idx="5">
                <c:v>425237.61486774997</c:v>
              </c:pt>
              <c:pt idx="6">
                <c:v>416992.18545500003</c:v>
              </c:pt>
              <c:pt idx="7">
                <c:v>373640.31395400001</c:v>
              </c:pt>
              <c:pt idx="8">
                <c:v>170454.68312300002</c:v>
              </c:pt>
              <c:pt idx="9">
                <c:v>288584.11062300002</c:v>
              </c:pt>
              <c:pt idx="10">
                <c:v>129963.62000000001</c:v>
              </c:pt>
              <c:pt idx="11">
                <c:v>122744.56999999999</c:v>
              </c:pt>
            </c:numLit>
          </c:val>
          <c:extLst>
            <c:ext xmlns:c16="http://schemas.microsoft.com/office/drawing/2014/chart" uri="{C3380CC4-5D6E-409C-BE32-E72D297353CC}">
              <c16:uniqueId val="{00000000-8C92-4F01-9399-A85F038BBBA2}"/>
            </c:ext>
          </c:extLst>
        </c:ser>
        <c:dLbls>
          <c:showLegendKey val="0"/>
          <c:showVal val="0"/>
          <c:showCatName val="0"/>
          <c:showSerName val="0"/>
          <c:showPercent val="0"/>
          <c:showBubbleSize val="0"/>
        </c:dLbls>
        <c:axId val="2083952575"/>
        <c:axId val="2083938431"/>
      </c:areaChart>
      <c:catAx>
        <c:axId val="2083952575"/>
        <c:scaling>
          <c:orientation val="minMax"/>
        </c:scaling>
        <c:delete val="1"/>
        <c:axPos val="b"/>
        <c:numFmt formatCode="General" sourceLinked="1"/>
        <c:majorTickMark val="out"/>
        <c:minorTickMark val="none"/>
        <c:tickLblPos val="nextTo"/>
        <c:crossAx val="2083938431"/>
        <c:crosses val="autoZero"/>
        <c:auto val="1"/>
        <c:lblAlgn val="ctr"/>
        <c:lblOffset val="100"/>
        <c:noMultiLvlLbl val="0"/>
      </c:catAx>
      <c:valAx>
        <c:axId val="2083938431"/>
        <c:scaling>
          <c:orientation val="minMax"/>
        </c:scaling>
        <c:delete val="1"/>
        <c:axPos val="l"/>
        <c:numFmt formatCode="General" sourceLinked="1"/>
        <c:majorTickMark val="none"/>
        <c:minorTickMark val="none"/>
        <c:tickLblPos val="nextTo"/>
        <c:crossAx val="20839525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Series1</c:v>
          </c:tx>
          <c:spPr>
            <a:solidFill>
              <a:schemeClr val="bg2"/>
            </a:solidFill>
            <a:ln>
              <a:noFill/>
            </a:ln>
            <a:effectLst/>
          </c:spP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88823</c:v>
              </c:pt>
              <c:pt idx="1">
                <c:v>84610</c:v>
              </c:pt>
              <c:pt idx="2">
                <c:v>97953</c:v>
              </c:pt>
              <c:pt idx="3">
                <c:v>143691</c:v>
              </c:pt>
              <c:pt idx="4">
                <c:v>149827</c:v>
              </c:pt>
              <c:pt idx="5">
                <c:v>148886</c:v>
              </c:pt>
              <c:pt idx="6">
                <c:v>138165</c:v>
              </c:pt>
              <c:pt idx="7">
                <c:v>126852</c:v>
              </c:pt>
              <c:pt idx="8">
                <c:v>55061</c:v>
              </c:pt>
              <c:pt idx="9">
                <c:v>86784</c:v>
              </c:pt>
              <c:pt idx="10">
                <c:v>28703</c:v>
              </c:pt>
              <c:pt idx="11">
                <c:v>28703</c:v>
              </c:pt>
            </c:numLit>
          </c:val>
          <c:extLst>
            <c:ext xmlns:c16="http://schemas.microsoft.com/office/drawing/2014/chart" uri="{C3380CC4-5D6E-409C-BE32-E72D297353CC}">
              <c16:uniqueId val="{00000000-7920-4A14-83B3-B722A1C18567}"/>
            </c:ext>
          </c:extLst>
        </c:ser>
        <c:dLbls>
          <c:showLegendKey val="0"/>
          <c:showVal val="0"/>
          <c:showCatName val="0"/>
          <c:showSerName val="0"/>
          <c:showPercent val="0"/>
          <c:showBubbleSize val="0"/>
        </c:dLbls>
        <c:axId val="1211452207"/>
        <c:axId val="1211453871"/>
      </c:areaChart>
      <c:catAx>
        <c:axId val="1211452207"/>
        <c:scaling>
          <c:orientation val="minMax"/>
        </c:scaling>
        <c:delete val="1"/>
        <c:axPos val="b"/>
        <c:numFmt formatCode="General" sourceLinked="1"/>
        <c:majorTickMark val="out"/>
        <c:minorTickMark val="none"/>
        <c:tickLblPos val="nextTo"/>
        <c:crossAx val="1211453871"/>
        <c:crosses val="autoZero"/>
        <c:auto val="1"/>
        <c:lblAlgn val="ctr"/>
        <c:lblOffset val="100"/>
        <c:noMultiLvlLbl val="0"/>
      </c:catAx>
      <c:valAx>
        <c:axId val="1211453871"/>
        <c:scaling>
          <c:orientation val="minMax"/>
        </c:scaling>
        <c:delete val="1"/>
        <c:axPos val="l"/>
        <c:numFmt formatCode="General" sourceLinked="1"/>
        <c:majorTickMark val="none"/>
        <c:minorTickMark val="none"/>
        <c:tickLblPos val="nextTo"/>
        <c:crossAx val="12114522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Series1</c:v>
          </c:tx>
          <c:spPr>
            <a:solidFill>
              <a:schemeClr val="bg2"/>
            </a:solidFill>
            <a:ln>
              <a:noFill/>
            </a:ln>
            <a:effectLst/>
          </c:spP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678256.8</c:v>
              </c:pt>
              <c:pt idx="1">
                <c:v>867189.61</c:v>
              </c:pt>
              <c:pt idx="2">
                <c:v>1001171.17</c:v>
              </c:pt>
              <c:pt idx="3">
                <c:v>801391.84</c:v>
              </c:pt>
              <c:pt idx="4">
                <c:v>672171.07</c:v>
              </c:pt>
              <c:pt idx="5">
                <c:v>705388.83</c:v>
              </c:pt>
              <c:pt idx="6">
                <c:v>834457.5</c:v>
              </c:pt>
              <c:pt idx="7">
                <c:v>895806.44</c:v>
              </c:pt>
              <c:pt idx="8">
                <c:v>341010.58</c:v>
              </c:pt>
              <c:pt idx="9">
                <c:v>377587.17</c:v>
              </c:pt>
              <c:pt idx="10">
                <c:v>425969.26</c:v>
              </c:pt>
              <c:pt idx="11">
                <c:v>372952.3</c:v>
              </c:pt>
            </c:numLit>
          </c:val>
          <c:extLst>
            <c:ext xmlns:c16="http://schemas.microsoft.com/office/drawing/2014/chart" uri="{C3380CC4-5D6E-409C-BE32-E72D297353CC}">
              <c16:uniqueId val="{00000000-3002-40A3-A43E-384CFD43A7B4}"/>
            </c:ext>
          </c:extLst>
        </c:ser>
        <c:dLbls>
          <c:showLegendKey val="0"/>
          <c:showVal val="0"/>
          <c:showCatName val="0"/>
          <c:showSerName val="0"/>
          <c:showPercent val="0"/>
          <c:showBubbleSize val="0"/>
        </c:dLbls>
        <c:axId val="1601188927"/>
        <c:axId val="1601189343"/>
      </c:areaChart>
      <c:catAx>
        <c:axId val="1601188927"/>
        <c:scaling>
          <c:orientation val="minMax"/>
        </c:scaling>
        <c:delete val="1"/>
        <c:axPos val="b"/>
        <c:numFmt formatCode="General" sourceLinked="1"/>
        <c:majorTickMark val="out"/>
        <c:minorTickMark val="none"/>
        <c:tickLblPos val="nextTo"/>
        <c:crossAx val="1601189343"/>
        <c:crosses val="autoZero"/>
        <c:auto val="1"/>
        <c:lblAlgn val="ctr"/>
        <c:lblOffset val="100"/>
        <c:noMultiLvlLbl val="0"/>
      </c:catAx>
      <c:valAx>
        <c:axId val="1601189343"/>
        <c:scaling>
          <c:orientation val="minMax"/>
        </c:scaling>
        <c:delete val="1"/>
        <c:axPos val="l"/>
        <c:numFmt formatCode="General" sourceLinked="1"/>
        <c:majorTickMark val="none"/>
        <c:minorTickMark val="none"/>
        <c:tickLblPos val="nextTo"/>
        <c:crossAx val="16011889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4882FC3-31E4-4ED7-8350-5779EC67887C}">
          <cx:spPr>
            <a:noFill/>
            <a:ln>
              <a:noFill/>
            </a:ln>
          </cx:spPr>
          <cx:dataId val="0"/>
          <cx:layoutPr>
            <cx:geography cultureLanguage="en-GB" cultureRegion="GH" attribution="Powered by Bing">
              <cx:geoCache provider="{E9337A44-BEBE-4D9F-B70C-5C5E7DAFC167}">
                <cx:binary>7H1pb+O4svZfafTnqwx3kQdnDjCS7exJd9L7F8GdZLSLEqn919+SnfQkmk76DOKLFwZez6CDxDYl
8mFVPbWw9O+b/l832d3avOnzrLD/uul/fxvVdfmv336zN9FdvrYHeXxjtNV/1gc3Ov9N//lnfHP3
261Zd3ER/kYQZr/dRGtT3/Vv//NvGC2802f6Zl3Hunjf3Jnh6s42WW1feO+nb71Z3+ZxsYhtbeKb
Gv/+9vzy7Zu7oo7r4cNQ3v3+9sn7b9/8Nh/lb1d8k8FN1c0tfJfKAypcLhHDaPMib99kugjv33YU
OWCuSwXlUm1e4uHaF+scvn8eW6sbE//Pm49FXN/dvrmu1/WdffjQz25wc3vr21tzZy3MbfPzhYGe
zG47+RvdFPW0niEs7e9vZ1eOrfa3H/D1NMWP15s1+e0pIv/59+wPsEqzvzwCbb6kv3rrb5hdHL20
JP8MM0YPhOQCK8q3mNGnmLn4gLuuIAqpH5hu98sWs4u77s3ROi9tFJu7VwP38mgz9KZl2EP0Pn/a
HXogcYIR7kpMthLlPkVPogOBqUsVupdIQPcxep/vbP3mU2zCuIjXr0bv5dFm6E3LsIfoffzwsII/
U0f/TPaoOqCETtJ1L3szfYkxPhCuJISImab8WK+jV8P100FmKE3T3UOULk93iBI/4JIyJu5BQvip
jCn3gCNJEXLdrQyqh2tvNeRlmq0jnb9evJ4daIbZNPk9xOzTDiWLsQPkcgL/zc0ZORCCCCUk3YLF
n4L16c7kuqhfLVvPjTODaprzHkL17o+HVXu9EmToQCohlNzSCzQXL9c9kFRK5bpoi5h8uPZWvN7d
FYUdsna9Cwv24mAz7KZF2EPsLhYP67cD7NwD0IsUSXwvTaD6HhN+IB0HTChKCP6parzQpo7eLNap
rl+vHl8cbIbdtAh7iN21vzvsKD1QiCpG8F/U8DF2QB2lYgAtvsduRkGudQPY+Wujs7h4PXq/GG6G
37QQe4jf5+Pd4QcmToDUcSru9eJM9qQ6cClRnCugJtNrTv1je6MLGxevtnWfnx1phto0/T1E7fxi
h6iJA8oUZvTB3s3JJDvACsgkqMyHiz7ERorizu5CT57Hz400g2ua9x7CdWjWxe2bD7BU2cMSPmfp
/g9jNItdqmoJqpqBk0/ZU/sK3AhhiM0Ieh9Qg/cfu/cPcb43+s83vs6a/PsOvPz/atDZVppWYw+3
0unXh/V8bgc9jQO+GBwFN5GARmYCCOwTQ8sPiAR2C0xqS5JmIJ4Cos1NOrxaTz870AysadZ7CNbh
Dp0SCm4ik0SCqt4az5malhSIL6Mu8KPt+zPjeninIab2elb03DgzxKap7yFin3eIGANXBGMKodD7
KMwsEooJOuAcQH1ITgCij1Xl5zVEsIuw1jvgQ88PNcNtWoA9xO2Pbw9rtwO1yA7I5CBKzLbab47b
FAMVjCvBxUbUZrj9YeJR78D/eG6cGWLT1PcQsc87NGSMHABSEETDfIvYzJ5hBJaOY8YgXrr9wMNu
2TLZz4OGFGT4anP23DgzxKap7yFip9cPq7YDGZMHTDKXTDG0Bxl6zEAU5G0lwhLRe0RBBh/rxtN1
Ydf21YA9M8wMr2nie4jXBTDc7ZrtAC/IOFBFXU7vBWimE111gCWnUoitSkSz0Mw2Eraz0Mwvhpvh
Ny3EHuJ3DhHBneEH/trE9bl6yvRdceAiyNRC1G2rGOnDNe99/LUZMnBeXy1p588NNMNqmvQeYuV/
eFi318sam+obOOb0of4B+MVj3egSCKOBJ4DJLFPkawij3NTxTfP6bNFLY80gm+a+h5BdQLZ/Z+IF
aXNg8uyHepwTECwOBAf96MqtdzajjBd37fr29b7ZM8PM8Jomvod4/XG2Q7xAhIDCQxnDzI5JcSAZ
opSg++oV0JePeccf2fr7egeJ8+fGmUE1zXkPoHr5Fh8L2ZNP/tNaPgVVDeBOQ5DjR4TjsV5UCkKP
Emr5HmwZe4rdrI7u+dv6eQXf7OtPZrIfRXofvjwsyOuNFMWQRqWSQTLu5wQeNCKIEfD7e0ECjfhY
kD7c9Tvg7z8fZSZE07T3EC0fIjGP9+iTWf1T0XEPCGdQ0oDvSyZnlAISqlCV5xIXs/vU6sO1tzTQ
X2fxn9rsop7hhaGezPD3t9MC7CFui+XD2u1AykClIQnVeA9u8Jy+c5BCKRjF99mWGSNc3GXrbr2D
KthnB5phNk1+DzE73yV9hwwYUHesIBS/eYFL9dhMYQSyxjgmYsqdPdaJ51Dmtd5B4PC5cWZYTZPe
Q6yuFw+r9nr5gooFRgVmUE++dX9ndHCqFiIUQc5FzLC63tSa7KhO6MXBZqhN099D1I53yN6hPg8T
Bqjxv+rvHksY1JlgJqczHffBwxmJP86gPkjHrw8fPjvQDLNp8nuI2R9Xu5M0yqB2CypM6DMh+ukg
DlWYczirs3nNLNkfJt1NyPfZgWaYTZPfQ8zOr3eIGXjJBOjHDzGasQ+QM0iBEQR+9BazWdB3Ojw1
/V+Wuzk/9dxYM+SmJdhD5C53KG1whEpBMB504H0Bxwy5beoZfDc6C0RdmrtwB/nmZ4aZATXNeA+B
Oj/enYgBAZEucxVUUv00cyk5xHqRAnby85LX8/gmisP16ysEnh1ohtk0+T3E7OJ8d5iBKYMSZQq+
8n2u628EXxxgOH6joFL54apbN3o6S3h+18c3+tX5lBeGmiE2TX0PEfuwwxJXyiGqC3EodB99R+Sp
SwZRX8qmOrhHiD52zD7AgQ44zXv3+tOkz480Q22a/h6idvH1YcfvwDmDqg6qCJui8ZvXTM5cfgDk
A8FJ4fvc5Yx+TCLyVZt0J7L204FmmE2T30PMjiHOtqtAI1TiIBfOJbrs58EPRSGGj5DA6P79GWbH
unt9Guyng8ywmia9h1j9scNTpAIK+6Fk1EXk3o2GEMdjNxpzckBcJRkcxX/YIVs7Btkrm74ep2eG
mSE1TXkPkTr/ZRj4/7DU/+KXF//vq8SncgRIDEyHwrdqeGY8Ie0mocAOzOvPPfeLu+9mJ9vl2YFm
G2aa/B5uGH+3bU8ADoiPsXvTCUT0iWgjqOeC4xuQLH0q2XAkQ5v17ev56bMDzcCaZr2HYB3vkp2q
g8m7c6Gfyf3rKVjATqHYRyKh7o/7z0LRx8VtvIu0wXPjzBCbpr6HiJ3vluVAshTOWoBvvnnNxAs6
1AgEtQpQ7/NUvM7X1q5vosbe1fXrw88vjzaDbZr/HsJ2tkPYKDpQYKqQAEKzfT0VNIUhRo2huYn8
ixA9dgPPdBPbnYja8yPNUJumv4eoHUGUaFcuxaY0AaLQiIKv8MSIcTBixJ1M3NaZACl8DNcRpL7j
10eenxlmBtQ04z0E6hiyibsCCmKZcOgTmOBDDcnfiiDhfDic/XYlmiV3jm+hHc2r3fSfjzLDaZrw
HuL0aZdqEA7DYCIVNMbbasEZTi508AIuz+hDTHqG1s6acz070AyzafJ7iNnl0Q5lC7qWQHIUDur/
vPZRQqoOQcM8+Uxbk8sofr2A/XSQGVbTpPcQq6sdGixwmAWR0OfiviZLzeULHGoMkejpCOHmNfPB
riLo6/jm2O7k3MWLg82wmxZhD7G7ONmpnEHjIAQ9TO7LWmfBDhdMGOTDoRnqFjo188WmmPPJnbF3
rz8b/8JQM9ymBdhD3FY7LAki8oBDYxkIK98HoWa4gX5k0qWMTF3xptdM5lYQ9oh3cALjuXFmiE1T
/3+B2PMhxx99Ihbrer3cdN991AT25XcfusfOvvoSsdxyzuPb398SBgV2j8qZp0Ge0PjJ6jwI+KMv
3K1t/ftbB3pCwcFeqGom0F0PT3L79k0HLUSntyC3jl2M4QA+lEFgNp1JLKb2Xr+/BRWtoBkf9AHD
UFwLgRXYDnaq6Nt2DAYjiyUkBKEkGhT1j27H73Q2QHXEj8W4//1N0eTvdFzU9ve3GLhSuf3YdK8Q
Y4PMvSScQwAVDmzBmVd4/2Z9BaeNp0//T9A5YRsVnB+3PSqDBUnG9CrKyuCEM9b6dOD2s6LJuCrh
UPkKd31wIrO6/Kos6j/yQpZfmUjsZ0QL+znsEYHQ54/+yD+5PbBE87sjU1wJbpBQcItBah7fnWqk
CXCn2HHSMr3mEevfVSgqzgreO7FXxdlwqErU+rbUKfNevjb0FZ1dXUKZLByyn47Ru1MR83R3j9cm
Ilkpmrg6DsLgS14F1G+6JlbnqTJaLETJ3TMoTyoELJNwT3um4o84MfG3fizGW7exVbsox4GehFlo
l6lossM6M026NJUW791IloPfNy4/Drq8PsMlLVcMlcwbTRN4SZ8r7LPW5pcRGVDpu7jFPpJVNXgd
dt1F04z54MkmciqP1qL32kSQr6EsUk/bJPJGK/Wpa9m4hHZkzVVU2GKlB1a0nlNTma7CSqnIV0GU
+DRm6LNjjLOUqfuh6UeT+Wys0tBzRVlcGNaHSydyutYzmrZHg5MHfuqM1EvGuhm80e3aygsDEfll
VER+TvrhS5HInHuOVfiMd0mwEGaoP8sucK0Xo6xDHsJR33oAgDiSNB1WXZSJw16R2HcY6ayHBKmu
VOMk75GNY7xIwgp9zTQSC124yCxk1Ktl11ATr1ray8GLQZSu+kCGvRdUlci8kUX1B9zoCNSJ2zXH
SqosXBSkqK/6uJGRj2lnAy+GZOAqx2kgvSKoU1p6XJTYWbJwpKdFb1DnhWFMOi+NVOMlZmQAa+Kw
I94S4ngZE8brOP/iJoNcRlwU79LC9CsbVsR4DY9Gj5k6KbwQ9XiFksSsTN3xd0NGnMORyPC2iki7
SlG8UnXbLkBS1bEgbn41kqGlXq2b5GRMZLKQvHbXkVuXR2OOxqXKyvpoiI0eVzWpw9FzEzIIv2pZ
X/ttVdhDWSf4NHBkfwJhp+ATTUhzJLuoK73M5dEd61B7iTXuuRcXbn4HoYxUe2SsqFfxuMg9hcMq
9oZ25NQTrhHJAmTvOgqdhF40adzw0kuCXHTX2ORxX3qVW+jWD2hQhX7SBwX2ZFmnt0USBbH0apMc
EqS72zRtc+y1aZS3kVcWZYvObaVMvG7jLCuPVNEycmmtCU7GZqTHGaJJ+0X0cajOBk70enRo3fiB
anoDUlE59U0RNEm2MKquIl/UmsXLujGFs9SBHM7bAReDb5Fb42XTOmN8PVA9DEdDW5HGd4IiDzxd
mDxcmCYKy29MdSbzUqfghacGXhg/7FJ0NFZhBKagLs5M1MXlokJUr6126TGGI8qw1Xukj4fUplfY
BaUZ9hHMPx3j4jIZG/eCNLpSvkMUXM1McxuigF+bYMTdsuI2sF7UMvu5jkXCPBO3cPd96I5Hle7H
o1h35VcbcP21a4mynuJt2S6iDgR5aVHTO16D+uY7SkyDzpPYcHShgo42fklKvTY2U3xROtm42qhy
BTOPfJY0ZFknEvRo6tTtRR+T8VNmqRNrP+3omNrDPiBBNi7AEuBhzZvGoPJEtjGCH2moFIN9NOCQ
JZ7GY9d+KcI+i63nOLxYN0Odw9Yxoz3VZhQXlcVwx61utbPqmjpOPOaY8rCSJLsciqjtPaFjYj2L
k/59E4fkkmkNghUHMrs0PKtyvwiF5gs5tO1xr92aeKito/wsd4ybgEocO9i7ecmOC4xle8Eq0yfe
SHnQLApr3G9OW3SDB4uTKj8LxwIvtBQD8ppokMaLKrf7qrGjLyIxqHwhRaK9AIIQxyHpyTLtrP5u
cf2R9p04bpVK+CGuVfe+ERnNFk7KgvZQRrJiHpZx3npEq8BnPAlWuEHpeUTboIKVGYqzKOvMB5I2
vfDcqOE3vC1E4rUURyvdpcuEaGf0M8z7M5Yl+jSI2uiscUdjvbqS2XFfyZIvZW/wKXWy+lgRMroe
bCDnQwp2ZoQpq2HBVJVpD1e5S3zBrZVeowlJvKF2i+Gw6OgA2q8ViVmAHg99HnK26gNQ+Dan9vPG
jt5TtXsjvuUcN7ocTBxG9w9Z+PHrfz7oHP7fNPj/64/TMxr++g0K/LYPd3jxU9DdaUrx2/mHprv5
MRbczP3dTWTtyS9/Y47PcMPtsyKeefO/I45wJEO+SBwfmos9Jo/3X3ogjxMNVHCOXrlTITNwtwfq
CEdNob6PKah/AHcP87+oI3RIx1BLNrmHwJgInOb5izqKAwZGjipgpFig6VsPM3wCIzw44yfcDE/U
8DF1lOBlQiABIqZUATUjMNnH9Ahyt5GRYxCetDioI58Cl33f4XBc0a6oD+PKVSct+p44XX9cVox1
XqKlugIdUB8ZN28PaYWrQ1SDPvFfZm6cwBxntwaTgxbjiAiI9iIyY2695QNPiRTHbstLfalUii7l
KBq4ByfgqQes4DrGzGHL2AReHVLlOWVr/bxXTXAriwK/t5jLyizLwc3dz2PphBdDVHW1zyKLv+ZR
VAuzzNpyXI2tcOQi4wlBl7nl0joLJmpHHnVpMC4YSos6WuCsY2m/0MxNzcdoaMMj3Tt50vkKdNuV
DGwGQutamntOWqgTaRq81GRIlr1RHypgeaZZqk7SdyMWzUely8zrTAWKRmUkC72mS6rv+ZCjKxZQ
DeqEmTLx40gjoIgpB+LRBiTKTmqqs3QVt0OWeUlD2fuisou0C7tVYYJPfRA6h8DzzUkVJviwaai9
iVFkLlXO+wXw/FMc6pNSC/vBLeL+HVb9cOjapj4NQE2d9E7rLGJ3rIyXqQR0PqPDWRFGKydO0tKL
GqyvHKa+gj0HKwGPEdGLMc2iLyQIStdDDe/OnVA778cmVb3vRoNddnHbn4EZvEZNCHZgaGKvH1Xh
erYTOFzJ1GHfjc0TT5WR9XrO2eg3FMXiCsm0vGrjgvp5IPN3vB3dCPwZg9NzWoCZ+5iEJvJ67MSX
41gt2RCQVaWy7sOAUO8VES2Oe2D4h1mWF6vSraPUx0Y0vqVILMfCxUc9DcqlOyrHoyOqluA+6WM2
1p2Pq1C8h1WvTqVIzSpxM3QSQlTnBE5xyZMII2ChQYGyL2WN7Qft6uTPCig999PGKa8rG48XtCD9
GW2Rexu6kVixoK6WeQWzN6St/WxozZLEuhYerDtbjVXXV16ZltE6hW3vUWJ6v4adBk5A2F0ht+0u
oI6xPeWdbZYZi9Uhq6JsWTtj4ZEupjChml5FdW5WDRqJF5o4gi1tcjdYdW1qB3+smPjCYRDf6TMH
LKNqllx1eE3CBBh/Mgx3pAqD8yqP2EL2vTliJWs7v04S8dWSYTR+4Eb4mGyMjt4YoHFjjNqNYQLK
BEaKbAwW3xgvaMQ8LLKNSROTdeM9UDhgDZPNm6yfKrnmyx7W8bjdmMccZ9FZmIritI86WD3WBCM4
UMkysW20ygbCE6+QAbvJO9YJL57s8NiVxZnKlILlA4fnnE8Wm062m2zMuNqY9DCbzHu7MfVksvpu
gWJ+6KZaHKe1+aiibvzutmO/DDrLjtXEHeINjQA/Ql+AJuy+thuaUW4oR76hH+mGioTdREv0xFCK
wFXNgm+Ii96QGDrxmX5DbXIlgebgDeUZNvQHaFx7rDekyG4IUjJxJb6hTe3EoGzGuvfCtNh644Zi
DYXNLhkIxmFHZASkaUPHzIaalRNLE6AOTvNIZbHXBFn+KaiL6ipuaK2XfUboeVB11ZlT1douXFqh
y1gm+oOriZMtcBOzBbD76kzAHlVLg4foBDwHc96RKHoH/lP6scxx8QG8GOyHQ5Mv8hL4DqhnUL7c
pulNEtZO4cUsBhfWoUa8s/GQOV9KGo6d31eVuiK0k/HSRXnIvLA0woDDnKs7M9LqZMhxB+5vlPlA
+NsrXLfVUa/LxegIx3ghuIFHiCQtAhoVsdNItckK/FZzzakeEy/AInoPBYfks27z+Mod+hwfWWPD
d1ChWJZeO9Rp5hM3st/0gMA3YrgA7WCGJFsGoknXUaUq7HHct+e1zFvthbjjkTeAqw3OxFBHl05f
O+mCtxYul4V1+yfod3WlnKhbVa6w34Sj4BKhQuMZcHO6SgaaHJuU9Muq49USdEN/nLhp8KVNWwz/
wKYDPQ9CnlKaegPSReY1Y+T4CuWk8BNeuWc45Aq8+IFEqYcsrk5U38XBcVtXzWkNzbI2sB05MjrN
kXEir6EwyRa7SxuJm4SibtFJVvpp1dNPMa7L46R03XeKRuDa0PyGVFYR8EZSetk75VkSgOofeXYW
DjK46a0+Vm6Te4I7vR/i3FlIVJTLsmTJxcC1e8i0U8IXxp5cFiDozOti2V3whiCfkIYs8mggXmPg
n1gi51vSpdV7Q2h/ynjFMgj6RMVXyGG0Ny3N7GkKrTkW8KiK/nDiJd8zJ9U3sEs59dngxqA6EreV
S3C7ojOrW3A9wZyaUyqr3nqcRi71sR1dtmwGZ2CLLjeKrgYD7tCiHxv0SSR1XSwrUaXfWe2G6XJQ
Be29kIUkWCTWGUavzuq892TkdnBUUGbjYZnGreM3LTJfYxulnyD6B3BFa4cl7aWDWHo1IHGd9gE/
TJI8zJeUGXf0CxvRcxt3ovYwEK/LIC3YMVAs/W3QQb2qGydf6BoBXgFKBg3CkhTfKK9yGDNubwku
0iUSAZuMqMnPZWXxmQWvBKTIDqMfji1pPeBdBBw4WQewQVySruHA+FfrYLHgA3RV9rtElSeJDBzX
A6lzmEeHPoj8Jgu6YunoKr/qIlRf6CQZ3kOFbnzdZy2iC2ExDT0DwY1VY+1VqDow1nAQ9jziOlr0
GkTsLJ4aJS5Ub631OxbTwuM5CyGgEbWLIBncmy7pq+9SVSVEnEZHnbjMdhPB5MQs80Sr5YDHGtzk
zozHMhGu9pRuxFkNYRHmlXHWEK93RreCkEjSnlV4hEhFB3ok8U0B4T4f6In5TBJ3cN63lOXssAGj
/x6kduw8BHsgWCqdiZM2MZMXF8dFdZRWsJ6LvguiAEwrA/6lMyqv+x6zha5cx8L+GsSpNCn4spGi
5aHUIkvOTTSkvQ+qPb9ICtl/MkRVVxB4cr9VgUwOtQhN7aVx6twwHDgnUrtVcVhZ0+e+E+aIehEe
wUutwFc8jPMSvyPgf+UnsozVZdi45Z+qQCz2MxSi41ImGfIhBuN4ljYCLfqmimh9KuRAtNiS7P/v
1m0PhjzJfjz20AgDP+hHDPtv2YBZF57HeYQpFbdNCggBfh2lcAzhr8j/1rODsr2p+AFOAkGyHDqi
QHT/IScARXsU4vXgVt23VrtPCGBonUcJ5BbAUYTYIDRJ+SdeHX0a9J6uCIcvwZ+jxIX0A7Rxe+rV
ZRDBLnCX8jsIGdaNWpKSQejIR2Ubj584b8p0DaEbbldFNVhQlDXpedT7jg7Q97AwrHB8TfrUPVER
H5pFqhyQnk7lmT3PeF46QHbSnpffeVonvV44AqSE+qHrMnzn9nporrKod7O1lLwMbmhOK3ERirgq
qZfj2MKtsJIbiIpjVHfFIsy4AedCdzzPz7A7VHDLYZ7j4ZTktEj+dCyEnLJfOJhQJfnIvYSm4wiY
roKGatNTeGC5ZkkTF+dxE4lI3gWdLpLqqM5Zxo4yiNYb9wg4dx13/hiX0LMmQ0FMgtWjHfVu62I/
SdpMaY+/PG+4PjwScuqLTuEQH0Sn1SwtMiZUWoFEfJvglKaxX2sKFsxTijhVsjJ9B0plYaI6ZJHn
MGcsi3cdOGOW+JiNoqMntYB8ACQKdAUe0QVUClTw3ss3CRGIx/cI5XCUQpMDqOKB9Ne0LZ/uoz6K
HRIZ6twC/WoRWYSjG7rVKpOspsgrTC3Et5SjoIak/w9x+8nizLCZrssUdG6FB8QReCzE/LplA+xY
O1TehgPsOeG1qMzsl4gFpAi9Lomb+LII4MGjtRdF4HqIX2SNnkYe4LAKVN1CzgjKKxgUu4AMPZ12
yNvYQX1Ebx03cyvq8w4JvgZBcupjPcZudhE7EHM/p2k1NNepRWiMPOizncGivLwQf78TOBkPJwah
YcHmqTWz8EzkRkGWDMjcMtGByK0GLEacrrjpGgtxD/CExDczhQUrzwo4XPENggWtUcs21qjsfoHK
0zQjLAskMxkU/MspjgWPGJvthlrEwFTSIrgJ1Fhwc6irMg+GpRPkVg2HEIGF3OHi5fnjmSaDa8Ij
IEBKQFCh7g/a9c6gUGPCVVk73+E5nG7uHPV1NAlE3usIHmEKIRM2Mj/O7QA8CBJPFBaCQ7ijuc5L
kQx+4WBTXKs8yk2xqLg25CqHgIL9/vJtTvr0kSy7cMYdnmOAoOHOlB+mUx+Xx1G0pgukQdXYf+9N
bWAToCZFgA/qO8odrze0da5LklaT0NSdnn7EZdj8Ap+/LRbGAs7FQfACzlNRBqrt6W3Iith6sEJ/
LzLugA5PQHsBG2oHVA/8lAYc9L4NG+iCkSe8AI1qytxgfiSdxGlTr4pA206af4jgW0U8Zu0p69NS
579QK9PRrtl6TYWBZHrIIyAspkdDPF6vHoKLpSpG+t0GRDj5MqltmTXvqrGOy8LvqqGCm3Mgvgjv
6aHK9bCQ6Tg4111ZBsdWmSwJ/Xwc0QCeblXUgVcoIMu133DkZFciV+GY+4QCPSU+cRLIHp2gUWUw
ahoHXVX9QkwxFAA8mRCQXXiam4J4LLTohCKRmcaAnVlUbdGW31wIaCTcLxHU91ReEDRKGR+PrgOq
PRi22jNrGLzXbNRJiQMJb/WQBhLVqunor2WIzbU4NIECMsIVxgT6NfxtW6R9avMg0uW30oAUVUtq
U8nOCY7ocEptM8ByqKDNxk951A+DC9kU00FyCRR+J67CagycI5OzZPxknMaKCxmLiSD0rM0zdZg2
fIJHW6pgCw2ty9ur0iTp+GnMRNqBy5plk9GKYfUBIF1AoCUFPwRClJ9k3veAHeXJAD/siMJaLkpu
qV0Jt5mwS/swBoJRbS6vZOgMnSd1D16kp4E8wJ3HTjFxg7rkebruLUQ/ypVqDW6vGQQF6jNj0gBi
mVluyMTGg7w/ChkY16+FLAL2qUUthk3myhB4BiRcNVCUl3XDXGvC6rvwjExoGskgAUDxbGvQYChC
rMrs24hza0KvhyKT0kLcJtHZMW0qiDb9o4ILMJvTwViCwW5D3QNUn8yuaA2yUZfT7isdm2kzdg2b
1B+xbgrGW7QVF9+ChI6wCTvS1DY8d0GxwD59eeJTauOJUFBof0rcKecBnU4ZsOSnUj7StqkcJfJP
OSvyepMF586drqIKtFGU2gIvTeDq+F1rJYSHvBLcy3AZyppA6AUeHdNl4OGSsDrNAimue2oyqBCw
HRbtVS3BS/YrPvb6FDYRirwEsSAuPRYIPAl7hGAf6jYCdnEcJGk9SX4LrXUvp3at5eDR1NC+PXx5
xnO9BrUmkK2Ap9aSySegUA30dMapCKKiq6z7sW0KBCSWG0OAxLbjtG/BwWbsKMIQ5628PlUUfkAI
adq9jiinLU2bpCPBddCL6Y+kisfcHMUloZOKrEaL8KqCdIWND0c+pCB1UHQycWo8yBykE/LoIEYv
T4nMNJsEBiTBbIJWAwShD+dMVVe0yEedFOSjrCMKslWX4XQDtUObSXQ3cgyHJwa4tyDqJxEHXTmp
FFNWYGicCAONh/KE6U+6gtT6Ghx3lx3FXTatQzV0WlwEVQ+fiiM6TXEIc2FXqeMauiqlaan1B7AX
MN1fTG3GMmFqCoIgBIOoIA6tvmZTq/sUu1mjh480bCdNVZsKttaYjbG+qSH3QArItepq/OSSYrKP
uaMxANKLPAuH5ZgLXIeQjXea7iOwVAPL0bkJhd1H2xG0SRE7CrYY66DGA7RbA2rzKCZlB2qtBkYC
F4zrAMFv4GNhWAoIiMJS1LUbObXPsyYBkYgUSeC37fr8L2Xf1hw3qoX7i1SlC7q9Supu3+PYcSbJ
CxUnGQToAkgg0K8/n+LsOjvZp2bqzMO4Yne3BILFWt9l9REK5dd/noQ/9ih81+h8gJCRVyg74/9J
dZNtJ0UodPTBjSVgi/Nbepv2lXeyRWXZs+nfwsIfx9FxSYKu49CEoedCgazp900SixlZq/Llh8Um
WCFrgI2NX3D2Y36IUASMABRtMxA9gPUBEz44OiFlQdDDLG3GD+sjsNaKijNdSYVggA3pngxsPTgB
xggbf/UTDqpfj43pbcJU+qGasFewi47HwaQ/HkQkeIIfdRC1e4rnccad5FLibJLFetSp/zzbpM5+
j4kY/HEIIEgkoG//t6JCOrhEEBGFD30figG0pYVYqaVbTMVDke7EhJPuTaGqBqKAGhIwYzTXN/Fg
M0h8FLKd6NawMSL3dDzgTr3Nnn2L+RBfbdSSopPQ7wzfiRh28zTOxWi+bjuIy3fEJbHfu0pMda5a
0HpksedtyyGzMLqnfm6KMR6Tuyw2Sd1Nk4FyTXhIcCCs8ZUG3t1PDiqylnnpsBncbrYwAKLLBRHn
Ok0seS6GNRDWQiMFjd1F1VufUORvlK3Xa18iM2vLfdj2HWUtlqK69jJQ2+hFieLs6pJlXT5Gfv+w
FXPKP1oyMNplZE2TNqA+nUNTsHWpu/ogIlqWD+wKBsq103O87bcUIFp8SbakT88sWqo+Pik5j+Ql
5I7JCHxr7P0Hv/psvY+WdYqecGKU9ntuisK87KVj09yoeU765X3t90FeKAe6cd5nUo0AJ+WcpX1b
Qg2jq9dkFNX0vYcyx/kOSyXoH7Vdty1u5bBB/3K10knnVYc6IIckjo6RLB7qpIykBAel0mXof/TV
lK2YZQ9VpyH3ezY7LOk9McDE3+PrL9ciPk0TiIvy2taU98OhmJSanYRj6+butpwyzs+UjJvNn+iU
ZvoawqOeVWeslQJ8gnJ7jGN9WCq+1Q2LSKHXrqdmF+F6Y0vU88vGR5w2raw3ggDrFARhn+bIQm9y
jcWxRbTdMqQtyYNVyLrqZgUZ4ot3Q1qW+LG+/TLiIOLqBt4Rgsvt80L06251nbobURjF0qvER1FZ
tkHk0pYXP4lkHJqcuONcjPOIYzgsy3GofPU04Js/wXz0dc7ehU1tqnwUNBLbcC5lFqXqWtpQV+5d
IbKc1w0kkAcmUZo1BzpfMkqj/ZaQYcFMRUEjZN8jaus+v40yasrhLuGaJ8OjEBuQ8RNg6m1hp5mD
3DUtQtZxS8FFA3SwMesD112spDBVNwGtz6dPKUsnXG8UYBxfLKu0bg1Kb8xsWkFnWrgWNNTxIbh/
pCwNOK8jp4fkAKOHuDKZsuIs+u2YsWxYJX7MS79Gz9NYHiGfuJVVZVtv64wFsE/INy5rbUa8Tr0N
tV/zHdOnRYn/cJYsFFcb+gRF5pTw4/EkivRp/lcy+GOeJwKofO0iGxk8imiSVU9+aI2CRp8N58i0
2q1KQqlbXvW5jfAEidX2IwSPlk+Yr6jf50tvd5L4+wr0FW6F40mr/bnAysIVMvxJv9LIHwusMNHx
5PMQ4XdDPR5T4xxoc44jttIb7sHhC1oxxl/jMSbL9CsAtx6/yz20Cc8yJ7QG6bPVAIAaBdYZc/Fr
9dB9qfGRpYiOwdE1/JwMQOV4fr9y3Drf8+Nf2ZJDKhBzEz3/muro7eX/meS31wEpSOV9maoRN5BM
Ue9eJS8UNxdoDwIGrdPd41oszRiPn1GAsxl859uDmncwceyEytsaBuFaHWjeJLJ3oYDmws6YJZeO
A16SKmBspgXMQV3dyDgcSS8boYzBHi1ZrF/rtxmcFXYQ4trbmPqUo0Zr1TwVW3IVIHrF2+K3R/u2
PAoqB8xPQTjeccrL4Ri8L0KPdcoSc1ymJ32BX4ZZx2X/skec2PUGI82O6X1bSLsNFneJQR6fknCz
4H3g4zKsrmXtj1t/m9Bo33b8A9wJpDCnKM4nKa73NC+9urADRIqh+bAz9nQt2IF8LBueL3dlql+T
gk1YPmCTxmPwxiHZfbcAyz4+EMIC/CCOVfgxTPGxHcY9P+5/sgXrtxd7iAn4eWIVPrfXWcKyK0gb
ymS9zd7WChdLvZaXX1NeC2dwO55nEh+CE2DGxYXiEue8S/RexC/I3EQFNTA0qBNv44VRXDwXPTqV
dytE9Ov1AMAAkA0eU2+vy/mQyHcW5yt+J4MtRHWWSBZ9uMnqZfDz1UrmeBxBUJEB4h66MMCGSZ1A
09L0q4b4pEHSmA8PEIPg/2HcgNvl8ZYAKoKWshoenFwpQIHNCFw96dnsPhYThdboRMN+rH2o6QuA
xD7TKSJMZfrBVqdhxBE7nnw00Xq5hhzN7P5zXHiBeMOGeZby6hecLNahN+Js+wH17rdAFrTHulKi
x3Rcsp97Rs+gPvHY6aF/+pj11bytLzqD7ri4Wt+G7mu2YIoy5XeJEUm2Lfmp2OMEUW415Ji+xKtj
1QCvOpb4G35aLRCmxhBvpcd4V85T/DBY4Hi95kAfI6g6duDK+ApvqKgaQBahGO8zlRi8ogjJUcO6
3C5YV28gy57kg6FnO2lD02tG9Y7P2N+gN4qyHKihzokEREkTidJ3HFE7Te06AJjIb0dZHPtpJRsH
CM9ktSJUZgUNOPOWgEgjzqj1jsmzPDuggtRCfDE9imFieDtkwxjlZ2jYPZi/jS7G8AcodA+QEqJv
hB+w/VmxvieAsQI9eSqi0J+LTeXD0gG6gJiwKQECFV8IyxKU5DgMwc03e0R2jKqYxuPYGHN6LDeT
mgSL720mxToDic54zDN3s+35SMv3crdb9GyQTANV2JWuiy+It1hf0aZ2zIAg8TEGqqYIwR/l5YFS
DWCRDyygHiFR/lLU0Mglr8QPxfBQFFoFeibpvKzR3xuHspeecKJlEEsvA/DvqK2GpDQfgUhucv0Q
My0Ya2kest4/bSVyG/29dhwybWifK0ATFyOtGw8V9b7IjzuxKZkbi9MBRoI1SWbklGWZ1zaxWOWj
qNPW4ZdR6ZpyAzPlu18jeXuWWgkAxC1MrTA0nOjPcDMM7oh/dWBHNEH2f2xevozHK6af6D0V6fE7
OL0ivCKwcLyQZjbHK1C5H9wGH6jCVmbIFunDvoZEnQQ26rEr6/H4y68li5wSkahG72/86Q2CP8Jp
xFrjg8nKJklNXD3avmTQNm8xqOsvJOy0Tq83PR27nEX7AQcu4InwgyAtW6/1HmN9kxj8wwNwy+PO
JQfT+OXXhXJT40jTWCrR81vFNnGxl7IRk7LkvXwLWPINaNRoV4HVEA36ACEXKG4I6SBU0DOFZLqw
0bPlucKY1w0snrvhKTvSOPh0cI3SDcdt2Z8bLpolzpGG5vbY5Co9aMZu2vyxJku6p5I3eb9M43jq
xYDdeH6bEODAR9CT6CSLzyVLEonbPs2GsvoX4OuPgh5YDuIDVvBPrW3yP7Ay5JxITqVKn3sIqHDX
JWMeu2GbEWZ1RI4dNDgAL33juD7u/V+qu99ru+Py+L4fSFYPk2Dxs5v7f6Paxvo52pYSUNVbaBTA
gHEXqAOwk/75Un8A6NhNMTzauBYgK/y/OMr6/3I1bZXUFUUq+Z81Eks/z61WlJB3UBsfq7su+uOh
Wi7whGdiCB7Zr+D4z/fyO4SQ47sjgArhm8SqAnQ41nn6+71Ql6WAbwV7xpcVIIzxPDnycUgBS2gS
Z6TO/zbP/3tB9AEDcFBUNaTB+IrU3y8oexMnwxjTJ+0nHBRM4sS/LoNEmPu1s/95gMkB2/1feucY
IbDbGGJtOK7h/vwTyPSDIGxah+LpV8TY+v0A7UMBa11+9mSp3Fkoupv3dsuC6EY7HfE8MwgN0bIT
nEf/cke/r3TcEUqpo41MVtZwboAd/H0KQh1HWxky/TS8baoNeR32uLeSIq5zGDzwCHpiA3ZmneFw
QGoR9ceNCJVpu7dOo7I/52M253HjEVpCi1Cv8XLsD5o88JChnmy3Nz5LvYXZfx7En48RDw7fghXn
YEwSKCH/ZFlx7uo1hd74oV/kEZn2n4mQWvLJvg9RZQn8rf9EKv+/rpfj++Qhqj/a8xR/zFnpkY2g
K499+HXsedZr0cQzIusMOw86IP//XQ+Q/+HAx8aAHRha/T9wrmyjQKIdFw9vxxKS5ONplHLAvpgW
fRwY/3zB4wP/a5liQYB+ItiBcKISIJp/4Jlb2D03ey6vyikyMm/LcSyzL4XBhvm3Lfi/l8Kjq8Dg
oeUtisw/xzbSdAyWFezqLRVxOdARrCNof/Hjn0f1S4rxXwMDVohL1RDI/CTm0XL899Uex+BlSt4v
F7Oncb+c0twfagSLznR2/nuBkrsq2nlhwFbrZqQ7qsVmzdmajLc4rSHBYe0sFZCfu5QAe4gfR5oz
Nl8F5Ab5/EA9l4kPLU1BOX1etB5RBhmRkgmC7cHu6drG8CwucBSZHFDbXeaTOSse6zc+TxYoRrJ3
8KAl2t9L1jsogJHkFDwBJiIg1bhCoVHysRsiofAofiUoJaT2WAPyLa1Ahl7hsCh+hrG3UkNuMUL3
1o8pQjdKwyMN2FwaIaGd0wp1wpRavAApVgFzWrYMRzIXveU2CuQodnusqmSHOWxZx2Rv4KGqJ94V
qhyEbf4DeWgcm33zK5H5mUGBWdswv7uujkO81A7IEmoLWaQnVc245ChRVbibGGwFZ+3gRzTovwDP
H8TwkiHtrbOHIqwwl12LIo4OMGBxBjhreKvD6i0sme56aUfArkBgSrAMjejXaqZtZGe2xWOjM6iH
0sda16rcTkyj04X+kIfa7fMH8A0Ho4UcEOaRh3ldQCJ84ApoM+sgQoKc4NwbnSSiHRMknX8HlJ5L
dZMXfku/wJYV1uoBsBlV7yfYwGR6EtMSxaiEEThgvIS9G1z6aZoDnm23+XQ3oYkjIBOuRWoGU0kb
YDbY7mS9rMsOpaTYOKrpujLgRXkfLxcSD+v2WsSjDH1HCRLuqRnLaTSfJiAvkW2qN8rtVyzS4MNZ
cVeNiNviPMFGC1vjrzwLwPeRJ4ZpPQ6dt6Ux/MwGp3KQKNlMDUUM5M0mLuDJhN55LnEbqYSLYJOR
qz8giM/Vs5rqaDiPHEaxpmdse84Dz0UX+EYvnLjsisfZfj0a766AZMxPMIumra/z/qHkKzSJmjjz
gWJRXxGWzzD3krR/FUYNn1h8CGzrhKIWHbL1gmIXkFI65beVir/MEttx2lRxVxyey5L0PZ5uHB2u
Ck9OYub23S6GNT4hK19PVYgzqK2XYvzWK/ucJkTdGhKx29Et6ylfAEFD+8Ku3Gzrroef5n2peg1e
X/HvfNG0G3rFGpikpy6ntb6p9nQ8BzqBBYbam+CjqzDBOTmV5w0feV2hHns1frYX6B7odw0B90X6
ZNibUIv83It4flYE2DwE37GG6SWb2cvm9+rrAHspSnk7ftiqlJ/idI1vSFz3vJmjKLsjgOnOZl3Q
9VuU9D3AQw690prV3xNQPahnEpU8uVT0/KwCrKLJMq5PiyMAHBAKuiV4e5MtJkgoa7cK1gv4vKtP
HObRcA0Fgv22pETAYWTVijKHQ2gNB2Je/ajWvBy7iEbmZqwhR+hIsor33mUSddI43+bLmuiWVv38
NRaLuvMliW+XIjlWKM0PDpW57cYjnb2PS+mugX5HN1xmfQrtNx++J9sGte++V0mPsllFnzeltx86
gkA85cn+dVnEDEE5/EA39b4vWLnoRTA0UEwZCy/9Jv1NYZlmTZwo/hCSEoEYJVXrtmzIbuDHG9SN
8dqcU2XT23yAHBtI78d8C99iS+kDSbB9HBxLHaDFmDfMj66E4HnOTqRcpwfVE/M5KI+cLAa9zZbG
SmggZFtyBg1xZDPyFcz03GTpMF1mAAVNGo/rew/J9fulh0mglevKXnQf9Cfj1Zg22lvf0gR+rEbg
/sC4VsDcsPF8D3uKr7bHOl3gWph2J76KUe0NSJ4RUnEOT4pyyfsaJMK1Sk3VwoBLb2CPIF+XqvB3
Ani/A+1ALC5K14baSKMiteyuqKKZN0Mi668mQlLTVcjPRJOLRT8WWyHPCPRF0dZ8L6/WZO4fodOB
tmPrzUs6T+rirE8uQrniq8noy4Y6+WXX415dtCLw0OqR/QiYkEu/ltaekAaG59XUOZzNRIOxlWxt
4h7ulKKG1wQ+wDxpWLnUL/W01q+ZV9kHYej86na3/7BY4J2DieSeQFhwiXFSdNrr9Rn5ZdTk2+Tu
IrPILzsMDpdsSCiUWYCTH/oQE5xlHhEpFrwCHpTL4qoEMdOqZRIXmVvzAm1Xhvt36U0ST7BUFNny
Gbicfqyn3lwlYaifx9Hst2wRcHDBWHKUwSN/mEi83hhLtsdpoeaDqSryLZMOwSHVAeZimE1O0E5u
7xJY0W+9KbdrvvlsBm5TTRdajKRDeQyFJWCP+nqPDL2DRc68h9+/f6kAnXzWe7XCsduzK2y28n5P
ohUapoKfh5rmd2C4k6xdx3roqj1MGda7mc47i+ZHCQj+kcHZolsoQ+KzgfXvs1otYSiu9/3O1MTe
QqgkgQ6M8weW7fWImD36U1bK6ioB59fCtkjeVY5lQOZN9D2iKTRoMNeTnddtGD1y3a60gLSrO5ln
rlxPMfrYDyt8fYrebZFij0BZhoeIhOnjsJqveA8D0MuTj8uIDEbYUjz4WkB+mauE38CvmH6xEbVb
O/RbfA+pj33hqXP6gh4bMBvUfVLeEjqb6gz3CgyQI7pjdOBxCTwu4Lu7qt7H8ug3UbtmzOj0MEfg
+29DpEvMdRFvq7nTtQPRk8Actl1PBG6IzJMIXq2aq7bwpp9Pfa3Mk2DcjSdQvgGuFy5n3kVmyiFC
pDSJLqVblv0pVBOaAVyO1CPuau3RlVhi1uaNyRuJmhwNMpISmUubj5a6e6AlYmkzm7APW7nPoZ3j
obiDXI8m3ZYgRbxdUYivH3OO6s8gjhi15gUSJzZBVnTl1qK8yVMfT+LDnsGJ6JrgdVzbmxTBLr6u
CBiBix7CZLreLbl9riMm4d9K2VCbxkSUDRJtM2r/zDOoZpq0J8P7OSTRftlQaIo2LnUa32218FOb
GuD49+WAcNpBILejn8bOb0S68rZISnmzRsEv4t0QoqJGjw83TrEfO+A0ozxUWirNx3frSkS1dqEQ
xZACYF9m7IcK9GZrk5COJ5JYmPFkD3a2GSfAvO2+ej012RhA/JRWyKuJk3w+MRCF95IDJu2E5/4q
YySpuqKKe9hG4E9PriUzCnSkzcsAryLY72JN14cor30J3yElS4O2FRmgOGB2HxMVme+uRmqSGRXS
yzzTJDuhw01q0xYpXB/NLbh5SNE2uO+LpxCRuURiZqvAhxaRdMUL5jji+I4UBCFdFadeDegIwnSC
diNyLJOyP6kUPpb8PolcYV9A5o70SuiKfGXOfdn3nr2wXn1hMCjCcK+38XmDtuNEK2ouMQ6PGEGi
MKC/yv0WrsThwWTcnl1v6lZptaumhExTNeOYj89mGorOmCI0tuIE8dWt47eV0f1czrDwaubpPRjG
Km4Tv2y623HYkMca/qHnEgIi03EHrAfrAQumgR5u+57MSr5X6A6CzhFlyWCFmuZnq5eVnaxnjl4D
NWZlE8EJfT3OQnfppIcz3C/58yTj5FTDhnQraR7dp9KT21SBtJzZAvK6RlnUpSl1Xydb2gtcXenQ
oCnSMHZx7fRyUkkxP0A/uK3Xymy0qZct9i3azIiWFItT6DcyUmhIIYi010uBwZ0CQO7nnaI1FgXv
rS8C/FpnsCm3Zg/SPOCUx+HPCzl0XCC/wC3QJ5w6/GzLumjtpPqPgrPkC5A3f4Zop77McT2eS1WK
x0jEpnVj0X+Coe9lEFCCMRRu5zKl4vO8pesMX9g8f85iam5smlE0lkFTiaqFwYjcUAWbmmQxEG7u
XYtiN3snUJbcuC3h32SflV8kZcknCbPPnQNz2+VKz9cZIOOPAN9TecQ0NE3JRKzvC0oz5K0Ijsci
JN+IPIrhMI3Hqe3T5XV2aNRxGgoOIhRgMoynaE+CTh2L4X4F17TPAAvLTSRtNiCONAU81/n9oJb0
tYdXXTbpgHtoxFD2VSvxuS3gL6yJPqj8eixsWnZrDyGnQa4l2c2o5vUvhaqtb6XKsvgLDt7NNHVU
be4qWmXRrWiBc8V1nr4cuoFzsjtpGx4i9S7PvXi1rlI4HlB5nmdLoYaaaZ7dgboztypAVNIYhpTm
zi9Wvcp09bxdADO6hrvBf1vXgL2CTYk6zSqgmN8dWCt43YVzp0m47AYgNYNkivsdyTxkoz/w3X2O
nseyX29JQP3WREhH1m6gOspPkR6h+Y13l39cl2H4XCrnW7lkSzfEkY4f7FYmz2DXqhqqIORwTbGi
G9FlQ1J1g+g3bSeve/hlta+RekLFAVNv1m8JrH30UOLBd5+rk1EODgMoUrCI0CVg7AWR7sxcASpl
lK2QSNLM6Shj0SMnaJ4ip84mun+aFjvJd+mcbEuHqoJKhLS6mHfVmgS293CJYFydyLvCZuhRJBPN
s68DZKPR1Do094FjGYSZ9PG97OdirltU2x69WeAFHRcLC+AW56HrwV9VMIhCzU1CN7lAR3kLm2aa
xe1iUYCpx8EBHcoaD5l3bc/GKs0/MSbJzLoNWwU0Ctw42WQa59HAaj0z5GrTte1tNP696MW7/NRD
/zROp1yDa3umcQru5aIglFqnzgQSxeJRWCXxHEgEuZQVUDKDA3CQuWP4P8aoLmPM4yKm0MHR7/NP
OVim/vkNrI3UQTisQ31Ao2lCvbpFE8SDuode4OBBsA93OOYJjX1xga56x37TyVLzz1ZtPeySUwWg
K0JlS8VW4IhAOF4/2h6AQnW3IqH0D7Go40Bayxar5WUHu4WnhSNPzOI1q+zkxi4fVhum28xieHvD
Z6gslqPJSjbS52zNFS9OBYSqPLuJrdVwbHYZX5HjoHZg+qxg0kM8jta5k1Ah3cMcHZC6qxoRM9Qc
SVRFLnwtxxAUUFgHJJW3kFRZNJA4sckTPpzUBsVNDexgmqu7HalfdaLRUFCwYI7WyjYJ0TU5lWHP
yAW83/hRVXZ4iaCuWY/ONHHVEIu9c4LaZPweTxJZFtTvvZGnuVjqvnMGOhXf7KkG+bgXNvxU2d/U
nLnHHOrYK+DA/G6O0RFNpoW9F0kI40llI8RargYRrKLhWcBrXF5rpHBwkE4qkMZPm5wuZo2hYvSV
2iaYc5z8rvaYSoRWgtZIBc5R263ZHp4Wjs4hSBCi4YQMFBUiFSqH5bog69jRsfKv0U59UE3CNp08
VTBR5t3Gp+mbwRfWmWYRDqXBtEcO1YgRSX9COmGWK9vn0n1nkT8QF2TU8Ervsmdn+LQcjc6jTSqI
c1JdTy2N0YUIvSHi5SpBq6fPgxtIsrQlTdncAlDkh8O7DMvDWBWx7dI4t+snSB8gm2iMgsquhaZD
OyRISQpdEcCtB4bKG+5xjTz83oNw882WyfJUymK4idgyQ8puc5groK1TI6QbabBLV03oidCU0dpf
4FvAgyk9Q9sJaOuutBq0aC0As9cdggWsDVq/t1E8Y5y7OheJ8o9om+E7UqNpw0lAW/EjgngJ4KFQ
7C5CGF6+oLjc+velGM2RdWUpv0IGU9wYUub8FSEyC5fMEfGEvg30HjJJ9p3B36+aats95GrUAhnZ
d+7hvY23l8rn9hE9tHoMATY2sMPlOCOaliPMCjKvnxLAh2VXi3m7TgBa8G6DNuavLSPwEeZyIVcT
EQLyRJM/a8pmtDeb4k8F+hQ0dQkdYm+GHQr9ZQ8NLEfhAZ7KlHepXRxMXcMEgXzNXe2uWWGgTlum
HXJQRjc4szdYjCGNQDXcqgmu+DMYIvCscQZjYcdchlYXyHwoUJhVlZAXZmzRSAqmsNxnVtk7liau
6uKcqfIMIYT6sHl0FTuHdcIooQYovxDTV6wZkYC/09GR8S4VqaYGOXXgTSFpDTmK1LzvcKALKK8A
lzzuIxCAZi+UKk7SQWDXZfHIT7v2eA/LIaeDbGRUncvU39vST6eULr7d1jx8LhEt3K1fJ6O6Qbvq
acnNanG5PNcoCDhQoDGd77OBprdojSBLyIRoGBuT0Po2ivr0NQxconOLWh6h1RMtNGDpV7hi7ASe
oaxDy/NFoM0abNqhs1tA55bBwDN+sj2vBsRfkw23IklDfl6LLf8Y0V75ByBXMgMYMKND4YCuD595
DcVDA/uyeZihMIlP5ZbDib7XKVwNmsb5eBoT0X9AqxqztTg3kdUhP+/6zOjqmLfi3Zahxxdwl5k+
VMOYfdJQWbDG2eFztozzJ7POc9Pja5WfSigqIZRiDkt+MJ9ZtMUMuZWPWnj0k3tjYe9ZgLt8mZiN
ro3Apu4Ml+W71a7zzQobfYuKXN4BFyivIhpXH4EYo38AQwOyV5Xu2cmTeHly6EtwLZd5TVvhqu3I
1uIR0pkJEE+5LNXVkvVT0aE/DBKnkdf+MuWpG57gluWdAbjVGSx10uostyekL8ntFOYe2sAt+dTT
4D/VdE0atdgY1slcnsZqoH9DVhx3JCfrS4V0/5IQmrzOUKB/ivGWowcdJg6S/0/w3FT3HiT/RaFj
SOMr+xUC5fVR2TjQplrnOME+2B9rFqHpl0nIeMF5YCaUGUvWVSXEKXj33aZT85cA2IGWLihUNJqM
7o3vk/ljVA3kWfQwz7cEqP61UlMCKgxKS3Sj+BYs0H9zkgp4kHnFASVH14EDh4vpEyraeVRPhiwz
yd+tAk2V/Gmp4PaHZVXD/wyRgA9i1OAaQDjO70iAlCagZQm8GmmXzbFf++vY9qOA+R/tAtYXyv2G
RmoTmeUVekyNK2kpMfGKhhMuJ5tB8JJQs4DTgj5C1AmHNR7Cu2RH2ljFgbdGFib21xZdPyDAK1Kf
nwmZtupLMU0rgopWcvDouISuiTE66bkJOoUuCgVjELQQaKwgR0YaD1VVgBcamwYydpJDCtqr+Ues
o1AuHQhNCPVOi9qC7MFYciahFlKMHiJyrEH0/bkwwfZYv3dZtaKE4ZkvjPk4Vxt1ogMRW6Hug2WI
e/EgxLzYuUMbpKpITrHK7KJfrdxdEhp8iuKh3WaClKzZVY/IcEVhkxR1C8T6GAkpWFwPl555V+q/
bMT2FE0gaSXxN2jhy8LfRuuCgvlWhIUORetj9J9x53+h5343iID8g4G6hlf26HlcFxA+/E7OTTFq
DuFV/S0WcJH8Yr3TQuagn0w2Mqg9t8pNYxuPxKRlU5oBRqRmAI+ytGs2+fJF/CS6/vm+fmd7cVsl
eHrYVdF2F+QhuKLfb4vnAdYkxsvvclaHt2l8E36MEp2CkI3PoMv+haj8nZM/rggbN2bj8A6D8j1a
DPy3JgOgYbXG8Ev8GN+u6N5UNRm6T4KaX8qeWIjg3P9h77x2I8fSbP0q5wXYoNl055ImfMiEpFQq
bwgpDb33++nnY2Z1l5nuHjRwbg4wdwVkpREjuM361/qWuihEPtKMYeWvj+J/aQ7/tObzdyqDYelb
LOkfXoD/xnN4/d4P/+fvRRB/5ED89jt/IzrYNlXkGAOIzGmmTkiFP/QX0UFxdFpFiKKT0SJUp+I6
+QfSQah/Q8vhk3e40G0mGP13Vp/9N83l1KhCYWAaxnvyn1AdLOfP32lzi9BhKhCYyTTyDv8t2Bev
ZImqLE6OfWmP55oTpeFVetOficmIoBAwnbx8NLQbFisutDHSDSIYF2RtPmACUBCwotFmJuV2T9Bk
FYZXhfspdQZWkU1cQsNy63O9mCRRrZI5yJIn5rGPpA1TLNtQXKayYbdohcP/JzBTBpO7wkNqSFXC
VjlVDnNvr1tjYE2lE79oVe9G3mR2kQ9Q67M7z5+0vogsYnr9+iKHienJXKzA7BQ1QI4cH3HJaaeh
rlI2vKqfw4FL0eRLJWpvRMjSC79Fa4IOHNq+ATOXRk3WBwnRhENntPVVzmvF5ddQX2XXTefMUNfn
qFk3CFCfPIBdtci6otOD3KtyjASllQaYGgvypjA8vWRey6c4wdSjM+Hw0b7TwFZbQGVa+lLntemR
Tpyujlh3zlQMPsJDzZmznhDOUzE85Xj/HqJaMx4jYYCgg34qNIjNIz9x4SgygEzoeizCItQZCzHt
b4uAf3MeGD0bHhfC0uO+bbN7Gq9MrZqDliYXW6CCamNyHzt4zQOdoUkR2OihwEln4VUQQ8VlUPBS
e30Fb8ixJLfRcji4MBxfBLmDjEO91EJl0vHfZSuEwq6vTD4Pc7xIRz8MmfqWsnwHIz9LmEfDp6ha
1RMQ3Zc15yrtgsv6wpBiPWkJmL9ydZLAzNcw1gYzIIsd33pRGdU2AipICJTtXVElJY+6IKTkNeSQ
4Nz01gP5jShQEnt6i/DqPpLOyEIzZgy2yub7gLt+9apVWmHUpvGDnLP+tLjITIx8fMjny4VEccRI
zIqCsVKiRwY3n7luVT5Q5fyYWF0Un+dBLaZHHHh1+97Fcf9FndvxR5oxhLPKxjyDoDaecktkAWGO
8QKyrrVYlUse2Uwa/jrq6pd5EeOd0uhKqM/qd8KrX+x5riFLmlV7nDIxYpk11Pu1sDXUnm513pw4
GZ8l1gXOkVERWm1UjL4sx7E8qIIQ7i6yQHvhaZ/nL0ksazXQuNA1Ya+guXCL6zRI16uOd38oQ/gE
k/oIyIjMKkHWC9oTSa9FW6PHqdEfZlN7IwLxpnaj10HYCztmXiCXrbRxfWEnbbefmJnt1Vi3Xs3I
eY6j5juT0IipHxODsGPEejCLaXLukwKNqXKd1M8SSz/ErDk3/gRgUkaf3PVtCv3QnaHXVWXPl3m7
26GqzPq1d3sZ751o6WImms1bmSrNeOsG0uOkj3eZMkYPOGnxVbV5w6jImIJ+shbIhO5+FUZyzDnm
tI86s7TyMEYahmBnXDP4X2qWh2nfwEGDxWxee9OIQtuok2NSRlrYNsPsWbaiBFpjOa+iKzkxD/Jc
qbZyIByW7HMHlGZkga4yoxW5UV3hYopsGxMX+ecFo3BQZu18dlJ7J6qh9Jpo1bBj9CL38i4zH5O6
zMPGyifPwnrjO1MufKal7SnLDeYs48hoVfQptuQyvs6TOfMEMimf20I1j+bgdNeFU+unOQ6SsTgD
Do4D0qEMwNO4dnDnGyVewbPF5UAn+xDU+GKOi4xkiCG8ORemWl+1AsHIM4WydF5bM/UJzNE07GNu
TQ4rVdc+YqQ1oPDBP7fICgaJqaE6r4Dq95ES1aSHijx/kxmsc7HY89kUWsbAavpS5ChXyTQmi2dy
KuLubGnQOKe7QsbrD9SGiV+17V1ixjgl7LQZAUj3X0lVc5S3Ezf3EmujLuvqeIzKlXFLHXUXtPQv
bCzWbh6K6VDJlsFAEcFA5go+z5ZflunwVa/YbULqDvsLIpG7m2LtKbYt50C6WT2nhOIBe0HTKmyF
WafsDn3jkBNggw0rm3EcuZzpoHeVelTJe4AOz5OjNYslhDKhnlF7gWpss8e+UXVgy5p7Xio7Dbnz
3CJLrr7dx/Z+blwQlcwifozpOtYIP47gSsvaO2tcIbGgtceWEYb0sjgn+bUYD51WA0Za9NU3eUWv
mEvSu1RdUOCLRvFXmbuBie/htA4toM2xPS8lc3gVweIbvBHykmUzhxlQ9MtgQFWTo0iOnXRBow3l
MTa7b60bj+GYzx9lKcZQ1VYQ5yPbjdYlRwc3z2GcCyOAgHoHo/eGn8S4QxCoqA2YzEfu9OWuU/q7
eM1uI67xxznJHhae6ylaTJ23sbiL7VLuFit32RqZ+KueNfXWzpR9FxCLiCG3IaH6nVjWF5GvVBOM
PNcb6mBsAa0n13RdezWuQ52ds/P0dDEab1AZgiSemCEphlblSDVMkC3lU5mqrvKZbO2ywpG1HRmg
Pug+GmFlc+/MtaJA1cTpvx4aM30ycRllAR4CjjJ9XgiyLxqD2drUcGVk3JC2qXn5ff1JuFdH2aKx
60oCvL+Tr0YzLq8ll8mTvVHyRyZi+3ZVAPySZl4sX1tzTGpQKFj6i4pnMCUDXhO4+1rJigl51npf
Nyo/FsHsNDGsNTxTh9rvyDE9EYftA3h1oW278279SfnXR2XfD5D/+9Vpd7PTajvjZzFAWbG8Anjh
AeXA4naJGsef8Ijhd8rKASEx7zl0lAYR8J/lA6o0RxgQowbN2DIIoNSiMc5dM5ZJOOhdA+8T1dB1
PHYudWf27G2esyZO5vc2CNmNuXtae62KA+n003hUk3U8F0muHJV2601QIxg0iGLCvSdnYwHeGGSb
7gDaugx5XckQmphXkDOafutJO2nBkqnZo8PY5Za52Yz+ZnGprmlD2fdptOw6uqYO8mffQ5tjv/TU
tbMZcmyVECQh3SDaaiKIxdIYUfDhf5Y0Uuys3tyToBjR9SWKu+dUuG1aGCx+v7VQxMjDdFmkBDAN
4k14MqwMe4Zit4VfWrpzFFurBa6LzI8bFXJhPBrUXqBDU4HR54Pqp90wfGbxlqHBQzrXLskVO2fE
bZt4CPlEQbYXRO0Wz8UHG87DmK3EjUzU68FiOiNQz+8hpjqab+XJGA5mcm3MGYbI1ucxj7Z5hBFG
yUdF9uCx/1n9gUO52IsKdjQOR+PkcG2fgqIS6zeaK5IvLmfuF31rE4kE6pGf4pS49CpHs4BZYuxe
mTQZaML252EDta8bst3a4O3FhnFHt1CP3U/Ybr9xd41GwHzsnQYSBEIse4nuXmFCwerFMuAPZFnf
WU/TE1kQLVxbYX0mng3tN+828q+CTukEw08g8AAaGBehcQPibISmhXZfr3Ye5htM2F1KaMDLNJ2J
Qs936wYd5p7e4aWZF+K4mAnx0CbvDMPhFOt1LXbaT3pxozVd2OrT4IPtTD1jwxwrFsBjfUMf6xsE
GWCEvCND3jw1PxnJrOfZj3rQ+md3QyjHP2nKJhn8U73G0QnAlnqiyIZQ7wZgVjcUsyGBMs8qeGYd
dSVUNke7BsIxXDeMM8kOKzSpCfCh6kJ5zjfg82wBd80w6R0XyJBe4wKGrrvC2ClqFw54qe7TDR8N
tHO6I7Kjn1kkpoAXkJfFnjDgTax8cEJSn3qWBt9AZoWr0Er06GltvZpYNCcGkZ2blDMKgYSWA9RQ
fE1yy5QHmzlwmLaj9WMa6MuwyoWhbVO4y5XGkcXYzSir/3v//3XJ/x/u/1hAt1Khf33/vzIw+o6K
i4H/d9Xgt9/1d0q/S3cX8RXT/Hmx5or/j7u/a/8N/cglbmKphqmZFn/X3yueXNpIBRlYgV7g6qaN
YsBe8bP9yYDTD/8RxIi64fVt8z+5+4Nq4m/5o7tfxTPrQEXYnPD0xpFD+bO8ZCS5iyhaqZx1lTpp
R18TlhJwNI8O6UAGkdcYxjOw4qnpdhwz8cxYzWB8X5aCdbqkxAQDDkOQZUVGrLFXZ/IVzIEQnzSX
JF8w99pH7OjxS0mfkc/eb75OQgzXFioTdzFmDru0zswY8JJiX+OZX/Q50rvNXsEycdh2wbOdUXRS
LuZj0Q3GhzKLaD2rfbswq7T04TJlrqhejJyz4qWXOKkh0VozdGFRGuO3TK5YdHXGIlyWyC9lzU6u
/Qxfvmeawk3HB3gxvs2ZOXN8JUSoXHMjNaXXstI1u5zP9imGeE2Vk17VnOGLiC4nTJweyeFK+h1b
qXUkTdV/s7u6fbLIHh571ou9vmTfitZdw9ROMTGoLdUmE6/pPtPT5xU644OFwTE78L8Y19WmLycg
TJAeGBkNWLfIaIWDprwvOZNAR8Xacex6LNiSE28IBQEQ/uTgeZHksc1QCqW/seKZVzxOS6gNnFWP
YMLa+jxIN/okCaE/NbYZYdvm0HHsosFQgBMTGD0XvcCeZXdR9nmauyRUAID6jKxsngGc3XZcqpMF
9vbM6ItnOZZz6umQ17eg8jqfGY7Ejs+4MAnt1JK3topFqu6jGMgKJu2NgEPWWx/mw5rNsgpsiloo
mYm2DCzOugOzIP1zg7ut9PBPyGe3sAtB88JspweMAU6BBsd8/QV+gY0JYKwE+R723MLt+73Ozqv2
xyQ28fpDTzDZuOJedjGfXAF12yzcsOyFr+NPvZNmhGFDjarQcivtmE7y5iSRFbqY4vw8r2eKEUzG
TgKGsZ9YLicsQFYOqrJiMH839TksZDQRwnS44Cr2M7jSgKT9Efrd1Vy5BEnI23Za0zEjMbyZ+V4w
NzjZebWrrLx/Ya72uFCG4XX8NbtYLoNXTusbwQhsW3Ya7aJpfVKLrD+2XZKEkjj2pS0V+L1EjXdD
1OonoKlQgXut55aP8aQUS3oSY1FzbKzTs1Ks8qi2vJo69rsXd9W/YPBnlER6botCKL4YsmmHjj8M
J9MAIw5M+qNjAzt1qYjPLQ68QFIihddi3deKi/mmGXeCM02eK22Q4sAi/KpQbdAwlfPjJPluyvYz
kVyaFqK6YUyvSs8VXe74qnBmtKk13hAjzDvTFctvJp+GFCbyNun1Jt2EoswE/oF/fXbOcGt0qFRD
c9QMY/yOvw5EX2LwcHjZDkCfAdFA26liORzqtj1WM3Ngo7jlTnqRWrR3u1H1M10+p9aAnauHD70d
ONz0WMlyM5ojLmU8/Rj3kjOJF1I5e2ddrpmucJQzRw6kTTGEEzAI5sLiE2fo1JuRKQKgEN8LoXJR
qfCHZEUyPsGIA6Ctab47WL3XDiaLYOpcBXoPRqxl8SD5ah7hP/HITKoKy6WrfBsnKt+thkM2n4e1
1/uy9xXqww5OV3yVNnNdbubuyWK5PI14rL0lMrK7xB2yw0hSI+Ct0B7JmD1OWR+iMOMCrqu7xRHZ
e7GtZvkY2Yzfs145N40ubil+7lPd0MLCB9btGmYqb3aLsQ387Xak/pEQ4jngwabAIm0LDyQhd1Il
ck8jhqSwZ1l/HAyKwWJpucc8s7n3do/zNKg7lgnnXNPiYvs9tJpX1hWcDpON26QxBiZR+oiBcsiH
PUYpc6fW7XhHTCS5GcviXrtFvclOGQKRlW99rDMsdcd75mzggxmtL/DkKSfob8D3WF2Yi0Wjmu0y
I4ecqtTiPRHpHfEBdoc2QlLGv5dmwzMCLGfEUkZPcz5fG6UFWUFQ4cVWshczxkVTKNN7L93PVqwf
9dG0+B6Pza4sCtjc+rzr5+5YW9keQhZXo6wVd7oWt/vZ6b7iBDZhr8n+oA76cxPZ+VZVVjvA6EFa
mu2s3iUax2C3uRR98snKCXfohcQgvTnj+ya0FHerEMMOLGj02NbSRnEeGKtyF8qW28JHh3A0xRBT
LOn88ggWWIoDEt+8agouT92ervY6hVObn2xHH3bm1OpnLruO14LZIYDh1hjz1sIhODXKY1IPB/x4
pyklWEDcBhaBqzR46ZQdm1nhExm3MT8IFOJf7kIqHFiwa8W5W6UqHpNSQD1AG7oWY4ouMU912EDR
+WgWC3VDHy9LCtm/mosXTSDSRPWVKBUba+bCh+6GpwkLTJva5ddpqQ6us34G9LK5dpCYlhznNGOJ
9DytxpH7uLYTSeToMJhMeUd6FFCfGbVNgF1NO5skjHarYsDqG2PjLSKgcmOAklcoUAPdAVy7Mb2B
Gn2IlWkDGHcJCiz7WpPO1WGFnxlomtbsqs2tocdV5Ke6jr45kvWIDOUlUeZte0Zgqy0qfxzzblZt
/ZNSFdW9GmMLDMRaiJjmMpmNtypTnKPb5/K0TMaLoOHlAyFMwbJfViMkXXs2ejg8mzNSiHqdUCUK
PZwG92upTA9aYkNmFjPBHBP+cqUoeF2Vx3JNxvt8SV/7zmA0AkHphO//lXto8YxT/KQr2hBq/Hg4
b4v2C8urOMzot+9b3CME3NQdue8SO4NQuLdwhHqO0+R+mRN8SPvpDRtuH1aqo1zxluSfGhfV0516
54c1mnEwmo1O0N4o3mvHXp/sWbEY+zhvRg7Zq3RK+5NtSxzxkUUHg51kz1VcEc6ciaW5dlF6hgFS
c4EQNO/4wDI8SEa+a52UBdnlnxd3PU6O7FvT5R+rqtg3lza/V6OfQq7TyV2hYtFaJ7ZsO2s0BNK0
E4kvsQl4jdoV517K+pCNIx2YfRVfNb04DHmEtd20G4Qtt745JTUzLLfJ+IgtyTlI22pfFeke6mFd
nqc+5mrppm7quzJPceAP39rc+crqXNDuY7kByWWSBwg+VmW4+8bt1sCccdZGjcUGkboYW3VjAqun
qxXSXabfVYaBlqGb7SWjH8Irhn69lGJ2D0yblgDJ/GsRl5o/0n2nPWyBnScWyJ60BV0aWFeGzUkq
aFvd0TOQs3n1SvVGJMY4xxammYKz4Cd17gwyA07hLOC6V+OpTAxtA/FaH6R9Eg8kR+xS9YOrlY6b
UI48c93dTAQAGDkATyd7xNaYYhWpDOoiuKhsBQ6YBqMTZS5BycnDT5x0iqnqQTCfk3M3zvYOV0ZM
lICDqHbloOWX1fSpcyXtk/O3OrIs4j62DEpIXeEYxdYxqghnycV0Kb1U93xqJwBug4fbCvdRTe0U
s48v0yDgOEpciFUTYXouQEV0Ucv+l9eHRFSNh7I1eIRLi4Mx6MIDJzOdKnUOwZTcZUlmvKTC6vZU
rzpgHQmdZdT8+bntPq2SHp+p7W5dMom9qn0QMuDAlEU1gI3oRYu70itaPYgUQRFF0jQBdijPmbLo
hIW+CpGGDhT/lX7ZYQmDEKD5tVI1PgnGwCGCynKSMpt0LAQiXHsOtsAvsztcLA74O9XhEZdu87Lg
mA9t1SUVkBIStjBGZZpTBlxVKHYZFMTv2G7YE4v6iNRxQw0Seys2vhbV+EKBnnmvWPJxQHvkuGyu
u2WuBIY/vCA4lz0DuP1VIUi5o/lC/0RJEcV/RVm+LEMPlljHjEWYV3iZ1uEArAumL6aCvTur60te
ypeybbBc95zp0jpKv+WdFmiLLR9lyrccLovHBJBKlsWJXmytuLTJKCh4dcEft9UPDr9MgUlJa5ms
kS4QbhYx3S9Jn+xkMZYvSBbMhMUY71pRuaEQHHb01sHqomQF+WUWl3XOS0I8ZntnOdGHCrY2cHP8
uAnhvcd2tZUdk1SofIXNqUdr3Hu1ye6qZR3vdLVGB2pB5/cdwwKhrnc6uo4CgtOXVm349jQRfXTt
+QLc4Fu9kcs05U135HvcYPjV+vHCNZeYSJbv5kIe8bNMoVSUfZH8UJwWX6zVqxetz5pDm3cP+Kjp
d01YHpOWcB3Flrhzud4y6TRQHqe9jpSMPz87OxouQSdDWcqdF9NODMbd8n2xx6/RGH+AR+L7UxuP
43C16+ilnhgIcp2Kvyjkl/1RFMchlfSuGPZFus5np6mDznXrPclCOitjnPJRRDmjUqnaRYjmMZs5
nSl9psI9kj0RbCdW7/KoBnollYfRwuhH9HuRbAkZ0rHOTtCSMW6S3eo4/ZEhnfVl7ZLvRj7zHYnm
1UsMHcVpFsXAkMYs6dHNyjqkVre8Y8vC/rvUMFUQVjs7gNpfPc6EbA4TDkafFHq+z1Il7nwc+2pC
HH5o3nRCDv7CCItLTtO+zCPVlNOUTEdO1Tm1P0m1F24lkFslc1V1tHZdNT6vncTuV7v3rjNmD0BO
tR9m2o9nmaTWqQFleNCLNT+NdbTuGE93zwJPHMl5/Z07fHalBocLfqzS2BZP/tTXMXF6xpu4a0nj
kOAOW7lQ/wN0MsgmbkuTLZTdQIMiBj8me0ZV7afKEAFoFy5VlNzB9hniAG1D8SqmsrEYHR/bmRFS
lhfdW9pAorBYP5xyBA6g2+92XPDEONReq7GoDl22Hs1uwuw7T3eoexwr+oRYUu5+cVU1DVo4JkFW
JujUjUlwmHNlMOf88b07M/vkkmUtHPe49YNJymCGLbpfL0u2o7ivOHJuPNpllfkQqKcdyxX+erdg
VMAsOSzydJ8lpC3AXdzGTBF7rsIoLsaSvWFXcjlJUz14ZatmF6J2uUGWdc+UQDsUxWUi0CPbJNyK
13Hi+lFrenvGyMx8Jy7SQ58Lze+2yGo+9Op5yNvhhOj+o5XMczBVetvdQpfpncbqHhLCKB+yjo+x
zi0vc8nEM6mZfQVVeat1HYK8dZTzLDJqwEjEQta8xpaNsc3tKVEjULw0fP37ZdlVmrqPZ/SOAjHd
b8xk3VE0zB/ljJRApcN3WTePVj1c12bNMItEgYyJ7kYYbTPdqPxSKStvpm+R4lrkGvC/arKwKtMz
cUjqogtl3pgcWtbTzJtKfAOMqjoOrJGm1gUcAD8mO/tIUe4d0T4sQ70cU+bhAVdIBizDpyaaqp0Y
l5CrFt9kwIf+MPUz9bOpeie1Ud87y4yMItl0xWAcGcbc1kyhpGgM5WTlfttqFQCrRFavrVCQTeZ5
dnZ6oT2zdt50wkH8RNNAW/jMzcuZ/bjjOjgoKqFpIh0oAoEWpfMpcTTOcaL6qIbafcyIevKMzD1Q
iiSwFkO+OJp4sKU7BAvkEiwi6g4/n+2JrsssUH6mEliFvTLBtrNnHM/fHa2966V+hrT0Dkts1xTv
g1bux8H50U1YvVUnXcNKkwyRSjdos8rXsobpWzv9IEOe+9RtfUngxIStAD/QM97MEfoRVRy0EqbJ
FG9XaAGJRt0Fq9YXAhUPeKVJV/RjZy1+A33lvhxJ6iqc6SlkiAkWzhOX8gmnL/8TO3kz5ZRSq02L
N3nZspCD7c2tdcZhfO5U07coTecgRhpzh4oTn9iyTIzpmt2yQ9MMc1Fq2e1FrxcuITvRHdOijR4c
VrUBjqbWmSVH4zZxvIUT+fAM87TsdyWFnitj0nzufEp6kdos7giYmWmPTneZcLWWBCTPyIwaNIdR
WVVGyI746PPFzodLpLk9ioX3U4T+f+3X+/+pLpc6JITzf63EH97n9zT9owyv/fotv8nwmin+5oC2
YpIFF+iX1v6bBQ/C5990YQnE/s0Ch5//HzK8rqPQawjjJv5LlGQHXNZvMvxWrASPC+XcUDd+k6v9
JzK8ublGfyfRULzLlG/rIoFhSVycZMKfRXjVcgt4c7H+1PcNp+NG0jziEcqrwd4WpXtpRNw9UgTT
fW3sXAfynCs3ysKoaxbK2vgFgENwvItVMaAt5kDhEDVwzQ8ZvDVvvUpC2yfRp8eeMsHFz6APUKNI
eu5YJ0u+G4UOgUXL3ItOP81D4lYzkckc+U9f8xuNQvIAC5cWcggJ3wnNSDqxxSxoLUyT+6Uq0sJL
mF6/u3GzvmPSXtMgTnhsfgKmk17SvEO/K9R2Y7c2H6OeZO+Iu+uDkq8adNtsfWPzh6zXxLntG6sc
vk9djHDWFFvFtrqpXdajNoADplit11+AIso8+MP35eHXs/5jb9JPnNhfPgLIbjafKn5jnLabH/kP
6LNSCpEpUW89AeB0jybUvi3L2+FKpI0Xhr7esqKwR7kPtd3ol2rW+dG4h9Smn+bqtOfGuzLSNyk2
lON0lRGAE30U9TeNArdXqM39LVmVJTTTLLuO5gDlwkmG4lNBC8E+TrpmN/Y42h2nexkKwzyYzXxB
u9Sf9UTfY5H5lrVW+/Hvf2j3z95ivnfw3rYvMDwpjMU4Qf/8Q1M56sSR2sB7q8voTds+/RhU9WcN
oNEDdIjuOGZGdyR4MIQMndmgscnLXc+Q50qcWP1oclpyEU7n5T6uRH6ihMZ8ilb+qzV0/Tsga+0c
K/p8n4yWdjHidnnAqv4pFou+d8E7f8qreWJEDmc8reZqnyidss8nIt9r3Q2hVEu+08agTmdVGt8q
a7zMna4dhjEyDzQDkVkDYhOky5qHizmDVm7cZGemb0XjZieEl/krRccGVy9j/tp0kQHPregYKmkA
VBNKf5tp3NHItdx4KfM7e1J4mfo8PeTGN3I2WedZUWdRg5xJoDMiLn2M8MsYpBBhvNrO3L0qO6pg
0hEoQlUh4VV8Sh7E1+zKRb29rE6hv5IBar47RYssXHFnA3xAZOuwSFsDydP3B3dp0nMxDOo1Stbl
wam06Wrm5K49mLlFCbldZgcO7Xj0JZWSNyUdlvser8uFOBbhNPbRw2xu76aSS6oK5/4VLHT74cZ5
zKWB8LgaL8v/gAr8y5plqio9VjjTDSZ++JeYHv75u6MTCI/iyVZuCTaAx8Edq72CC/fTusycqe0R
06C7fXe6Wn6duYj5MI0wPIh5Tb5lTb3cNZYendpBbV/tVqASJIW6b53m8+KKPGDCXXJh5U/Jp86k
kXoyqn3BZ3+p8W146hDLsDe3GHhZ67dF7XJ4pys/6soue0VGZLyusTlPjFi3BbXOT9xGBi00BwSy
VB1RujMiMXddXsvHn1/bJmu5GafWeu1aU7toTR39qAtH/ewoZf/qIvG8VuRG79I+7bgiNMR48fFU
6Uel5vu27jhnEZYduaePo7WHxkl2DyCHc++obb2G//7V/dmg/vt6tT1+jlqOrTq0ENCdZW+v9h/W
K2KNPdGMLrrh6mFgO2i25q1dqzxlgD2vnZYRQbfaXnnO1pRCU/jXbnNlAJEse3A7bC8G7+CIPt1G
J45azXs+WeCo3HZuYiYFXfTWiZUfRuUAemzTUfnlKvi6/N9/XhH/z34Acu/8s7DZU8Vm/uX7UzF/
7YAQ27cCX3G4ZNpy1zYx6oEVcYvoK9YZOoVZL3QC67Rum0poUbXwjgXJPGuzFf3g3eO2ra/1O1c9
DQzUkp8SvRkj6kyc6JmONVKjCfWxzq8T1r/8t//VMb89fIGlcBun267OIPYvD7/sNrvVbN7q0TS5
VfR99INvc+Qcur4rPsFGk9ds6Zf7wp6q/VAS0GduVFlHujmnU13ijJ3Jtx0Lc5s22PRkDJRL7aHl
Q9ro2rG6x36VXmygFg8zpBfdg0XW/wAEQceMm3KAjGbMWcCSJgp45fIAjob4rD3Z3MQzZteLTs59
GMfoVU+oDVAcxTkx3dFBTeCnpOM85hSfLG+dVck9N9TomBKN38rLmbUMOEm+a3HPeqUj/3MMb3Qt
lEbj0n+dU1KAiZIS9Ja2m6Y5Um0YvVU2rzpnguXh56sXYfv/1kUQGUKL6fUDIfboJEly3wq9X0es
sgiprt4m39SmlwCVkuiNbx5Z/aLcVpDt0TAaP42Eyq5ChSuOlMnKBzudMJ1e5s8qaTvmtK2VfrbL
7KtBhO3YxslyzGci112HuILapl+SheQ86PLlLtMke8m/fws5JPJJ/+k1dPG6YaKAEPvzOPiXYwNr
dTn2+dTekkIbaCJQecEIarM2FxiaAMfQeEXbHj9AAv1jx1GsecezgOimsSZRR8noGlBNkMC4O7Vp
wYURJ2EKUYZofOnFcbUbqLfhddVs9WOdVbLa6TB86LOYvo8pIkZAeqq0gx6YdrqvOI5dp2oww9JW
qR1e8M8T2yLkWezgI23+B+zjB4eIc4A53j4uAvkQuRoFLekx3ip6undbS3k0eLHmgIjh+K012Vb4
fiUB/ob6sGgSEB1vLfpHuh05t8+1mdPhtV/yA4rjtAaLnsrQNdZXjfQfwTyH4KO6AmgjeV3t3Vjw
Zc10xvJ0jtpfDVuUoDum/FRrmXqgUQ3RhdFru5etntRXfWEI6TdjDrFjQhTvURQLTzaz4YAbLLNX
krRk3ou8BR2JjQR0CD1VS055YpN8gxyg3ZRp3g44ANlOqrOwVfUlYzXIFMRTknEIhyUpVX7cnCWv
qHseFINA/pueU16DNdFl5DsWocygkFr1HGMKPxIBZ9eRWmZ8JEZErC7WrCYnHTdsxx93faR7oFZC
iRnyoyxq1tWhLZ1gZWVXfaWS2iU25/y08kVwPBIq9RmFP/kv9s5st25r69KvUqh7GlzsCfxVF5u7
l7TVS5ZuCEWS2TeL3SL59PXRdk5s/YnPSaFuCkiABDFkiVtsFtecc4xvVAEiVfOzAMAMDxBt6jXZ
KhiOBSqYm4a95Z4odJK7YRHNXzDEeQePDv+GFiwdFvhhOF/1ZlYbaxhQv2M1YdJGHtZKNRp3YQIo
vqKCbtYd2dxAtOpQXyfmnH8hGOumq2SeBDbbVggamVsGOR3bk4s7+8ooXBXwMvA5M/40X399kP5f
16wXyWvDyf/S/dfyk1/piNOci7v//V8//en/o8rWsL5unP66sr3M8hesAS8/1rbfv+l7betbnyyc
ZS5SMTIiUYZhEPy9ttXNTzpMWtd2DaRdjAP/Vdua7vIV3mJU1ovr7Htda5qfHGEvWZwcZPk+72/V
tfaH5VEAFOYFSfwwn0CY1Bk/vyibIfPK0RHyaHWsOCajti4eui00CO/ajsu4whUdaZjg23i2N1kD
xeM+7mx0U65jYDsbwWHN9O4KPwl3Wq+ZzV2PuenMY5KfXnVO2TwPTeI+2aztx1hESJRUCptYy5o1
EL+kOLJ2ZFtE6sO6G9LyPK2lVj2VmG8v0GHW866YBG3FeSD6nL3Dlt1z4z8NcIq9PaQpDNCdnNC+
qrH3riakemuS5eLz1Kg6a2M62H0Dyl4veRk6Lf7cY0It9lVTZbxfWUyc8w52BnFeGjpOMB96lvB6
QD7lmeqUxyQuu1tP5nN9qtqWXzce28YN3HJKrXDfgVtoxg1jD/IXjiXMbiAt0oDxbsOBdQvM7qxK
vVqFOecTKfRU9AoBANGnCsfVQAEu4lDor0rxWpk3WZyQOLvKytamgi/Jy2I03DNKIgCpx2YFAsVg
DzvCi4C4GXuztMTaJjlrRgtGjBFGChqRMSZbWpbVnL7NIfZrOwu6gsiC9RBVCXtwg5yNHfynsDm5
RacddGaNVzpUiRV2d5O2nYU4BlIBrz1t2EFONG7Ry6M9pw8J0E2U6ppcKXvr+Eszoca2o/I+D/CL
xeukaglp8IrsvNESc1e1VsEYret3WTlIrNhl5aywS/cHD6+72zMALIqyWptOHF3aBtCOIc7HNTTX
bA1F00QiD60XLUh4TQ5O8RiWWlevspD9ImSQ+jJPnXsa0tE1dWt7RevZvc4h1DzFAEbWEVzSYwOI
5pr7odpONFYeaMGEV7lRTY/gzbDjqh79SwgzCtJb4p58PwsfYCCY+zF2NNonCJ1WLbE2DCMa8zxk
44voUUvmtXCbbHqol+mZi8X6Xjow2SF3IjihIRuBwkjp5gcJUI4xqKZ5PpQNFtSVzyCQYXjZHSCJ
Njsc99GDWVfmmT+7MTQUJOh3dCXZTiD8DlNypJr8i1AWyn7Tne1xFVVluaE7C6WUwckVaZruoVH2
XcoWpU17y1xZ7LXPAXxE0SolyrXE9dIPl30UGWdiJMDAsnAHdSlCjVWft3Stcqd8aOjJ7gYmDb8p
I34UshnIyfC8I1e62Ew1E+kJW87FjAH9OnTa+Mg0p7mLhDl/7s25YGgILfc1rRr9TGOPCm5Jmu5R
5aO/JdrtffBluBc2Am7aWTNX0E1v/czrP+tOmj9O2Zw8mqpLCHSQXvYoeX0yauEJc7QO7hr9vQ2D
w26b1M4Z+ZkYi7wk36UM3i9Lv7SPamQmg4MQKgqDOF+7FCmordmeyVGzHT25KnGqL6CMkbCZCLrF
IBgfxbaHYz7ptHZtaXLaVKqvAxWqeDkv3cpFyY2kR2eS0aoj5DG2SZNtPFhkul7iurxP5uY2rTX3
bbQrhq1w0nSQrQpFcGDUc3rnNql1VsBsONfBpa6ctA3XoEgPvtW6F5NqJI9G397OuZev7UavXp0e
uE+t5urKJGn5NyLeqBGEhu7JL1R9BhrAgk6HMsmRzP1WqpAMHGY/urAM0T91jAWIgCOEIyuYuWZC
zAS5AT9L6ugFnkXynqMGCtpBnuMJVIsPYIRI2JufDYpx3FiuQfNcqencGLGWWUwxmF53BmKkzIr1
k5Cjtm0qAYoJCFF1naXtot3phM/WZhSnoU3Kxf6V6IwpC+DOeyPuxptKWS2eqUiZt0MXer9lqtBA
WSW9YRIhonysyfF0Y2mhd14Npf3CrKA685euDiGMC1m4102aXsidGaF4MbJJZekXLqG3d5PA/+RG
6BdX+EPUWpgEwiBijA8UcAPNv0l455owANclbcYtagMQ1MdXVCXlDQXqdIhoKAb80CiI0rA92Fnt
7zppjedaZyBD8WrvlUAb+0ulWW9JLY1z4Q5tFyyRLiviLDeySTUeci27UMj8L3wzy85jHXUatMvX
WAdrJfW8wos33ld6c8toQg88/F1BGVL5Jr0TbxM86Ts9mf1rKZoKB4URk39FMbmPNEQ32RAxs0rC
dVM24hFmm7VLsXJted5f07n0bsh+VkGMXuEuAiy8ElSgR5VmQDKb0M4v7EpEgd2Ww0VV6tEeKhP6
RadAfGkRunLNnVusS91XVwn9vDc5gsOmrytytj2W9xA5mLv5hNPaUAQ0V3YNSDfP7AKSuoYAhtL+
IEooKnqrU6+0egLvFR0r6I1q1/U04pi3dU9G08Tr3KtgRrnZc4fgPIXKEeBAns8RW0b9ymlVfGV5
soBVXmXrsYiBhptj+0WA/9jApexvU92xN4Olmk0V4QWyPHR9JvjM22QQ7cnR3W5HgI7kUyTN5RAR
yLmh07JohY0CeWITawfVn6GhjQO7RFGLmfpZjqrfRqRqvCG+xkUDoGnFsvcce/l7kyXtwYQmE+gY
i9bS5v9CzJMrsh+c/ZB0GBLT3FoPCRM3AJzifIaW9uqntPrJWdJ2nV1qKwsCxzW4IfNotCnA5y6V
iL4jFFEy9/emVbVbd2TnpRFWssuMeDhLiorBZj7Wkp4RhleqxI4hK/5s023L185WpFWhN0v6COXS
FDt7NZgIEu0LGh41+CU4uHRZjW0l7Fep19c9hApSvZlFk+W8Y4mGEQBmRiSoLeIYam1CxDaZm1hp
Mr06uXVz7S6SsZbqThX9CrCuWutxeeMBDzym1RxtQRYhZ/R1Y+UkpbGC7H1s5zwikzC/MAtNu/Hb
Ue1yp4cZPqV41cziWsvKK6qFeNtRPq9mxDuBk0/X/tCLNfivHH8d2opuphyFyuIxzevFrhxMtBea
a15qzNexLCPp7iwYV4whqwA28bsMHW2Dh6hYJQWOAiPB/DOEGcqQ0uyvlSH81wQW18bVuP3Q1uyd
cSivHQ0Zht8xzxzsXgQIgvrDWDT+Pi0jbRXRsT0W3XQNbv2ZsMj7f2qpsku66W6q3//X/3x5K5Jy
jfiiSV67H8siOjAM6P66lApe8uQLuMPkp2Lq23f9PicU1ieB9cbWHWPpqtr8wN9rKYM6S6fvCowH
d/rXTtDvdh3jk46LxvGI4/BRhi1Vzu/1lPEJEb1n4bHxEB79zTmh+FBOEbbuCIPQKoepDRHD1oc5
YUeYZy37fjzhd/Q3tDTY1FUmilo0cGrgtrOnI13tMtvoetY9dZU13GdWi3yt9Uv5+MPZ+5ORmfh5
egTMb0la8Q1MFxZSU8NZPu0PLWgEOHXmx/1wMmQpTlE284Lu3Qpp/Yg5zV8Nyuqf3KGm7dAUXicD
wpHot6Ctdy0oXG755jP0uORnxMjG81zcY7/zxG5y7PBdkPM4/rueM/XuT9265RM77hLw4zPq9b72
pH/8xAmIU4LIupM5ktSBGmLO74dlPLvtXIQPq2HCxoC/GJYm6lFeZVOmm7tiaBhUNkPVvVGgtSKA
SmCvQVpXUBWLmA2J29gZEYdVGl9lvX8sACW2ED50/6GN5RnZrThyklZzLhLkicXu19fhv18GmEQ6
ZTYlsXCIXf75MriTFoHdzttT2YX+A28v5B8Wa329qsue/vHY+Ld1KPLPvz7scq/92Pl0BbwYREo+
I/DlP8vH+uFcAs2NrLqNyhMubXEimbI/EQRC1mcYP/z6SEuT4OORWOwZwnsO2cYfR7M1FtgZO0x1
8lCCvCz71nwXdt6EXAjLkS4JTQwgsnhQMkxbFf/upvkY08RvSffENhDGOg6rw4fbnGCcBPwS5HdX
ZvZLkfb2S5Yvn4G41HYDSBB3nM6lp9ySCqh/VrnvizfpQHKkdT5SxOuBqVK07ilJHfdmUxvmOvaw
2tZUmWtdmwvySUH5N3vbdObvcpC/HFaI/36h6OmzbBDfY1g8q6xpP14oHXF3iYlVuxDYC15wNrcR
2/6sK62VOU1ldFRxkuHRw7YwzpIQQeBgSQDO0P3Suaiug4kpDRCZdHhPMCK8DXYdu8dfX2J6FR8v
MmAkbiIHTzcQItv9MFJxGoTiTdyZF6lF3piPudiP592Sq+xvu6Hv8VxJ6CWAOXq2FSjpGlHuWoZf
O2AjBtZcWdzUuV2MKzdX0aNCxHiYWgBttS3re3j73hopGLquKoXaAXUVxGKYtuVJ1VoLkBF2XxQJ
H6nlTOROYAxxsYfLnt8YaXQVwdkfV3nvyhMerLvOKDRUxAOCCpFMBmuD1c/zSldeep5T9z3hkreO
seOxaQOj5uMwjqHhcc8nB81rpmKlJggGgqHtek7H17qV3W2vay4EyqJzt2Er+4MVGsadjIUiMdrV
BHuaOAt/802dYIeklNpzX5DHUddwPsidxDAl/fwNuTUCqdosstvED0d3NcCgOzbU6MHEedgJ+pGX
UkH8Z6crt0KMYtjktssuHueDJ4OBag2/nNlAV/YvGVxEMGUEJhJeNYYKCE+lydy5+eex0OMzo/Hr
Wxuy7a73U83Ykq4yv3hO1WzYsKfzlvYfvS/gfC8gutUXopRqO5gJNEEBHhnUHmOXVjwcSm2maOg9
CsCQrXxnFvuSvwoswGoqTjRJHDSNUqohN1Sw3ip7nFdWl4eBSTO82DUOoxSLWLJrZQqLzQN8ChzY
lqTV2CmkhKPpjucOINI8JExNdkWxmpIFmv8Wh7FhzE+t0sYFQuo3LOXVqzEVaWc2q54ZWq2fsDCR
TXT0EznviGHqQsbaSVIjLMyrWxgx5gH6kdkjlPbZXE/w+UcuFxkJ6zIMeR92eaYkozAV6UGTU3de
xlJ3SCjJJlfF62nMFyl525ncUQrQEzVXz7tw6+DwCy8HHh0nCpiNww8VZtbikMqTBqm95OWFyBLK
eYBhC6gCAnqyIIOqDQtMZn6vYIfgpiywcbEr2NplVMyBN9usmKWRkQ5SwO/KiT2ZovYKqi4Zi1WU
eF+0fnATfa1XRkeIj9d7JxxheOhL0+1cOw3KsZXztG9pMeMXraPYJSazHWa59UFAJdspd4ppr7dt
UQe2AUg0cEd7yncNIdka0C7LeNTqYhYM0B1KRP7VNfpteNI45WX5mNLxLQ5mg/GdvmXn3Mx9ZxLS
AZJXnMUqbt0SSD8dgF3YDOhXeBmbRwiJBmqmmk+wqTrwVRvgTjNDkHSq1UUB5yLcsE2vGxKeRH9s
TMyh6yg0ox7xxsDlTNyW/Um5KJ7egVXi+ICmAqMeZ2osD0JPLNAS4HgDQpAkspOKwnnuwwy6pmpq
nzxxlVqBSQjkjD4gnbUz5Fi4TuqQJBI0PDhVxETo9SFOhIo2mW9RRyx/b7UYU0pun4hSa1TJgrgZ
E+25QePMKCzhOTJOYi4T3IjYFjXzblq6LSen9hFBl/AxL+y+5JUUwVbgGyCCcLYIdxfl0yyAZh0l
gdfjtlX2nJyJLuruLLhcL/a4NAo8wc277UEmoj52mF2vCpI4yRUzmTwGICY3CeHmT7lS7CzSKB1u
W7o7v9VNbO4HV0Uh3iubYq30Qn4Org7i7VE9itM80tq7bjtb3CHf4m8oR6Nb06GNHTeDUaTJvhkN
g0gOF/bxZaK5/kOp0w8PyjSVCICx0bVX42R1eEml4trguOaDVehuxRlvMP8BSCd3d8Eq2aw94Y/V
oYMNZyya4yy7MbzSt5hxpqq/6MZu2XwuChsGX85IQ67g0FU1QycajaKbd3rmLr/88tEV6xOfC/no
ybLRhV/3kiTcVYxlbQ78bODRqfMoS65Lst9xsfTsCiK+xppqdGV8KYU1wUw1a/o1h1g1Y39RaLg+
V4v0hLiBRay4mfDuLYsGD1PAb8QCAmx92Sd3ZfEAft0/0mdKPIRiyIHwdkTOiyphia9G1OU3Zjfq
7VnENjc9q2pyAG893ha7FqvACfiPfLJ0AzFSbMWJcayYmPRnYVzBvoWwIglJcCdzVxucVjoQcnrN
aLxcjX0LHlrq05A9KqeI2j2dmOLLxEiWNQR7KPJpDKLmJjGmuN3WqBYeNT0stnQQI0ncBsvc1Kj4
BoZHewbbPrXXttEY5NbmtsXrKDb8B7paQ7TJjZLHZNZC5HZWWQn5XrAgT0dPcEttSMzhHkltBDfw
dWa6E3Qm5JloesPB44hZgTetCS8Ga2L63PjEkWkT2/QjuuZGvIEzmqATMDYbSN8x+FFjIZZQJUW6
4KHmsiAcB/y6nath6PDtuvltOiDq8tx2bxXAUfezWsLSyLVo512dZ1V1UTqjResO8PcmlmUxnEWT
qvER220R37ETad/o4rKMsHRircUrQ4fTV4MneQtM8jaPpEiWua7pDUyNUT/e152p+fwwgoQ2sQtv
96iFtfotjnRUF/AVnOyQkM54Td8sRKfRyzbZJECEYMsbXWpeoWee7VPh1EvgRz3ozoUlYowQE7ub
dqPIJyHazysxODSzW7B2tG2+EaM5NushJ9hnN3uSux+JRuSupxAjfRDWwAwfQTCLuzRuuNd40/kP
3OtFe0U3XLDAGojrtl4RO2o19nhseuWJVZYN7r1tlFKtFRmJFpFNuTfcSPg9JBtE3NEbgCZcTQqH
aTxPzC6rzl0GKOaVMRKJcwjHhVufjKMWXWSNVqt1AWHAWLEbwzyDTJLP35AHvkXpkGGDHnX9MEmL
535iAopAJIzdi6+70n+m0v+mk7JUCpRzf91KeZwqmjDRj92X79/zeyNFtz6BG6IkpZOi85gZfzRS
hOBLLkW1if6UccW/ZtKWTR8FRbXnIK5yGB3/0UeBhkph4IpFeQX3lBL278ylP7YBPPo4wjLp3xkW
8yjzQxuFmalIMBarU1+8RW2O+ObfCGs/luQfD+D8XHI1o5kX9cgBPLbLsVesev8lGU4kaBGq8MOJ
/5MujM2Z/Kk6Rqvs2WgBTYRIzID1DwCXSbQit8keuEjtfNIZURUaFTuxQL5nZNJ+btMx8l7jKvQ6
fYdsCsIGlYg9JeVRN4EgFW+Iejw3AqXJHMZ32VFF+o6Uq/49oauVFOc9QG7NOtOdej7krZ+Seobh
bcLsoFXh3cQmG6CJfWyBpV2lsDdpm6TUWlg9S/azntnYKFkHhxBrxr8mvhM7L2Sc3cIwiQaU6VC3
3GrNh4BohvwSn2HZG8eGGL97dsbwx0IJOmYe2PMwn0+Ydp+5aATW9ujAfyK8RD1rlY5ZWYuWNQ7O
GW80fK6XlubWMx5RP9ZuFclNVrkxhwhxWh10WdqNITuMJml3/6wa/0n/lcpqoQf99apxuyCM/kfw
0lR5Uv7UhP3+rd8XD9f7BDlSd2EmE3r6VZ7yOy/Z/GTa5DH9IFz53oM17U+GjrPD4zmgeliEKz/0
YGlPsuQwOPkKYLb+ztph+x8eOEjctD6xHPEzHcTPHx+4nnSeskkThHBILBTsmMykMC6BncWlJFaj
NNgcllHqXfu88AZmBmVyUg7m+CGPKQkbs+fdGibmI5Pu6apyjPJ2aJ3w2bfEeAUHhzGLC9J9X8M5
JwqLc3SWYNxYQ5GpCHcYMwdQkDaStxCjvjHPvZxRXiYqbAo5WtVjP8tcQghKlqgRAD0CJogTj+AQ
U3y8BRNbnLKTtc201rpEHjpeZXFoYWkfB412mmbSMCBfCh+UXcKzJaEzPgxjy8ammpwLg8RCnh8j
NA89ZcZREVp+8MdEL/EQy+FJL/hQa6S33TtHQWjfYAcGrNmXrYnsAHAcPzifNv6E/2QM4d0hL+nQ
QgLts/cJzBR3YyL8/5Jwwfd2aI9XTgkOdYOqNnybHZtUpUygca9nDYlLyCd7tBiiP5ZKz278DA8D
ycvxperD8q5uveqya7FgnY2SPEgGhgZZXmwVPNIqCiSRgS4kar85rr1rtlPTRjo1JzIVISwO3YRR
uLJIEsYkPdfPIvK8qzCvFBK6udHFGnqGVa79XFVb1wNma8/uYayL+hLron9lt/GiFWLd3recv+1Q
SR/YcMLkK47VedwzRhtpCGMrsMvqVgjpXWsWd0uaYWv3J8/eFwLTQRE24i6sMguVLldHyxOKGjrt
l1kjB+12topp47ipODLYVZjLs54eiG3Y7X7WCvgqvTC3CNXlb2ou5FPTV8ZjrcPLhYQgbScAydK+
Ca3wNiQUd/R31ORfjxT1q2my/FsDDR7QonmMNv6IWiWwB/MZyGyLTz7XbIN0ME294IhnDt8KzEq1
6UZbmjHR0RrTMtmHruzmQ99PxrRLwl47N0LkmAHb8mJjgjwFY9CaftodKHNsjMwK5q9LM4Nhtzn6
V7WnCaJRG8e5L8VkXcQMkaHjmjlsKKRITAyRLIhmNnfROOmAwbU0VeikNU5Es5/spPKe5ECvXut8
9FGk15gh12dBRLI36KXaeK7nbaNGzEa/J2hS646dQxzGIZdySh6NuvVhJfEPqilun89uGGm3KCxa
+gDhBdERTFWHrn2MZXEKfTM6R4uZ+K8UL6SL4uEoKks7RoXugr4ycv3eNnWmojOOfn3uZtgGU7bl
hU3srannBzlH6iFBILDWfLSvLSkYm7bubtJeoIDKa8OBkMEQigIjVg+OA31hz+OtgeMwQ+avDeIu
sL40XnQPpjn8bRi72UgfrjPa6M0u+Qz7CYI7abe90a+nbiTRAb7YoepJsJj88qaaybxCT3JImX2j
U6jGo0qwqbojCVNWB11CVuNOaZb2Zs+sNHnYBJICZfREupsSAydC3bknBEu33dySnR2pndel9oNo
sBgA8eiJ6OurS+XpN2hdjdXQzFw2pibryILhMeSoMbzaYeJbtkGb2uWZTnbPezq5J5CT4ZNsMrUf
lcxvS9jFl+kARXtaoqqsvB2u6HObW1nR11JJPO0sdgmJ9CYaxXoXxHGbb4kgg09MzlggwKpC+2yq
ep1581OF9TmAP3A5181FRxhYgOINjb1ZNTsZlmRLO5p+gfZBXTotOrGkrX7zWW13GFi9TRJOS+Ba
R38stFsop4bcz1WVkOExaMe0SEglzaFH9270XCUGuUIiThjdTeXa8MEG513V0LmWaq8XUXef9k3H
jaG0XdSMX7DC5rtpcZl1jRJ3gzDCZ9AsUI3HMLYOTmoVNK8ZZRx6p1LZ3iws+6yUCcxRH7ncqkaf
t0NDbR094PfBqGnudV/HUJNmXk1pQcZIZ1sM5AdndnGES4KbB6RT6caTScfIXYYPPk0QiKhFuGH+
GZ8gFsjfwAhVqKHg03wmAL7Yin4A4ZUY3rZoOzIVZyyIJE/pj4gltA2tfIQecPMYGxnV2SRVsy/M
wrs2+cJF64zaZetFD24kURkRkIV+op2dU2OEAjgfLRxxJEMwOvezwvPJ3bFlkHcJ28PMMMk1xg8w
ry2FfsburIputoBqvBiG5iKGeq3VZbLD3e3tXIyU2Ikj8n1qBCISbelDV+stIsC2BHPWo4jSzebG
CdPqepw7/WSmWbn2Os50n3MbWGqrk74IXCq29oYBR3doLTKD0J69mwgT39GN09iMTRquKJMUNATL
mY4l1F8zSCdprx1QdfcV89MbANjeG0E80ab2pXcuQ+NZ86HLU4J9xjMK+WUqieKz7PvSsrULnqks
MExQ4oNgnZsnGd5HjUWTO30OnR6kjbR3cwV+Bf73QD9y+jwNk08UZGWsXbd5kUWerQZTP2To5TaN
MOr3KHTpA9BfxZBppvvBgLIOqmWyNjOS8qscUvAma1V2XQrnVFLOnxdz02+KzkDTwjY+6QIVNwr0
PJRrqNHEQNVF+9YT3ESHkq0U+4tkNokWMod87wIRIUZ9UTDhgO7IzZXLZgbURmc1qH55y23iMkxe
aLTeaYaDhlNJ/Tk2IAJWiee+N6K56QfxJSQNwKOpHKDceCpzoSOk6ZLdmOmkhE/hfF4ziQE7L5+q
iMizmdxchReFtbOuN0MpSdqMiKhPx4lu81Af7ImOQ+qI+4T0BCheMkTa4ogt4XD+zoA2E9R6umsG
ssSrbry1Zppg2NZLZKd20Mfp/NYR7xN0Zl/d4hQcwC7NnOuwgA9Pd2tAFld1xEHRwh/7irwEzXsN
I+OzILPySZe2eWnCUkKAaKPX6riv7NfCKCAVzj0hqXFSn9XlUIGkNt7dQgXsC95aL8PY3/ORYJm3
au/VIcAEq7bAxEJhGjwn3rFjcW+wwwGPz1W6BSQ/XhLjF14RtX1suOjwD3YJKrx4wpMBUYlbVHjR
eopHY42XTJzMOr0fs9q5Cce43+H2YAznwsO86eMlnQAKtTvAykVQu7J4pZ8TQOCsaSY/dCmGEjab
wA0uoehGtOB8omEr6B7RXhoFSmNNvwxVeznnySqPO9w7LdOeunhuctDiczveqba/qkWHLLK8YLcG
S9OBvJ53IZ2uqc/YA/ZRQM2JHNMjWm5tm5T3KwLo7fMy9bxzp5AlOMdmBR3ZJsYNGM4VyPfs7J/C
7z8p/BYBAC2Uvy78Tu/Dy9tPBd/3b/m9W4TsBj0LHZlv0hqdfsm/ZDeUlD/obHTXJBAJ5Qs9JfGH
H5/yT9dtFDi6h1nds4mL+moK+cOL2H74849mcJonH5oqDuIGDoM5gykPiU4fGjhxRz4WKjTzwg1b
92FSln2YTOxDbPBJWcPIJCX0jOqIXkEKECkSitkMXE05Xr7rjVaes7r1xmc7nrMTkb5NfCZH5nhI
dyXIUDoq04M5WMPnLiuw4kTTvIoJpR4DfyB7fYWODzqHE5fDjmA9cdObLaaFIRwu54axLlFdperB
VzSw72XYqG0CQGyPIhgLapMNPJr11O0cjMXVqo7TMQtIP16ySRA9XhGahgcwJuYu2lNyzv16SSj7
LUWWjDxxyrI36WoSirU9MKhmVnwZhhWaAZYofveC6EnKI1737qGaGmvewjYZ6x0jGb5qtgj6j70X
TVcytuUigS3p1BTFNGpHjw9YEeVOUbICsFqY14ZXV9e+lUZQBrLhUubLOAxWzZqIDA+pcVsNu1Q1
7h4PZCmD1EIduCfVeLxqvJ7XsWY1sEKhaRv3Xc2Wc67X7DSqTu5DYSf9riCN03R3nl3SN3abRJ91
gPQFaQ8EHXvjCdF7UcJKmAbtYLWigm3PGANuIO93r0RGRZAhAunHFhRBa94QNpCtGtNBCOvZCZXn
Kfs2gS2+jmPrCsrYtv46piXRdZnZ2l8HuCFipu3wba5rf5vySgasHfh2bWDP+20WrLdKhIzUwQut
pdUOy43jzvt5xNDJED1VJIkUjsqHY/dtKi2+D6mbth2o7FZYH6Etf46+TbTZqy/z7e7btBsL3zL7
/mfB+08WPJNpJl2hv17wHt6boiq7n/rj377n9xaX+ERcIWsLhErD8enf/mvFcyF848ui/WWJb/2v
PxbApUFus74Z7mLm+to7/y40tIxPgEpILbGQLQqdWdrfWQA/NMhRx9koGVE2cZeCPtGXr/+g7fLE
0M+UzfYeZhiE4hjuzRJwtPrhnPxJ6/qD5GdRc5n8jou+Dgw6PPOfjxL2jD/NKgr3fVqWoFThcqy8
MawgFg/jVYEI8pDP0NjW1QxW7NfH/sg9/3pwzBkeAkYQ6Jzsnw8eOwBfzczz9xHY8ozFAST4MNKA
K2zaSMSWVi+RX9Q+TvTEXBMom7yPGtIEBF+Ouc5pFqymnr1NN3h5YEpNHvusiile0lIL0jxEpT01
bIejaL7oWze8KRzILP8Xv4SLZEfg6WKY4Xw4g3pDUASDa3+PB9wge7Sat2CuaBO5arqXpo77SGRM
9bViGgKhj/WT8kFV2BWGraAjeJTWmjFeVS2sSH2Y2akhusJhleWH0R+yrUdg/V2R9N12KueO8rKg
fvr17/BBnfb1OqBP85liIJNlWPTzdWgtaAmIYHxiKBj5NfpMQhN6S6q09Muvj7S8s3+QEX47ksdW
Bb4Oyt6PXkSbXgYpsxxpMCN9T64OF8/x5BGmvLwmuLcIfn28Dw/R1+P5zKowUlrcZF+JMz88RIZo
yQLVkOEPUdJcs6IQ5NtH/vmvj/In589ahll0vE2a39aH8+c3LBe50iAPGCrZAdH+Ups+AJPWu/v1
gYw/eVxtgwmcy4PHZu3jopBGwvAV9+DeQFJymN3WgDnHPTOhrllPhdnk2EMAYePIy26mwfbOa4LV
1hat1Ju4L+ezwrbldTMtOAdnYB9eQ0Zbalj4QlFeh8cqL2kQcm/eDxEeyIAuMPDhKFV0tKyIg4y1
BT/OQ5/fGk6LQGFO9r/+JZGHfLxL2EMKwemEXY0Y0V5Gez9ctRA6HHlVzbhXWDxWRUQQtRth3gEk
nW2rrMWTYFZfxrzRiKrDD8TNm+5zVKHbQdTdNqub5lTDpSMnujTX0in1R2FkycmmCHp2VVE82tKh
5lbGrfALKCSNygHq4f27M/TM38YkKmBVjcd7RKfGuoySacfmRaRD9Mxylu2dzraZ1Rk2JhEs47xd
4n1Rh8bGjJxkjz8NXCz00U1sWGKH2du7w6mTHlIN4UwpZIxPMgpfYwYvQYHc6WDV83BZQyqWq2F2
rfPCkzkWB9ww9WBg0LfqPnBoKeXodrBLZphbH5BXBLkkTK0sJu3Sxqr5NuEFpR8cd5so68ydHVrM
J1IHow1cPWetubOF49fU7+r/w96ZLceNXNH2V+4PoCMTcz7eQhWriizOFEXqBUGJEuYhMQNffxdK
3bYk263rd4cjutvRTbGGRObJc/Zeu2+Lj+Dcs2+1jCtS6oSa50A13PdJLhLWpgKh8OL5Zbb1ChNN
rFI58rp0Oi1gem9dssa2nZ+UamMVyXiLXIweFNz/N6HhoU8qDeIw+2pkhn8Nu9nA7ZFEO8NrLgtY
QkHuSo3BUR2ZdZQETtcwFqdy7DZRAzTV8EpGpOlp/Ty5E6d1wAzb2LQVo0tZWK/Oqnmwp1gco6wo
TnZYzx+MPOtM/q1YbmRv4Cgj3AAQEedLkBajBSlU+cd+sa23BmvjHRE7bXlEAakC7bXWU2YDASLd
m55Ctum1Zb1Vuqkustg0tlY9MTuuzLL5gJyFFJoM28sQQi1spyo6jHN/EcdU0SEZO+xtw5EOzwxv
der8TROb7xYXgm1DuXo/N/l1ApIK8OKQYdXN+y26NTheRYeyVohLKItwAyIbeqyaokfiQK9pLH+K
6agfYlT6D6Fc5l3auNCMsjezKMstDfA0MFJXPXfEAV5YTSNP3tSPWJUztYF0CoVBEE3Wp9rYEFAb
MnUyYraofgzkyq6002rtPEdqn+EPDaBVhq+QSmdezBRexOgTA2ZryKsboQcW1zB6W46h7CKJfLfc
pmOSbPvINfcUwMaVQ6eVuMoKhSVSwzcEMOK+T1rPx7nJ2HAjzLS+JSKRb4iRub6aZ2kf43LKD9JK
xMGreFxcY65wWSptLlm/MzGrbmIwzpuli0HMi7T80gx29JKGsn93vXZ+sYZmvETnORyzgbSIIart
Ew4oYg6AUwfcAYdjL3m+jDnDX5jPc2RtROq18si80Fv0VmoX+ZqI6OIay/TBHkR5YQkGbgT81Ts7
r0gJnHumgFaf7KWry1MyYRQnT7zbOBX/NwU3TpffnfSlqkW2daueHGKX8ZZuRXYRpsP8baBjXN2I
mW5nWFMUMEoXm6Yys22NeW2bRJwccsH0YIq+3okBkBbvuLn03M7cjYwnAL8y76cL2n5cgNTcmjyo
N3OC9H5LqqfLIAMD2VfiBYh7yMVCzkfafIk9hg4wPr3nOKFfWKIyfjIE9QUojPg2ywB/hQMlX1Xh
SncjlfLqIC3rTY9IZDcJN3vIGQe8pCD/t5lYgNIZ1IWGQzBFnknrONqa0C50bc+IzRickAj3vhix
OOSpzd7T8CYhCi3XLiRSdGE2r2u26hsrXkjkaBtOrtFiguhaTrZN0YXuVDPwzvHo3ypRjKQjWuaO
0ZW5A50W3S5eHYJAtuF2BabK24+R69L0ayxeCa4PsUdJxlsCvhcxyfEI3UJk4OwsFTu3ko2B4BZ6
7HVnLgdU1HmgPBjc1CpOUIcQ56kjm8vBZb1KEHrfqIGH52Ro2Ncrk5TIGWP7htqGyFZR6D1edeeq
ayrjYeYXxFsj5+RdmLTxsufY+TSGa44J2uPuQXg1/5RF/UNDwxU0VyxfhO9ctRnTGm/Q1b4lMWPc
UC9aV84ksKiyKaC0s25w/sHpjfV0LDJ0d0OexheVFca7CmKvDFeLe9cRKZmNDtEvgnZiqVblWzTs
m3qY4z0fv5d9gTqs41PTFnpgNaMG6aYSVy3BYYJpOL3zkwoLrJ9EBdJnYDBgxzfTaE7Fcjwf7/8T
dP1G0GVKbgc/VEL/EmV9ncCX6Jvkxxvrnz/0543VV38AvFS2Z/5JDPmzQaecPxhZgILzf1RyEV5N
mIK7BktZJkxNfvmfF1XLpVNnm1SRUiLm4sL631xUnVUT9mNVjyDJg2wiuPX6K93z10tkI91Uo5uO
LxeEhYTy5ZE7QAVMQxOCrWujR4gK78ZwnOohqefyZhmVsdF+IWRQqj7dSdbtY9rhUd015pTdxgwq
s41rlMTZeM1+QsNx2ZU9pSAKcb3F1A/LqAqRbvNMAcrnYYuvBgQAJwESwuO0zk913GR3XmX5+0Ko
GPtG6O1tHM8dqZ0kFa9gkP2SxM2RbC2X2+HKKl7a2Aisfib5qRh9k0Gh6X7Exl71AWVQGkxMnQNQ
RTTEjJW/XVbhQ6Vte9ygm5iOvfhM9m31RrgGHIXMCq1NM/lQG1G87saBjNyMWNjbMZx8lBTwRgVl
UiWOpEfY1HSm8WUEB/DNqxN1a6Wlf6zCovkaTWbIxJxr010SE9qKBr95sFt7JLUWATP2uHQuAis1
v6aCgzd1UPSS2WORRoBY+SYSZXTVotP4UrpR021A6pk3KHrL45zol0FN+iHlRrHPYn/4ENdd96hU
NwHqBzH6GWNs9AJbN1NB7+Aldt0oZW5cIhLFcXwkLwLRpymS5hg7CnCoaUomW9AH+8C0x4/MzWAz
92X+OYeXdeCi0l1IO0m+LKLPT3iNbolFdC6zpquRuyzLVR2SCM4htTqm/ZaxB/R+Dra5Nxu+1Ch7
QaJPLA2fUs+fVhjthdla+dUsvTBoqsLljVJ8bloZ9ifkhcYhBf2yn4hsfqpKO/6YdQkRgmNZM++e
p6raFa6TSuI0HFFvYsZ5aMNZgAQ/2f11D8+qxaskLDIn5UA1tDLQ8mhV6I4tJK6cWVq0cdQ0EkJt
9mDfJhQehHavauU0Lu8SF5yHrWfvFEFg3DoM3Ddm4xfXdWekgF4tSZZjMXLBIp0G2rMDn+o59Bbk
BaqP7M9416FKgMSGns9lZ1PVojgs9YJQGHQ6NHPQZzdL4aj7KJzjYPQN5lMF8RjzsHUb5ybJ1fAF
LFx2FA3y9jEl+mo7tBQnNvX91bKQmXSRqq78oKo0fDEKNzIuQ23qdKfIXnwnTafF6SXG/mFYRlDi
w5zJ1w5/DWj0Uvf3si/1J854M1D1KN+yxoIqMszd/NCOXu4fbBD37abxVXVArI4Su7AmG55XHCcb
oqEt+u84mDTOrM9g80W5kTaLNvCaJT/UUel/SunRXWcOFTDNkEw9AQurSMCBS0eyHIk/+bYmJfzC
j8vizYli9QHz/2ekKfXWRbmF286dvzp1Q1Bci4OqBL0Xli9p1GMgzZsUmizJMs1r5xGUsOESWR/9
sOq2xMPgM+eOp06xOZH80DX3svWVvdEJz3MjmHhDPrV3fl4vAeB5d7MMfUvwSp1s7VgBEx87fZlV
0rt0RItu0ooJB2rIh9qTMs22BtfECwyKxf2Q28mDORjOvkpEBiVAdaG9s71GvJpZrHaLzY46mAJs
p8IASbXQ1fkxmi19Az6lz2HjWt0Dzj2uDSEYvo9Zkup5w+QSXMYCm+gYRhNAQd8Y60+DNxM2aht+
i79AReHGEXN7a8O/+VI5HpC1ljvu3axnlBLZEnODMFLVkCRmDxeGH+tP7jiPX3EgjK+zXcpri/zY
YteNrQ8cz5mbMFChpW/jWYVMdc16Hb6P4ZF71GjS+6ofo6ytt36mRuKSSN9kBo4wpvQubWYlW0BO
+T2u3ZzLUYLwBavWrpK23k+ieEJm0O/bhvjphIYmCSDgHz3GiDPwp46xpxbT8r5Yw1TsBmr0bWX1
BalPMeqfXPjp7SRkPvRXdk47oCPubKyTj4sRkRIwIx/LIIzOGWlRm7ixZNe90BBr09twCo2NqVIX
3Aw2LnouqBGKXDwwu4ru2Banvedny3FALgTtvXzQtLweetmG3HWSNHwegTu+QJjwMdt5JVz4Ocqe
/dJdefojj5Wf1OWd6KfiTnlCX7RRsfYEM/tGofUPuL8RJEQRybbNkRdMxZzc9MhUiPTxdMqkpyhu
UiV4uW5mXEB+JcqgzZHWjik+1A0Tc/ekJS+fkDvzGkxmiBpx6cJH22/cIwSd8Snqid7YxAOMeQsM
1W1pRH2x7wxdnWbANjeqqutHctu8Y8Qb/0K81XIc58bBFoowZAr18ilDnFcFC/7NQyTz+SK1sQUT
+NVTuIf9LiNFhfDVRC5XQBc9jFfw9aDH3Om8Z5hH//k2hClts8lm4cO4hGv2l0k0WRVVQbnYEB39
vrqjik326+f51FSTPKmUHHG2C2+f6sbgKjMMxEKYIwGVaonfw85OmFKRcbBp9FTze0Q3X84Ybu7N
rBkZhyt1HGTfPjN+L+4G6QwHnick22VfNXiGPAUocURUgbZjFlsiMLGr9JbS2BsFEuc2tXC1IZff
xQ5X11Tn9i15DeH14qnp2HIwIvcxx5tS+V9EhRRNtpZZbZzW0S8JwTifxBhmx7binlpasYGMaWCr
YfnFHNJ2bjnYqYV3kQxpdkee2PipBg64zTrpvprIL25N1KG7Ll43zVHlECOXEWMZSBjTrB7LWb0k
ZokrbIj9uL7SrV4RGFT1cTAUo3pNjDB7ZP7Q6ju3AZ1zQC9Kh2Bx3cwJilRqcTJdUlGIYJK4weD0
oHtYUy/55CskKY+NjrYT7oH5wopd76JWrhfE0FXDII1GwJomSYLdmcTWr1A2p7YclCRnVttsZsLZ
NXQUI/TiXJoX9xoTLLyCPeQmvFmXLFmzIVttKPGqvaFqe6X2nT4Sflh+SYfJfFYkaz6h16gvtU6e
dOnNu8LSxdHTbQ10bCgCr5oe3Hx5ZQP8ZifxW9q5r14/9p+tqqWCsBvSTlsHNIIy0gMXvvxOy3w3
2oVx4ssxEbTU2bHMOv3NWpwBOF6tiZ4eteVjXO6T/NBUc3eP1T2bAwKx6E/UDdFeT77bN7tiMZf7
eKHeIcVtdArj+9Dmf1eo312hkHr/7RXq5uv4f66/TsmX6qdL1Pcf+0vocAYy2q4DMhsuo/2j0EFw
wcLfD0PEdBTSasYXf2nbV1YjIcIYNlZZAr33f96m5B8W4x8XZCibNBeh/47X+MvIQijFr2c4whCR
O4Dz6zBBp3a+jFGZnhoCLOY3u7Jp05e2B+tQxASP0nMdmzGdGdZUbWEcKygTDuR+xysP1UjmK8/M
/N7gqCVzROD1ntJ5WK6m0vW+6ib36FN5brPoQ9lFxKHyCObjbD8a0B9Rv616VMS2sB+xslJ5k/cK
E3IBs6ZuRWJ03v1Q9YwLdrXbNfX8aJWE2AbuOHTiNbfGPEELZxuY9mBFiLK4TKg7gsn3OEaHwoHH
TUaSk03xia1A1/4jcrJljXxdPUfMFUhlYdCQ4vlsn1qfKf/OT20rF2CxvG7p92U9+GYRtKIgLRlH
LB3CRegvsdE2F56uZ0jVeUm9NY8pP+rOxvKpLoWX/M+U9j09+zcPoFQr7uY/z9z/LzDC6mdbyfcf
+cezxwNGowCblIffBCPEP0buEv0RoTcuHhFJlgeWtZ+fPX5q7S6c/w2v4a9OxvrskZzAH+czgJX/
1aNnmoiXfm5k+EAvGOCj0OX1cPH/efBUMA2An+yOXB5r2qCrDL8r4Cv6SAYFBt/z4oPLti7FDN1c
IT5251WanVcspO51+eLNZS1zv2hqVjan2LrQoTTj6iTHDTW+xLg8goW+sC1ybfGtqPlAgutoQI1D
elAMx6bPi5Z++9IBkqyvy3wmfmoYElrKIOtKlE3QDiujGARVHLT82Q7Dp9TS9WVpuC/GqtkZq8GL
AjGprQIgejqLi4t0ooviOBn5Jah0yyCJeyok2IPYsv1mULvR0rQvc4LAKnhh7vSwZANjndoMs03Z
tcN1Aie82eH6R/zUDKsNFrW9yKFeD/meqXHOaFtVyRHjsl5xmxBfgxap+14bBmMEdxVFEUiEPspA
1kNfA9FUvcqnqOdQUnlnVVVJ74jJxSq2Ipy4fO1WAdZ41mJVqyyLxAYUWtFZrdWuwq12lXCljkbM
tcq6wqXyXFCpup6OU+VDoQ4bhzdqnwVhYZ7q0+hIeGQmklpbEkPnRjUislY2JxjQSPYhz48MkCwI
PlTJztFdNWgqxTVrnmEWSWrjuYvbFXIxsNSx6KzoCw0EwzzjMKyVjOGeIRnDetFMzugM5FxgNDBf
gtRAFevQHhuKg16JG1O0wjfMlcMxrkQOWOvAOeYzqAPoKxs59f34zYO++LY4kmxth6eRllLS7OBN
zG/FCsaC/VBAAqmm+lGWKN6w9eQv1UoMYQ4ix6A2ou6QD7ibt2ZDolMxQxlZeSPs1x6sRxDqLJoz
kiSKcg1TlXyH2GvU7bSySxC6rWZ5eCbxGW1SrZQTl2qVtMW4z98F6uVjF6bmsVvJKK7jhZ94GsCl
lKlUn8NiAKICEmbI9lGnzacwT/rj2BQeGVvk0W5UGbaPvj18ESuXZVgJLeEZ1sITkEDpR2oRzGec
S7SSXdBz2JfZSnvxgTLthzZ2udO2iwSau5Jh2jMkpgUXQ5Btc6N9sXzOuyLc0q2cnzFhFYfwjJox
DEHfqF4JNMPKopmrqbzRDiYWKrgVVmMS3hs4K8EGnm/1wY1g3Y6GKo8lFq+Pnc6B3vhdSAr2SsJp
mbfuh457VOWzDr3Q7jeEhwumrxoKTDcB1KEhZY7sLCGCs7omm5JAmvoWt7e6aF2Rf8XmPR+1aqtg
ijUa4mlWmzLsvqQgMKBhYDJyuPQf0lypoLLNt2mcPwLHdAJ0dmraqsEEYLvVFpCtVdKn6R26dyMm
9ohfmzluPzf/K0v/v05Fy/HXTIL/fCx+fMNkhiC/Kn8sS//8sb+ORun+oSTOStfxcUOv4rF/6m/t
PzyLBYzlmqPvLyUuR6nAO61Q07jrUcpL+PNUxMRN+bhmwkgT6Rie0P+qv//Tocjwi7mCBAglSJpx
z+XtT2qMpVp0b7S9S6pNjpGixLV0z80Okxrun/bTDx/M3Xcp0I+y359HCedfBnyKOloo2+XtUgX8
KP2InMnOPaS/9zGhWq+lXZlPczeo5yzpGneDdKl+jYCUvakhbX6jO/m3v5pLNZRAKmA+1J9/dWJk
kkRBad8vaHZfSww74P3mEW6F17vyyfIn0CutaKDatuhnk+9Pz39khP0sjVrfuWdC8RW+8hVf3K+/
3rSSqGT+at3nwGYT+nUDFBJBwmh9mVTrr5uYcf9GuGSyRn4oeP78pSwVGyU3Patf9VFlXZKQCkn0
HmqE+VRa2EjNwoUQgdAR4kSHgMhOLH55L/um3cdd3727NSPUHIqtFWhGy/vaiyABtxh5wt2yLPab
65t0m0NnEPJqqEO4fVSNOMFaMqU553Iim38j81oFQf+UlX1/Gy5STMc1HeKQfr0z+aNv9RMsonvU
H6yVntAyTOvZdOG3k3ziUlJdTRmT6b9fqz9Xi3/+VuZxtAd4MPj7zwsGF5qXTk4j71M5yCdyiShy
vDL+JtJJ389ymR4cu5Y3cBhihIox4oG///0/y87Ovx+cv4VyTyjWza/PykB4d6azScKcpFBL1gdm
VtAGo0HL3yRNyX+zUCiMebIQ73Hl+1W4F85eVwrRy3sbxeIDChFIVmBxEXLAG2rfp8y23wboBDyd
Ai9t7Y08LEbqTXf4aI3ffN3/7o1b3JIth8gFJo6/bBImzAOlySC67xmT68CGz15RlxUo2ZIy+526
7989JKvWl+eS/5HxsN7Yf5CjyZoj17AG856sM2hicwwcyY4mLECeqK6KJrXxLbXVFb0oVjkxgvKm
YLC22mFwuG7WsOYrwx2mh0g7GHgzYWLtRKuyk51L1F88UHETN8BT5pDUMF6qmPHYxd+vFcwX//KI
eEx8V50inQ9W7M9vIs2jsPdnJe/DMKXTvHhNA3uddTN1Rf3aNIUR5P7IvjfzARY+1G4QuTDD2pmc
tHouuCDQl0aWtoxL3pByKtp3vxHTw9+/zn/3Mmmu+EgbebH/QtIwJrMfIFLLe1zcfCDnj1nWTf0q
RSifNJrf36zs9QT9ae9Yb5y2z5mLrBs3rvjlgym6yExFNrf3Y21VV05XOG+hmta/WMix+hVNjt2A
PkmYhNx8xMBkbzNiz35MyL6tN1Y5d+9WhSomFewAwuAhYETBxrmuifNH1HJquGAKY3VqwWwwr7Rw
Z8HCOFKjMcHDh/vdBvUfDxPewa9vi3fC94x4BkYtuNVfFu3CkMXTyRzdV2ykjOfmhQuSZ6S32srn
7lASBj0Cw+RusjUdlCtBMhBrcKHiKCGQlz9bBDN5ZYGZmvhqViLisERGd0BdSiu5lEygNsxNw2Ur
LAD1GxGPxofawDO7FV5FC32MGMuTP0em0RawKE9G2o49LZ4YOmKWrsx0brL33G/jK78tmIcWfnVD
GDxxsD4IaxLjzNx4kbOX3cpqzr+IrJVbBslNjIeMuF1e3xC/zw5AhMtujuEVgxcjWkg5hYWQJq3v
GCxWhGnEsOY3YLgFIVQxw47B84z6mbF0Om6t0POYeOsYnVIakd7TmIMeNoUTNdxs4dTCRulM/7M2
8sYPyqLtMtwgC2pDTdu3OZq40w2SzKV9MqN+5b0O4SVZogpzOuOFwCOKo7k3Rq6Im9TpSifQLXM9
mH9c6e48ZioExiNkCLd+OqrnKO45djPWiIepLiKeeVY7XcRMwigN1M6THTSLonKct5aIviQ4g18p
AdmIwU5OD20y82OzxyhoS6C2QfoQ+DumMWnunfzMy3pOZhlLf+3m98iSLrm9p/M1glp9Qrnpy4sI
8FCMCSeZ/CPCzfiGvOruC1pQt9pEiNBA2afNVllFhCXYbi4aRSaortC1C7G8MCdNLs2BdA6fOuDz
3FWEKZF4tEfAEl6Y0JM/Fap1XirLcLAKkw3FQpm+Rn2Y4pVFb8u9mK8HZURX7rn3OttCegSJFZj3
ETKG5TT5yCsN4jNgAdtauMGEjbF+MrgOZVdD6ZOOfckkURVPHn4foVgA+Vx5Wy6kPlSJboYUTbKz
7cCo4+8SiaFTB5lN3HlMgIsxg/bwM6nqF7LTXIuXm6WkGTMVLfwLQ6zFDzEdD1WW8UmXQEGuRIQq
nN3egIzrjyvBLx8xBReYtT5MRss3NocdhwLStz4YPMW+ooiW2iczqxI2keQwtUsGYQHqlfoVfCPf
rIsakOyKlHm3EI2/HRUsMZCdLV89WYGvTLqj+97zQccvs2u/hc4ItyER1KvkerAbFaPzNoWLeh6R
vb+3y2pQ7102HibUJ88u1K5owJ5tNE+oH2AF44/HE71qUC2nuqKsC597rP3bjHzHK2xXoFCFs/5H
Va5OXTewP7OdhZDsbVVEWwlfMKG9u2oj0enIG1PA+4Fxhzf9wnf4cBqTk3oDKZ//ogF6coN8gC2G
UF7/FGkydtU6tjEdl0P9u85w3SOp4fxTiLT0ymPUdwgrv33Xav0oVWPLp7bt+cfzqy36ntAP9HLY
KSg7Ta7UCSa4cy2S5TRdbssCHEUUARfsF76RwaYynE0MFoNcFONDkH59wnXDylMTPgy+jLibVmn9
Wj1CRXLeJGprPO48v6Svx0P7ntDjeUjXf8IyAVwwIjEA5Shds3P2Be7G9r3OOW3PPEBiG6h+J8If
H86FwpJpeHtTmrtv5kR9n7Y5X63mxUymn77T+6Yrk2AGOFbaEDcw+g26SqG4aRt4eCeWEd+dub7a
stIcPG1FMGDIKxKpoAivoJ3sHJnVr0gFOM3nDHTMLjQVVXq7QLYZKpeAB902vPKBnxlWKShdLm00
dCbPBU6/lirZknbv3y8/1lr6zKla6ZTObOeBbWQ0KLza7e3r0Zn9U1w49lvs4UbYc+zwAhETo0pa
HZMplnQZfoaWwy8vz4+QRBo/XQxTs5ZBnDzdthnvfXtkCKFavqOa3BCabu27iiQHMPZ79jaEXRbW
+QLR7CwpDGjVHV2+afjXlnfk7VRX1mC4D8ncz2BIiPYrtnQrm8M4cuJ26/J08KrfiCjlZILCyp+c
DpSrto/W97oeieY4FLB3qdLcklWLIQHkIgYaXkzosIA7O+Mz66Svnqch8Z7SDNH+riPxas+4iDVC
mKrzRkwKnyk4Gt7/eRPIcmt6APzFp5JniTq5K4JHK56w2l1/fTEC2gSoQjnWyfo1lfgLVMS3Srmv
Dzq0+FbBVvjbnIOcz2GkBIV4GD4bMVTNM5+y8TueV5icxY4IQMPdRg5PfNO0vJLzSgQJI9urMWEL
cCQ1+k42OZuPHemovVNTCHXTr9YvKNVIIy7MKtSHopEKJMoyKTpii9HCJCAcawN5kBrIHKPiEfCZ
82alqXwyDZ87gEq5htjwSJ5GQjwQzporiYh9XqHPT1T9Ss91BW3Kcbo7v0NOImrk1mUHaiqkwecL
7zIaNfxUi0cUL8ZTwtYtNniB5RNCfflUrZC7XbdWaQuU1Px7xXg+NmcmQ+O2ziEDW/5KiF+cWp1K
EzNB2puI8vuem8z6qaGTpU2ejjJfcNrzcmKXd5Elof1Wr8zboIzxDOUZ4cJimS0yfqwFWGubQ4Bx
2ojtiHALcN02s3ZiuBvHwklsAncBczA9xEnoWuj/PH2YE7BrO0f1ufMwNaRyBeVoAzM1kBS9obxl
1fBfA2BFrfKU5719zGCoVDul/DG/LAaXn8YaY+pH5NkjS4QgoCJY1sMlSc9732SmBmN0ySZPKRKt
V3IYzQt9dtbE+QP4vhetF/chNdkX1o21iTxOnPPaRS3EsYajtzlMXjJ/xmQX3p/Xp02m0B4CTr9n
omFn117vs0R80aMocrLhMo7mBvn6eUEQ5eV/q70hGwJQrs3BID9xl881gFb47k/nVeFieSYoCqrI
Dfg5HuQ1wSB11m5D1hpJFRAxI5m8O1i4AiaHgKe1SROicQi9IgqEN2SMBasvIZw4aOyRfzdTCDVb
7p7Q8G3eAktOPuEYqYgOyiOeLC/UnDCeCSS3qlk0fVqx21uJvMWNtKA+WljUgkShPuhGNu3zDmhn
WMS3cGn4sLvQWI9vBKqkVnojj816AKEei+jJBvXQsSngQUYuqA0f7GaJQXFhwXU8Zpae+b2MLaaH
YrYbFy66pZ4Vnd3nyIl43/08+Kxuk6S+bWo3k9w01ELL4yD9ZCJxe4BqK1t0nt+puI1YszMdH6EG
J3/FahcyXJqnzukpQiLgqs9I4UgkRZjI+/XIALJ703vs/am4NS2HuWloBJlK24OT65Xjys7OKCj9
FmF2hy0BesMi/oUk1IoIU4tJ8kOa1JxIczIuQUfLU1GhzO4zGlQ+5wSO8qZyxmUiJzC1LhCcQNqJ
NLiNGGHWManr9NrC5E18Q+Ug17DM6VDKGp9ZXtfldVhh61JTTr3gmhObIUUmXN/W7PzdNLWduNTr
5n+ZhitCG8k9NRU5mdxg8jI/rlzqp5IuWw9+KxyNxyg1+XqaouavWkk+JMtZpjs6gPTdGaIf8Oaw
L+mBGqdYSzod+9NDRmLonuGfwZxj5JlZL8pko/PBWGrlDoOdDUn35OWFSH2eCWqjPrDDkVc6nQ+T
MGbfXkBeZV8rakxOF1WrXbqe4dJAE4YGkRV0vhhGgki/yxyT0xpyyJ5WuWiMiQGbmoMXV+qUENN6
HGtFtMfkqGdpdO078ht/61qQyLiD8b2uarLpAhoeq7WI2K0WNzGfBn5zcN43VZqxOaLVAXasS56J
fK03V77/qUA3WOBHoX3FPLJ+zfJp3FQIEN8azSPU5SyeJDSg9FSkAUbrzkwYAScQd7v4YDokjtmD
CwHZqXueuDNfGkyyOhnfKwxNj8TgZC5w+ttHnPTCO3Jhm7pDy/1m4/d9s8c30l/kK1GCu0rHrDFb
5JPvS1p2aIoJQgoFH4mXGhwbYWhykyhcDhZ3mN2nmI71dtGYlGuHfDKmlut2cC6ZHeh1bmROG7pk
hbjAK+b5O3fuzAt+c/wUN/30gQjA5RTbc/Kh7skjbHlC2J257SwXHIg9kHu3QNs627Vx1xgu4D/K
6dLfWY01HczIMb70teW8p6qHVU5VSVT51FJuj3m0oa4ija9uBbPkttrnNFdeAC66jNvCMIfepcsU
bFeFZ8ixpuQm8Uhki1I3+VjUXfRIWAL5iT045m3WOisL1JlvlFWHH8jWzb5UeuZPckpSxKmUiaK9
W0qDG2suolEGXidIRwfI7L6euzP/Ex79TvdAg4gm43+e8BzL9+TtF+HD95/5c7zjM8IhnBonv8Ag
fKYG/MXT9P+g56/AEPxT3fDXiEf+4TEWQOfn0aJ36Yr9Y8RDdqy3Dkn4MbqSZ9bmL3CVv4Ot2Ot0
6YcuGHZsKihexYpBMLmXn43HP/Q4e5MJ1hJPtDKADG4tnedvThqGNMASYVLULIPJLbadl6DtV3Bg
Fpny5AKnvoZNBe1asqfsQpEM714vi9slnMpPisYCLQN40VwUe6PYTlXYXRTlUn4qHNCVDJzM2yYZ
3W6TDqi1kdf65JymXPV3rcrdfeL6jwwx8wfQ7cOtGN4K0HoUWDHu10E0r1WWDAZOupwA9UzU01vL
cHdi1G7My8awIkI/J7WmhlidF2VIlnT2OTYy2ghWU3B/m7E97SqTyXIGmbIlxFX113QjQNf1Ilzs
rdOYvr3LQfNyjoBHlJvUT629pkyINxOxFSeLFhobwuwliJHL3LWCzCC7om7r+rXq8KPiLBHoRnMo
8aodv/jFUL6SME/FMkBouUrGjFlBnUZvZmya7F1oRAuEtQjQayy/puCu6I83nE7VnWPNJDqN/qRJ
wy5Gj1MqyW58q5juEYwuF6uGem4r9tkRIZfO6DWUKGxde96PZuLdSd0qyFpW8WWidOU4L/w715H1
MURT8Uj50pLa0bbEkswWc3EiAmlvZOWl02E4SOelv/LJRQiPC9bNy2HJaRKJiOzgTeJomkuiMMug
Meb8GfBh/9iDBafukSNekWyQL4Q2hC8dAZ3HenT0DtGLcRoXhNAddK9NBeYMrCq0sCWS/cc8m2tN
IE+BHiNs9FWMvfObatSSbuCaGezVuR3fDnaZ72qtIKSWo9LYB2gVXefG1Eh6d332puc030Vkbzn7
iNA9suOwpH5KSS7PiQHVmkaktqK70geqfqBPmjzEdWZ9NGEY36s1XHRjCa95lDhzL3od21fSTOHd
g9uKD4bVRS29kHprdoPGCCyHhygu8sBFZfNqlFFziVBYfUWs5zUXLjRBBNnW6Ce7UWv1gKh8GYO2
iyoDQ4Ll3sU2hRYOxJAoZoWA4ItNaKzi3mmSqyKWAhlPJwNdyPKJ7zH7MMo2vvMg0F63co4vPRqX
3FWrUZ/isESP4s5RsWW5Vk++pcUt3p+q3Rqafy+ryL4GmtPD0K+K+iYtyVOGC13wlL9MpUxtOsCR
+n/sndly48i5dZ8IDgyJ6fInOJOiRGoq6QahUnVhHhKJ+enPgsrH7u7zR9u+d4QjHHa3qkQCSHzD
3mv7i/eEKYReH/0+0fmvirEvaT5gKabUuanKH/X8zFpoLIFLK62d98WwZCH3sx7emH9a0xFnVrqX
g/NgeClWV+ESE8Wmc0X56z+OOU/PRo1d/haG/rQy8hBHh4vxRgVZbaL+LpT9SKxDx9ApMVrIdBNW
qDLRL6IuxnNrw1UTMrVxh6s8yLIJPGpImiTrQG5FnpdbqIh5QFvdM4kLB6s4O12rpw+kA8y5v8Z3
3+kQ5NRQoHZ0YdxeTENq+6FrXgQuh6sGnYSsysYaCELpj7Sgzh2C+GZXtJm5zscchXRXTFfA2eah
S3O5gtgSHbxJ5dcBN8wN1NsYiIxcyNDy8w0sbKJMcJoWoUpWkAAuy2CgK1pcTm1y7tMjWDf+JEuT
u45eZeMn5psTxvbKTvFkpIy0FlKu4RmKP2aRVkolXmJgNodQNVVg8LVsaYnVfaKLN7+ro/UwMzeu
hl67S2cj3EfLaT11+mtptPWKPBkuMnJR1Z9AGuZB2OqnNDHbKTDA+G51FT+P1sLWS6sXz53cQ+HV
nzZXbDMm5k2fGn8dtvlLZDX3zpCmD60svwnmT4zoT7SP+rbQq8c+sYpVMbrwCXWCl/Qh69dmmfeY
7cfao9I1smByQBl0vZIuU2DnTiaGOjaWOrUU+9vJ9/qdCaxrbagpkythuvra9bP4SOcqEj5ePb8t
uXB3mLHE1hmMlcltdHK42ngCG9wYWlfeMCdWO80utR1pZtxNUzVfMK2kIfcPowkvseurnCb/Zs0N
8QZR0ubXTBvhjPrND7eK9WOWRMZpLny50dTgseek7FyOWQlOy+P2e3L1JlrDyIalPtoYmRNVrIm7
mC75CF516o3mecYGHGi2UBfTT652o0keCVYCTd+rS9FkBS1LXjwCYA1Zy4diJTqqObvSJwwf/ckP
dXwAphV/5GP4EStdXk3WrQ/m6I+npFHWzUn88rEbWH20lnNUblEGY8etk2r6KzhkuYKIheUjHbHr
OPymZuZ+DmOvbp7mo53tRkT9pI1sOzxcPx0VLobNjerm7jy0DCQJWlHiwhmjndM2cdmEgGK70Zfl
a9bf2cnCdYnt3qx3/qjiT5HnPFt+pVTA9uHGTZhjKtHzhxSuNDGyjrtJnFkxPtYfXHyN69ZMm0Mx
W9ZDjnd1rXVTfW8PxrvdN9h8yOx4ZCJvAhd1zVfSFXHNDGZmcGfEGcNlltCBIdxyCwMXyxxq7x37
w+Sk9Y5/JOZ52pf00gen5RVJULVz0HKUEev/1sn/DpQLIPRfCqH+X5N9lOpD/V4G9etn/rdM9v/m
CJBQLMiE8yUD/ocKyhf4mR3fcVhn4jTGBv0PKRR+ZpsfQevk/6O6/l+BsAWuy+DfZsHLuedR2P4H
dTJMij/WydyE/MdiZWwYaLQQXvHPf1cny0SaCPwYzNmECGOK1fpLAyZgN4fxeCRdhswarUrBv7Ah
/sGY2D3bbM1p9w1juBEGrq86VWsf5IHp+BqFfyGw03pykBiy7KshakRKuJc452mc0j554gWY77Ku
Tw5F5BjvFcPwDW/N9EgW6KadlPzeIyzdj0TaYUxJCZqk1K7nT71mXpaADzGDcMzMR0w+2dHH7XgK
XQs8oqWo/9ryrrKXFGyCXdawaeKj0SsSl5KCQVdB4742tcg9Uo/W9N75eF/VoBXr3PPPQAJ6Zv7O
aF5HrfMvbpLpdwY4irvJmjSIQpUltyDU8p2Bcffbkq114dF9MEanuwsZ1Mw6TFrDCRmSSoEdXJe1
9ZMsxCV+b3ICz+hLk4OwaR8A2FM5MT/ZWMKmSm/QjO7sXK9/DKiVtzTjGb5Mdg04t7JnKVICl8Yc
qyXvwnTvqxaUIThi1tITmEEme6+Vl4T3bcf7va2S+dOfhulb2XTWNcq8aW9NaXNxrHS8Ijdi/mCa
yVaGdnfSR0d+L1Aa4VSM8Dz1eb9zjYyPEY34fLMyxxI+LOmTovuh+dYymISg5NcnrFhkCWrjBueQ
Dm2nKtfKDu+KrC4II9QOOYtZEITV/Cr6Ru6k7O2fwDgqXGZtcmoBHe/QAIVos+LiwZhxCG/xLWXY
CVWoQepPu1NNCvNLxFz9zV1wJqjC62NYO8Nj3Q/yyQ9Fcjfrjn4HkmVkCt9YySseOXVOOz1/xGRS
7wryZWkvqC/29pi7rLdyy7rOtDZ3UQRjcnJdIo602nNvJCzxvixbCbhEWf3ZwXfyAFvaPVZRu3jA
ZpF/duNYX0LHgXQ+dtbJwbe6K2onees8N/kma6Z3Jfvda+Hl835kDn+BxGidsPBVe/j40T30aPWU
Ur5gfIQtUmjdAb0aDlC/tL2LKWsTlZ5BrRAJMpqMvN5T2QsqjQy8+CBAfuT1cDLjQXA7sjnU9HbT
xVH7EXcexORpzIyNWYfuh7SG32zJgDKaarbrU2GzbQvF1gUjuZ7c0nyxRPYJqaSOAi0S5htkpKeK
3OoXpQChzHqpX6vYccqlJ9SOtqbIN2DgBssXY6ERDJojP8iXou6MMnBTwrKIrA69mPBrfiiak/yZ
6M0i6LGKojDJilMacREHSmV2tjkZeIKKwLVU+93y/L5ZweB+Qm56QMvrHKn5d2WJ0Hh2eNevkjzN
rpZh5Dc7zPfONLRHJ5zLg8iKaq2gj+Pd9y2Cif3k4MIR501Jprqr2nHZrqc3Zlbit5lSKbCyNA7m
eGGN1nb2zdW18dkta+0KsobxfFu7IGxiCmEJ3+hBa0aCDh15kk3vpYHvb+02LXahGvQ79Df5TubX
Pgz7b1o4VOvMsYxrqkcWA2BPV0HOnuxS6n3zabUTv4nQ14M+uruKfcymzxH2IUO3vG+tO9G21TDq
ktXgTtWmnCe4METK72Au4bibJptg0n50sGcSub7CGr+BfEZSwoz32lv7fv8c0W3S4zCYxeoQSY45
lVCj1I1+wgdQ301lqG8Mg84Ms6i3gh9I2lruuytOAJ21c+kEuZa8Zt5AQIGu9A0Ke0lzmVXfcyee
T2EV+1e78JyDUjYwhUU5c02WvtV1y8DGCfLhsHfbpZheHnTlFG1QF5Z+6T0IDl5YAOCDKOdgamQ7
4fPWuMwEsL9iIE/Oxdy/+zj397wRZ0QHqr+oSDDk74f0rFL4Wu2kIeFCnfJA8SzvUn2QL1qY5Bdc
EjWOagXKzK+IbMc5trGVtF6zoTCBmvEpm9Cr4NJCk5jdqGOd69cfwpLLywV+1jf62+S5NQ04OE4C
Kc1K/WjXkYq6qaaIODcjjB8MhE54UjE39JEcH/WOr76M7Xk9TS0wRjrKk0ccR4oSFFij5aYDNxrW
BF8TNjZKvZt3LFPwegGZPWT+XD/nLJ4SZHibDJz4Q9ZbYlP3PciGiQlLGnQaMbp2NG4dWfUXo4/M
o29E2fsgoSvBtvDg2/G6ZUoxnnBm13vShseK1r/x3zLHSdYFsSXfCFAI95xMMeMQcz2Zjv0wd6n2
Sc8Kmqv1tG0RuereSFg12EILt46I1DWfBu85Grxwa+hSf4xplPnrXNYq06Q5mGPd5gJ+4Hup5ulT
nzuOfxIFZoJPRhFBix+M9cxkfmmfT4xzzb5dlU0yAmD6ZRw1EOkknGiJfl18FLz70zR66mwKEYYr
EmlXafntVUYy31dsDJAJQ9UnC0CxXlwRoi0Zm2BlJfaGROpx0M6JWWxIlsLzTBrpnlXRm72YYTlr
8cWSI9d9z/DK2nhmdbyzLh5aD1FGaczYCeeh5u/DaNssltsG7625mHDJInaf+joz2QMN5SfI1fEV
nseb138ZeIF44Pg51r/MvTVmZKy+eIsW4y+lVokNmNBQPMGJWeFyZDUZn0dGnutuGDvvAYnn5Hwj
nOcnfkjLw70ycOG0KTbrrdYD10fks+smqp5dEdfVHYgYrXqrOUCpvfx+bYxhtpU0Z8UR/U+zVkNq
rinyshMitvLYNYn7Zk+2fGfPEKUE18T5yY1to3li5x+HqH1I+KOFUgOrj1VE6tUPj15Te7ZlONob
A+98CSghydBRuHBKS02fdo1fldveUa+K4I1VM4L90nFBrdpIvI6aOewd9mjBBPqNZqgct37uUk6y
20oacSaThpRZnaXLKot4y2hur+2pRZ7LOc43sWO6R94g2mOsJdF5dGEXRqSyXHD1yEvD1TzOLb6V
OBk+ROZPx8Z34OcJrdsZ5bgY3Jdyy5rNbsU0uDkljD/DbeY607pnQLv3chjZmfSSnSIGKgBOcy1g
7K9ByEWHWUTtgQ1GeGwKMzm2enR2DKZpumvUDJ4cJpCRK987C7iWBwNul8g+2aat8jfEGGMzSvJq
M4SiHldVzICwJeswYJ7g7TtMZmiDzGJns/L5iSKDMrrOkKEleN4s44fjlY73qvSudNVnJ5Yk8OdQ
CiqOgFDMpMhX/23i/q0mDhgw64G/WHZUw8cfOrhfP/D3Fs7X/2bY7iKY/sOaw3fo7Ew6OIp+drC/
91YLa2nfyLEXFC/LluOfaw4yBy1nWZzozheaFlfEf9C+CeuPkn2bPEPwbBbWhKVTdNmO/rF943lr
+9JNvKMuC7iHKTSSITOz2wh/7kdR9rAtqIrdwM2xTTEYC7OLZRXNW5o6ZG+FrtIejMjVCcGtp/5B
WG34khGGI06S0MzPuE3SiNLRkmEQlgzxAjnOxDAZob8JKalf4K4N166p6b5IIM/DI1iY/EffT/a5
l533Eo9V2qzQV4OcbHEDTWvSxpYxznCIfZEcervPN2lsyY7BiW/DGios54dnONjFWK1GeT7DAxn7
1zaR4paFWjevOwRUP1trLu4jrb/LkI8gViiTFDSCJT9EGPWvYyRJW59U/FOzqHFXfmSDAGxG9wF7
os/eZrKAZvKGBW6BPmaF7m766Raadq3KlAgnt0cL2mtmeHBEDQwnUh42v6GyEMXGaYa7m6mPj12o
iz9muD77HDvlxoY58kbscTQGlld4O7Vo/fGiOvnjZMTxPWPfg13RCOwTFqq7iKSbo22KfqfjbrTW
MyzRR2R46CjnMs5dCj9gPeQAmB0g/4xR9Rr7kP9jMmAuL7geF9zWgoBhmEcsYphBiw6zdJMqw5lX
ZlVR08nRPzUwhpi2Mo9c6X7tXZAI+kxve7e79W4h96y+IbCiA2WVRJ5j4HPyVIGYnfoRdn57NFxP
Cypz5Mvx87ylYSrzewBV1MpeNKf32HXhiUW223/LO9oQVHOtdwLDiv0xnic6yTByfXYHTtiuIzgp
m1yVKBdjAFOchbB9LAcImhjGuAIyowjKStFurpx4jB68tv6JkX/q9no7S+KrPBQVQwT3DGrAjA8w
EXP7WTbMjvdh6OUvYTemh94q5Wb2p5Q9OmFOHzUW6QdnaPo1mcY2raYFagd3sbU1Kty+q5Ho7Pu5
VVH6InUkTv111rykItZ21tqWnrhPbsPkxg+FSfOe/+DqmgMgUWJs+W4xPuPXP+tzM1XJRadnCS+R
kj5C3wqIq2j7t8EeHIbohvkcefwdoZLrNJ8fhcI+QfqyASTHYECwDxGPbAnALLCXprARGREdJ4R5
W1XQQ2mp1QRTBZcryoaVWxogjH2Cg5VeF4FsjXCbxhniQBfCZjL6+JkjC01jZpzM1jfuKh2U3FiJ
my78Pe2JfZ5rEQaT3uibUS+nPRUM3/vS5hYrlKThuvTA161Q8urA7pClrxdpUGA1WDqTdG6PJnFE
G/Qy7sEa/eHcWXOyHmSR7aTdde2qKmZ5cpTsjmbaFbfJKAXdXOXYOyct25vmq+sc82BmAKYRIz4b
GsdA7mX4MCqxTh0YoFWSqietM/NLPoxuoEpqumS0jccG9ylTqIIhu6+Ev9Id9hJhBlw1HSKPkCaS
ivoue7BE+eKLJg+imQdbq8jlaaMbrW28KSojDcgULYMUZrS9Yono7ZvZQWFPGiLfdjU8gdCI1zpB
RwdYrvPGzJ1+Rza2eXNq+FgcT9mGzY9N3ymKjWP7LAoiobo7lB76Ro7peKb5nl/JlRPf3IIegRoB
GHkds+BCQvXEopxRx+Dk6DoixZnCrJmzkqgZjep6rNhUZ9F8r2c8vTgy04cZzdxvWcSWoZqF2GMP
S8+Dofkja0E6htCcEXpBcg0GZUdBlGQSSVFPQFVTeKesMT/osqZVFyU9rKNihvYm2w3WfAi1Fl/K
dWALuglnq2TvF+V826ZFZBidp0+Hj/2C79zqqdXpZUY07RrsWDtW96nyhh+9bmsEIGXUrUQ4bXTs
EKi+3G6LZLb4xkrJQ32MWiyIuPzfUs/emnanXcBnlPcGYtb1lEf6k+mb+U81ifbNNSLx6MqxvEoZ
R5sJis82ryHZ9XPrHVJdKMIpWU9vGHvmHLpx0j0mwqqOXqysD4u47r1lyYHaW5Z3HtoVxoq2cU8L
mwVjy1JaFcP0GBkFHVWhGcmlhbd7Zi7Vn5lShns9ttOgT1W2roTHkZlH9xCG0j0KouRBy9Cqr7Le
cxEPWdHaSlv23aDg5qOe1/GWmPLikpg5ApdyHuJVUdvqnRl+Qi+j9cnZ7DMFcjxEsD4b43cK5wys
Wj0/Wb1lBuQtuQ3gyaSNVkCAnmU0mGeK9+EMtw5UQO7oKfebjG8Yn41HwrJMYsfTej0Nkl0XuqD4
lcZfPVjzYslSFcoHDia5540+fsQMbZ6sWLhqhRN03DB3JLDdFDMGmq492k17bb94YdEveJgunWVD
MbGHAiw2fVHGqtFtklfBQgf8WFs5HW+ibAGTzV+MsnLBlXUG4LLJWhhm9YIz81rAZuGCOGuahXYW
f5HPmgWCFsVTtxvgog3jKHcgCqINN2l44FLm624BqVmLHICkwWMXaTUTGnBr/62P/5362NTFX9fH
dx/NlH+UP35fI//9h/5eI7uEiAj0Ow6oIR2b1u8YRK7/N2pTdJ+2rbuUeP80fFs+8SLATjxWI7a1
IF1/rwby0KAYIIsAU+hgP/+TMvmPHjyWDjrVtr7EcqAvMvGW/7FILvUubXAAzXs3MuyZdb4oz9FI
JEBhkKYWRdCSf9c+PPxf0/fyB/7Tvvv1F2JU83Sbta3liT9HaLS5H7fa7Ez7cUybK1PgPnAYKf8L
u+yfav/lY8Fjo/Rf1jaGaf7J6Nfa6N+lHY+/YidAG8trVsGrTFwBcFsbFiY58Gz0BNoNfOX4/Ncf
0vb/6KFdPuZC46VXZZDO//gKNf7d7gikoJf0GGlRmvAC247DwuF2YWX3Ap/1aEL75g24qJhRGhur
OrRC+oQ60XBhYsl5RFoAb5TkxOlODfDYVpEh8pU3DxmYkIx/F/I8ixsLdOtiOWAUuLJDtaSMeNP0
k3Muu1mpl63n0Zv3sbCZnLiOPMJAld9CCstd2BeIkOuIUCMcXRalBt0cpGw5Gk/gCepLMzB3Nke8
jq0FOHugKfpA6p8QjFjBOEeZRXIJi/2XvCNGgtTz8hwaUF6aMPEYg0PRZ0agV+9xMuHojHR+cBgx
QShJdIpBjurNp8aGBKlqNM6L57gIIqzPRAzTNcLxj3o+pu4Se+HOiFynCimsOzJGtOVcnivhUy3k
kZmvape8jyonZoRp3NAGIFi8lWI2ezejttyHC1vcAp1yzDpTXlXRQifvmMg60oBivvDGDavtX1K9
6F9kOjuPXB3W+QqwT2ki3uoo/j4nZBVBRLkbJEM5PcdtWL11mEDrlYQ6tXcGn2doaMKj1ZY4PQwt
2fNmnn4OXT096w0/QjGpXh3e9OdwROkro9Z46vJZvabtUJ4h1DLILTy+EcwUTKxxhyA0cLqZJVKe
M0wFmBsMJcT0ilnnrXZAdnZGRHaWWTWfIuR/RplhWFQQJqldGlBdUGKdRADG4+xp7bRzgBEeUK/U
l8ld4j0QscRrBdar3OjEqx7qJZemhdkFEkdD122E2S3ivbZ14IFeBCHvQe5H/W8Z4y02QiQDgInU
OTSM6p05Zv8CvHC+82XPHwVTnaUcjHtolt7ZHzT2Q9nysGvSvmc81GMX5bM4IsVk4hO/3CPpobaO
S8D2GSEc1APiPhJciS9qvSjrCVirJaja647vlULvw819mGdDmKbrdtQI8qjiMLw5eig/SfCZ78oh
np5NjAO7suJhyBsA9qjcWtg1OBMSkQzrOMrn7RcuXkVcR1LZ+KqXWzSHcvTb1PDp52yCLyNnroTA
bbITBvc/WKP6LY/c8Jir7G0AmnGMk4bG2/upA6fHnQ5il6DlsDAPsbLfdXOS38ww7F4ik3tzZQJ+
2Jl65a2FyN+BL/e/MYyoL3Vqc1OOZo+VkQvluFq7ZfJV37M0EPd+O9j33YQ9ukxU/dbBqnrXWlJa
cN4hZDYJc7JAr51SHJePozd5NcZ8j+1IOZCv5LnkiCTsbOnqkTp9fTgv5iFAUqXdxqkuScGje7kb
EDW91krLblOF64nhPveeQRd1RMZVgIDTk31bMf0JRrK/d/aYNJ+EzzAOFwW1XzDFnvwGsc0/p/rE
Mpchjby0jol38hWzspE5b31FCshn0nTiLTGw6kXEBM2l2GM70soN6I6hu5skWP3jwIJA3KwMbxdu
v+nZ8KY2oKhitmHYY7OWzJa33Ie2vqLMJMISzTlHU1deugoNZMsddsS29kCaAn26nt80u7sIcvVA
Cbv2dW5szk53tBinRo+4nC+FJi02yDxEkTnHh8LMnpUtjE2XQzjtxPQ98QgAEX33g9QQlrpl9DmB
hTzEs4NJ1Ojqc1X0wya3UXWrMGp/oAqXWOzVico63Oa40o7jnPlrY2rcIHftaB3VUXIRs5juAAX3
U0A+89FJvaOW0f4nRL/A+fZDeQD0nrPBGkUgkWOuiiTr0ZDm+c+opu7H81C6OxQ7mMBFeZuYfm2g
IvmnFAfyHWarYevEPLAyLYxTMoXsqH2POe/EhWTPox90LK77wq0YxraWh9SKxIF6abp6lIK7GAtx
YGqFfhrsxN93kfGIZ8NnOeKqs1H6Vr4x+e4/VT0MpJxLX5tXtLlLBZu3/d6sE3frGMM7KPXm3Ckz
D0oCMA7R4Btk5fr4c+1wKYpD9WlVQ7fDJ8M7r4XDvO2RK64WPvMmLR15A+hirIw2U9uo7+KRRlAD
H++N756NUoGKfTyVMLbIx8myN18LKzdwRmfa+UmfDIHrsOplDhkHbi8s5OKWvFKdeVtBjrd7qDlf
yZzkEEG5jzSR4CSeqzuirusTxNoZFbFuHsyxRpYXxzxVahOx6l2VFXfg1Br2sXaa8XkerDQgEKbH
6lDuh3yNR7E6Go0zf9S5bh/MqZif6pQQw8BQ/n6cbf9QdOH0kGTWvO7DDqh0URMIZOYFtzvpwznD
nY1C/3d1lcgoDiajI0dnQGVXe1iQ+mKDcWJeDYgh1/hp0m+ugxyb/fewFSHunM7vta2MseN3UXHN
DY13eaIPhySxRmsl+n4daZH/knuRsSPz3tjgFI8PXj+GG585/l3lVwLD1qDdinb0LoacpyPDNhaE
GKxjsaHxKH7DWXiJscucfTjEDvGzA8EYuW1i7hZxdldD7DpALl+srrHTnHJGk29d6k7EBtsDSgQc
Feq0sJOxRhqp/luNQCVfo/JyxvViWj3MSGpZoWrNrjNy+23IO3JpSBFJzwKV7mdhpUgfDCVgGKwM
RoP2m9/r+n6IM2SYyDEUuWojrhj2Pv33CtNl0ObDUhfU8jqObb52JLT/jdcXyUkb8yVOGFw4HRmK
jENDAs3Zl4qcmAYNIpHnhD/tgW6HilFJZd9PZpjsSSiuv5u1pxGuW5M2z7XR0XdQIn2Fq+S5MYOr
V+UZn7zN4Vy3P5CpsHCjlcUQBf2AF07NKfyzxEyyrictvEEKWJ6BjDLBDfU6xOnJhtuNE+ZbcW3f
z0mi3TQEq3zcxIq3ACsgmEWwZIKCIi9eC2esv491N9dgjLlIXwk0U0dV+Kv4kglSndSYsDAjOvJA
RdBfErQU5ridpon0saR2HseMER3IBTwtG7MXJLnEZn6w0NOeIQnOe6ET7FcsETNtk6K7x5Elw3Vs
K17uOF+1W7kEyCSmFd0DwM7Wpe3Ul2j++i18CT97iStDrr0cynMx/WxTahKyeyhPfCmNB47B8odV
O1W/1oieCNAmcVQyzAtXBYMvRPGoNGLGZaTg6Fw7A2teGegFEXdR4UwnmB58/q4f1kS0TruKYuut
hsUN/GQpf32nenPbMT+YSBlWVoTp3CvG6ac3YY9C1okGIU18+B4D4a3TEqkNqd/KD5npy+tfNxF/
4vD86iEMh2A0InhB/yyhHr/XnzWmn1XRwuGINBJpiMAA0uoqRAUSb/wVpwLlPRne654L864wZKKM
L/myu9b+Vw0NcM0/t22/fhPcLAa/zp/5Rx1uvaJOZbsHsKziwJk7+95d4oqidgiPk6AgjH2+2RZf
L8qXClWSsq393FbvEdk5N41V8hH50HQqh1qCXBfivid/4Xmg4v5X/Jtls/PHHtMAY2aZloMYEHnh
0vT+rvny4LSzRbXUXkssfdWr0nmcah403Ujje63jruNVxA1m9NzxWYvBWuc9dcTzW32kNXWzKyiC
/vpqfrWcf/yllpA7ASIU8Kj4P41v1EnukSRSe+gLEvqDj7dYeZ1kaqUR39N08Zqjed7g8+PFA8CH
JKaazEQ3poieRE9I5iDk0cqded/hSv9RJ7l79TBWb/xWzvtQayq5ki0sxb/+ze3/z42IO9NjeEFT
zYruz5kvDCKtGvEDLmFQKwEiMeQZIBymbTWNnE5JSQxVbLk/e3Pq94lnRVvNMD+8tH4dygg1jU25
pNlDtO7qorrrG1O89YsHlID67ARDyno3RRaPd3VUl/2piWPvEDpGttYF0Mtk5IEuOEr2kZ/Y97qB
kKUZC+rVHIoEBeS8LUdrOgl24OtGdsO6Wk4YU3TaDR6L86jZ7vSz8CLdXpmlIIADvystjXCoe4cq
P3SM0A9LOAuNtIfEQEQZ/9KMMrVkS1BwEn/V6mM5y2uZy+VM8ZeyPaOg9wuAzUJPnEfiL+oNOWr1
JcN9hdROUoMajBwi6DsvEfEDyMRsM39vLOJojvi03f4swyHiS0oQhGp4XseNHWUxFqLaCnONAW3a
sdWwgYwileYDIU6r4CWtlLSQebjOnEcHbFHJmqE0/0dIQR+udRZyThAmLGF7lDJE2/hMg3+4sAhq
3sbU9I0eQ5gNw8UnD4eu2owcwjEqFUp5dzR0wmQo8r9SO+m+OWI9oV51VGqBWbKOUbbGnqXw6/lu
bGjcvFjU36e0y7ZNgp2WHSTPUzZwR84tDUVcOt1Lm+TvbkP/OI9G/YbB3UrWzZT0NJV8d36GVeYI
T64PeOlotyY18c/y4rhmDNR3YRZz6Hl2mx+A1FUfeOerD8GyiXo/Z7DMY5ttrdZrHuhEvfMk4bR2
A02/k5fqlchE9TqO5JfpIIPe26W3K2N/wdG2mNvEnKORnPKh2xpzhNpFpXQtBKkQkZa418Jquhfd
6MwN0Lzqw15izHRBh1UbdM/rppx5A0ASVK9mykBJyry+tBjEeIIFp0kblt7a8lo6o1CI1iUqcuYZ
WYQNBqAe/iGqJvmJKoRvZZGCKbrDlc3mbl/GvBNlLZnKkTTKRtVfXqExHpKtPTGdzgtTfmPz5p0N
uBDvqob7ECF/PyaoGM8OaQa7hhfoDqGRHZAe07+gxKK9HyZiS5cJEMqA+lJkzIcQQjEhGMr5p8dT
Om8Sb8Yf7CAbGt36OxxA2m0CW+9ZUinSkuJFdc8fWmpL4bz81iNQGANPBSyooIKUcJ7Agx+M5VEd
l/NdJ31uXTMseUeXRZJEUwCpRatmbti/MBlZmtdk1Gng41HIq142XBmk1dy2y7u4LiN82Mx6plNm
edyqFL3MdSwi2Bis8ulyl7S8yJnuxp7p2tdtaI6MYLi9pb4fO226+wo0tdQkr18THxaLOR/FZZVj
MDnBapUf8tJI9rmgoMrhGZ27kLi5r/GAxlT9eysknS0DR776ZZA3JwQiZGhjgyGOfzbePN3NPG6I
h1AfEa05MgvzIqZXej1mN1kLtIEUwD59CiVZV7njg+x6hnNlyyWOBp0M4JlPxBIKDzvbY6p+H1qN
Sagc4z80U0HdLXyIlFuwZHA3bEr0gUE0Fva9mTn2IwWPjiTc6dVrS3JkyRmWyW+zxYoPB8UgP6OU
iYsiHOO51HjMQ7PBSb9EAiKk4Fijow+PX5MazeN97lFqAK2YE/6kwmTYIyHdbiyDv/5rfvP1khwz
ZrdlBW9I07XfgEIt5bK7uEbzgmJJLpmIv25N3I/bWjAaKisCakloKc/EU0GtxbB69lolv1UGMzQU
i8zUuqVWHlh14/uj0woiveVw12AbwSOq3seIYqfRMZ8PLudsNSA5XMW2bD710uKCZFlnbL4UkMia
GFWkPNPL/Syb5RhWYaVOucqZSPqJS82bNfw4L1EsmmxdnuJl6k1dsrwFaNDeDY9bQsyd+tHJsPqI
jTC6d5GgbY1muX+gSe1pdRhGOnyccJl+fZW3Hs5RvOhldisIAd3Ogtek4xrm09e7wVgCHzsv+h/2
zmQ7biTLtr/yfgCxABjaqXd0dzYiKYoiNcGiQkH0gMHQ4+trGyhVqalUZNSb5iCUqQhR7g43GOze
e84+yTufLZ++E01UkoGcd35suDwqRiz7DcEn182c2w+jIlA6LB36Z7jfTg7l8HYFl0gPfUna80VC
dS1Oc2FWVwuOuCvX5sYp9XdAAJN8bttRyYNagGOUIDP2thMPj/PIMVnm9OfMurAf1rTpiH3siYBq
+Uxkd3Smf+Ft15bggJztFKChPsfEo+yyieNny24iGYC2+SGGvH3A4s7hpKPYWQerHZrmY1MX3BSz
OdSfCtugQT3SMxZpRKnQcXAWHigLm+bynoc9i2fdZifiiC/oHM2XTLvjj1T1MwJQW/t4y3aiC6XA
eSiaNh8koIEjWkVaFkM7cDFNtjdQXgRHhoKnljdIajzBWjPwKU4j/TLmoWV6Ai3UnEdZ0ETUW6Ug
N36vcpG/WwKb0amXakkr6BvRoLHZQGWmO70outMVquRrP7SsB9H4/V9+FU0XQDnwz3LAE9sUVBsg
mlp+bolbBHuG+fAEEYUiRhJ0afvVp2FwuWqLD6zGDhJulSHnGnQkrO0Q9jZPnEoyB63BHPFQNuuQ
cwtwq5vRMNlkx4bjRF1HnCDnARVfzxc+k0t0ndu01NffrjfmXGY8YgxQrn+6I89UyUPlRJrrdDvZ
xnwokyy9qMeaGzrlVBn7GvY1uKxsVD2LCz8nXa6lt1CRobw+TG3+2jtL7e0ZH/P5dKPYb+Unx6Yy
HfUpYEZEPuwkM/YLGgl8YnKcge4d+8B5Jv0l2S00ci46Gir7HjQfTsS6D85d1NX/kfL9W2RqijKK
tn+t5NvWVfXXn136Z999P6x8+7Fvs0ogBKQu6FJPMORZS86v6AJfMJF0wRAwvHMsCkBGbt/QBTZJ
Ksy5QNl/8139N53a/AM3lgcMwXXZ2gLmZP9E07eOI78vogJ0fCHtNSeABgsS+6e5nmvPuMbqdDjW
VWyRkpsikSWpaOsS4zV7+eeA8n4j66WDxTOF8AXYCKZpzs8BXLSt2QUPwRCAOCm6/Bpj69XA0ZYc
Ag+HiRLcbPix/WwIMc06MN6xEhwcUZo7hM9gnoImJPyICR1+83AL4/BORoO5IySh2mROkO+txkfj
YvGa6wMysypeE6n4Lsvbp6EI0XKnNfOi2t6SRfjZM6S5K0q9V5FZTAKYr05yUE8WaKnt4g5iky2o
RsrIfzRG8z4T1udB8fKeK5+KOn1FDSsQLfkpHU37zkooXClwWrxl9ElN1Tx5lh6uKB+GqcHHgydo
Y6+pzN1g+CelglPMEGcftVwaEDKU8qXYLFn+amOE3Xgel7IOFETPhr+0GLgETh5/4CNwGczgVAIQ
2EWKPzWYvIdBOtg2Io6v2NjrI0gjeagLtNBe4/Ffc+duDPoOsQPyFIeSNiUNFC04h4t45hLIQnR7
t7OWu7gu7kLid9HC8ZJFvLiXrtPw9kfigfuGN0T7h+JwiT/kbYiEztdOj7p6naumPjZC2ThSyVAm
ronaLSziPymmLK5D+MDYuNuj35EMWTOCy/VhGkVesKH4w4GWhe0DxJ6cBy/GJmkwGZIL8cpjwNUT
LS86uv4psIyHdZFwiMYy5DTtDvqVSTdfgE0P0q0yw4cRU9sWqypMLNO9G1LeVJyB8cH0Ex6sDIFU
HZfT2Q9poQxSr6KOP0v2yU3aUvk2tR57Dkm29SJv4jKxsIgJkdvSdW9Yz68kJGIkQEFAVzj9LLRc
xV74Xab92INlEBfeBbhwh5qfKblKrUVZZvsUbWbThlvVqqf1+y45sm4GHC76wcx5JWHJ+CEm5Jrx
JRKYoDibVvzKTc6qRpa9CRJWZ+CzVGp9L8TMmj8UCb/1guwzsgW+f9CiEEpz8uu4XIgYHuBJdPux
4T6BV8EsmaLhmppObunrPXH+AX/h8w0HPYsp4G5cL0YluSmYgfIcysvPtBSZBJp+cy7s1t07EYu2
yFt6T/jC7suW7HibCJbNelISnZQHguz0I702d2tjsDEH3kOctBBoGW7ilrSuEO+mqAOZAINhBf4z
iqt0zCqdC8cqq/iP01jl15x6zJ0w2QiCAVE+9oJib3KfmMWQ3g2Jy6NZL5CM9udaKsK1D3Y9WSSb
GubYxiz5ugFx5uc4MSsSDkW+Hyx9G+YBWXr6uzVKPr4RUbcRN88WwhKogF1sBRzQ7brK1wFfLVV4
gQMIZV1ZMHgR+LBHg+W8LgC9wrnF76geqwsxs42FA/e3QzjZcf2au34U3AcsI2yi3X7IrOhF6uhU
N+GjEuWN46O3UIuGHKIzN/2MB4OvwMpfmW8IXG7cPTCPyXIUHbTginmgqThr+qk53biTexGM2Wcj
TrXOkpE2ksN8j9ch3TLENo5rv7omzuQKuWh4IJgq05rm6spoQ14dmCt7b4mnWA+NFzR9k3MRJgUV
Ee16tAXM351WeJp4JHZKUYc1dqtOCBNog1dwvaa0NI9m7Yq9UcRsirHF5jby1UFRCi+i3r5LAOxc
LBaHS+Zb9p5yZGBOxcdmxJxux97iLvJlfUTDyi+0TN72JjvUkgV90w4pLWfKwQf+7uTWVSwJ5Tp3
9pwxXY9I9nOx2vHYIQJzJorw0GL92OZ1Ye50et/V5DnTTe/nrzimuDQzd8B6rUH1ELkOGeKWkUZ4
cCqiZZypg+ERuGyB2ivlF0Z0a+PMIXEeMncQNa+Nz78uyVTmpqdCTNlPHKNIKUvUn4FpuHuqvHhb
N/5jWSOFzY3k1hj7G59YHRTCQXyeUyhmZPNAiNmREWLu7ZygefophtfvloK0R7coB8Rx6Hj24IJb
CqJFZZ/trJ52eLQYvqem/UDTqqCVOQJ8m2Pm4Olo8hUKE+AE+mbL6feZCTQ0qdPuNokdT+vtIPT5
aB8nEoPmvENkO4cKzqSTSALim8Y4y6h/MQAKf2nJtXVSs2bUJab8NWgE8iF2CRKct2z/47GrVH0I
y3wK5QbAgtjKjJzzMnMGYxfzKNrZVhBdhyMky0MhqrG9QQob+KcqdNry2EGHMJ7mmNIq6eOhuEJI
IbqNUqACttReTXrjDp4972O7iphe9BwfEt97+O4odvt2gvnXURgcnnzheHi/PLqrHk3Wn1r9RWjY
i1OrnlbMjKFoSV7TnIeLqIKHXtWCZcVd56Ss9N+/7s/yr/V1HUyXOONMn6n6j53ycHbsOexkf7TG
dbPjHhRp/qWiTYiqKH/9/av9iF//+il97QtxLDRRwU+vRtSdQZFX9cdiZoHok0CIbwF4Ibju9ZX+
Ay/7G3iZLQBYfPel/BI8r1MTn2uVf18CfP2h/6kB0JbZDEnWYz4hCP+NZUCvSP6EDa0ByDxIhO9r
AFSOFqQG5IS+RQ/OZwV/S6gxUTkScxNazA9c0AzuP6kBfllDrsfDDE2kawJ6QFT544q1BqazphnX
pwGDX7rNq9h9J9Qob3A8/OO7g9eiZDG5FqEDWUIPxb6bIw2taSwNxG7glSPo/mGGWdpD8Zy5AlfI
TsL9d1/Fv7MLIFY0HRtlpO/Y2jP+4+spQ/D0CUxer7SAfY54F+DyTgt0xskRp6rTcFmxUnY19vH3
L/4LFc7F4ed79ID59gIsXT++OMTpFpq3qk6L6rovUGmAoxbWQC9Xp5tA6wofI9v8u4/8ywbEq3K1
9O5H9JCvl833l7hr6VSOnCZPCsHpbV4k3ZehKsF3hqki3cQEif/7j/nLC3pEP5i8HKvXpCrV//27
7zTjMIGkQ4VHHD1QxlfXf9LBRw+E8UlEw1eM4r9MZ7B+ua4Uqsz8yIzB7xbCkPvxBefWolLBN3Mk
qK3Bj48dyn63LBxHSRx0NO6WuOSboKiAZhK5ft8MbvVYSTA/dPhyzkE4kf37brbxcKrB7eE6ywS9
DQigp9kO/mYV4N7j/fxYYjMAZINmCSIKJnTqx/dblUiCMiT3R9dn/E1TkFS+yzYuCBKJa6bNZUPr
+WzVCY6EDRBPJqhVPONYKcCNmpARzjymwIDOGgAsWuVtaCSylnBjE6CyBNbNlCbgRwYTYcueTj9g
V9vkOuDxXKwddEJ9JlGpvRlnSpqDBLt0Y8DGVfteZ7BIA6SupdNUolQTVxc11O7nYEADvyPrdBr2
Qd7Y2aUS7nTrsUt4uzQg1uCIdsT4iOIxjO4bZSuWXJQ10Hz9FtV+TfmUWNZf2s/MNM5K8QJcd0gU
nbupmkfIZwnUZ6r2cTMQkQ5gSW8EGPs0QHloJ05WtNZCfOYBmrgGaZ4GLi/KBFU+5KCvpwG9YFCK
AQZAC64ppJtOeWFm4GItBUBeAcSuOXXYG7IQ5bMARn9vNAao3Y76Nl1S9wUPjU0K3RxOz17dwb5F
+1y3XFl4tiAA+KQyd0b0YC0vuILCwRTggu4D4gGKnuvIfJPrpmhy9yFf2kJL43FsFvdljYdhOk0C
hUA/dMCuBUE5nKgJAP9Dtn5bqwn4un6biHTsr9N8AtsOgJXoFpcPy/BXthftOICgNtQMsCskwLA8
5Y3RlB3y4jDo92gVk4/0PMPHAJ0bui/kgtP+jZCMg9x5eWs9x5Kbf00JmBUhGQXzX7xWKStjyqXx
lsijiCwHVCxryM5wo8YdxzQuKXe3fEZcjjo6rnPirYZe8SWFCRPAnq6n3IyS8Ix0dIDMBpq2vl5/
jtvEcNOt3Ce57+/CwEjabVOF5s36Z7ooqrYl2HP2jQUgIJ/1LvG7YTcCzzv0TcsCTvTt4XX5KI9t
C1Dz0sI7RGulHftd3kxBeA9h0KJSJEeUyBOSG8zspmvofbu4tXJ7eg8UCKbYJqqnaDgUaCdJXFo7
N0VqmafR6vyB6rA0quTctl1qXMzo95k6xsaMQAj/XsEp26UYwEHYRVc2Pr9nxknYj2ajoZLL2iW9
HWc86R9bLn9y0VbVcNHaSTVuFjOvN0YAZLM283RjuAOJLnH7wCw62U8psJ6I7NIDKr9tkzTTCR6P
cyDLUNwwk4WLNozUjfN0CeVwevDKvt4mMkr52o35hmrH27aw354QVTc7mczeBvKH9c7wku5+TJo2
xh0+uJ/w84WYB0U7MgIL0+lyYJZ0dAKaJZvetGsUMHDcAtXHX5qWbdMrU/9cISS7kWYVRhu4FTNS
xLHkCyeNo6adFetp2dJ9CdOELntrYJ3ZsbjRhEbdVO1CZ2jR8/h+9Ciqtqt24NQ/dEkMUUk1L5Xl
ZzcZcj0HsKFgyyZXjUX3BuNegyISi9/QOe+nex5zrGVMP0lK3BIaXWLP04u57eSza3XhY0kuGByl
OChB/A0DeasgZB6nhLOFdBiLz20+Ee2Sjy/kmMaPGeLey5IR2QMwt+xjpqjIaPoTIRDpYJKUVukp
kKHGz6CJ2vEYrR88t4RDx3S/5WOA/hBl4J7dYjHDjwuRbJ9KZRjLiXiQPjjhdV7ECEawnQArWVAb
kOmKz0s8uN5eVfm5CGV0hXA7vmUonpziIHzwk6R5LDr1MpeT3v1T67Etw36X9VynKczY511ppeew
lvan3oh65oAJTBgZjv57apCcSOphPLkCsOxOjI0FY9vyL52oVsEhrOzq3dQD02dYZj+WSSB39dQ6
y2YgFWfnzDbAQINqGG6PgFRX+YbzubAEf17yxFIfiD6wo8/w81MFc1lG9WEJamAvdpz3YA7a3LiC
adJz6UpQiEvnxk/Mz+tj6lTBOz8RNGr5SHhapQJSaEftcz0FnEUksoMrMabw062Br7UJgb2nReuw
WThFDPUjaOfTjOHixtCAd1XWRFAQtNR+MQtGj8DveAzmHjTATaOTCFpkebt4MvRS6hmnUafW1s1b
lETj2ezpWcjfM9i8G69jsA/2Dth3Ueg4GSp+3pMfzDh8pcO/wADNEpwEuQUeFG8ghHbOfq9g8c/J
wD44uHHbXqzRK6EsjG0W1LxyxsMEB4kfTLekYXEvuSONBX/mOV4rXlhAxX1ZMAr3zLHZJv1EB2f4
RsynmBlXJ7f4FmgI9nJ0rsa+Ny9w0iNRVMhVvlRQDuXGEooVYS+Ni1Sf52MLdZEBpJsC7p8ZDCa7
onN9Tgwzdc3F29uyKhe+V5PgcT1HhoZ4+BpVTxwYuRhzjx0F3djDmlpmLQWBKjbYl4qu41w607UF
B1xsTZAcz6MNd4pM4YF3nZaSzzpqkO0O5srs3zuNLFqeFh7kqZL8jriBKDgyP/AxLU6Od+7zNkOj
2rjz+wg6x7OXWGysszIwlUoFqAJ7fdbyyLDih5FgczhwZuFdOSBeWvZF33pf1AY0mT4xXjvVhBfE
L9OH5T1zykkNcPL2NLIsgkJpin3YMVCEskIjR2l1qvJ1WEQ8pfqKNqDL0NDOPNZ7Gbg8MBVbFWJ1
ZAooSvma+pIVV4C2vDGshqqhsxe8yzsXAF26L0ieNR8tY3Zc5oozR8v3nkiN/v3gTYUncbQkcRLc
FwBQafzkMkROxKOxmdPDnKdGbH3IAk7LMGzGzt34qO7vmUvCcDFpw26jokx3NI/RPMBBv0BvzhnE
JzzqnDsquRHIbOCWJ/Oef5rdhFT4XGSLvObrb+7rgJ0lHxLjaTLC9Gx09IyGNuHRMwcl+nt03vPk
07jpR5fP0Xi7ymQsavrhpQMQDUYuJLeALV2oGAWPyVRILVa5UVglTzUzayAuhXWP7iti8sImofHT
0Fhptm06r8xfSR1yDwEwlGO41CXQlmagY1S345Zd4bVSzatRzO/CyRlPrGsOBj2AXVom5ju3nIfd
gJ3YQ5iDyATQMWfj6D3Uu/mQ8RCFopKM+wmlo2N2zjVxd9Ud3zbP5Woqzjz5ygvsEgbzJ9Ftg9Lb
x2Fx3ecMWwSX6p05y5iUNa9/VrUtbuqhJCma3BQOkNhAi7Codt5wK0rrnpMfYlxmRK+uh2FCAE9N
AQnZYWbSy/ZHxi2kcix/uQi0kxuEcXF+cF16y7sSIlzNQdsY5NbgCQzkGEUOO0hiskPwvGI3JKD6
sm9s4+QJcFzXLfEncgOMAfGdp1iRy6AVwjAvkvZ2zseMYQ/H7t3vyzZddfxQleB5pOBwaSxYtCB+
LvtBkmdoNYQ8yjVmgWMsuiulD76/f51fqh88l5ik6GVQ9jsUbj9WP2FE7GlWd/JYgDMipMNHH0Ji
EtERzkRMgefo0mXdDn//uj/ra3nZgOEqkcBUpg6V4o+vS0leCLqq8rjGQ3VGqY4oHXAOjug/1b4u
qxlnfsJe3Az6lPv7V//ZLqlfnbEqotTQ402sgZLfFcVzm9E9sbz6OBJRbW+WQNkPgd51M79lt8eY
zq+mVJQlOhCK8Syb+/oW/tOx+5uOXQDO6Lsv65eG3e6v4mV8UX9937B7+5lv/To6b6As6K05PoP7
dTD/bWbvMs7HJxx4iH9Mz6aX9nVkj7+YZjPz/BCOJkZcrS3/RlEN/iBDkCYJ6dR2sFqP/8HI3gp/
FWNjxrG4l8gcQFvw852bZ0wxrSUkEMmbkyfo85XceVKM/WZaIAtilS+7g2zm26K2oaQXCWNQtvct
WD55AItaMSUWi4VrtS+TTUU0IRobc/xr6jxDz+MyIHpQQUn8ge1uGByosNMZ6MMEaVUH3AZ4bIUZ
oxkOPYIEHR/lIFPU99nqusQqdlNkqOMYPjLphScQOdsoK9XZs9jB+5pxnOGT4YFcq9nQHVCXU8Pg
yiuBIxuTm12MvDmbkAFPnvCpRqfaUN09KR3OGQ7rp8xvjKeUmOeHuKm8jQOx4QLkV7xH6yw2aM3l
u2WirV9O7R0hAV9cI+dDRnxSK7Hv6M7nhxD29Y5jP1FWzOsvzDh/lSA9x40ZdjWPQ8QOrkQobTed
RKPHqyfk13piMjep3113uHs3vc1Y0AoeoqG/hlBUbZKpek/hb11NjG0gRVTDxg6ggNhBeYWz+Iq8
zqcIVMV2sbrpzMTzEyPxk4bubTQpNJ/zT432WhH/+X7KjIU4GQaauD6TXR7I/gDthqd+CgDRDx8m
Ee0jH8lnHnn6LeA1dvmrw2YSF/7im+9EbhiHbsjr93Qgisca+cWjNQmmmHpWz0NVYBxjnIpcAZg1
aS/tIm9ND5Vs5BjnDlL8S+0AcZNhh1YrjTgColjfjwxub4vRPUbBEmwQEDfv5iFRT04ePHhtWl/U
EwUamHHAZlHuY6IMrWPYeMFeFcGHYpEG+HExfoghJ52dEsIvQ8W2vLPDqP/TMBtVEVNlijvEf+Km
TJvE2o12MiEnSJplXyTVe2GAkBCqUglnCnFPZkV4aAOqNdgpiLS1jS3TAu6kMIbtUE4cE9Uq7o6l
ZTHSI1Mjo+1Ox2Dwanj1U3+pHSH9YVSG+8F3xvTSKT3zk8MH37Vzx2iWWIl053It64MVqEhtxDTj
2CPtsTvVGYo0180Q9BqVuxgX0GTq6HUO/fG6sBWEm7hiuFyAtlMQ+mNsVpn1/j8b/b+FkhBsg7/b
6W+oqpL/t31RdZH+GC+DGEv/6P9s+PTTPGKAIUDY9kpX+7rhkzwjOB/BmXiLkBEcM77t+HCzOdqI
AL6asPkxTjbfdnzxB/w2tmcbEoUJo/sfESV8k8fKD2c1HjZUo6HvQvW20IvpJ8J3pwmfgBUiFoDB
TJ0+JxAukPi7pY210HNQ4Hi6Acs/vkQ/8U6Rzez1ROUfBriKWrIc7BFe0UEsUwlp1K3j5mgUkGEV
GXekOxE+TMhmmVKRo490cGsSiFe75HB2Ts9GPNsYugpksae3yPIxKzi8rWFXJVSxqxCnxzOJjPIZ
riwnKxg2uiUImPaKHdd5eWtIh/TYENTFngec0w7khY3mWyEpNvSPiIiimpyH+ZY9N3zsBQ11uoom
B8auJVZsze8qU2t6czLo4D7C1SSPundMkfP6XLuqDs5e6JPVGpjE/2kDNDs+gZ9WFdNolg5RhXMx
cd7Le93lloCaqKTtWCExEdaD6VjU1DbJZHVt9EcxJALHKaV8JSjVW2HSQ/BKIjVjmzhjEAkEvGae
jgUluVyitKBX015Q6bVf0JNzBeCn2Q+pTiQVkZ5NTELxx9ZDb0lL8WWOdW3ax7wB18J8vxl18Cwx
veiZIx29DAYyWTZeOPGpnZzXDHKBQx6qAhDntTHQj6Yg/i8tL6vEpzDEtHsVDBHBd2M6XWdROpxg
4OYwyenPUBXp6+lNOkCtxO/j7VjX/Ju3L5TwKzoDUHAoo3v9Da+tAb7Stn0Cukaq6Sjxx+4QulAY
my35m3eMMvgI9Zzxt0hKTqyxLZiqrVv0XJeRpxgPD2T7FLKzg1LZN3yah01XusMRCVJiflQe9ttD
UcJ93wzj8ppEOrjZHCpmgsV4D+vVPcwYNxzSGonpXOw2u8NjHDqYawiZk1ZpP1RUos9r0692SY85
5BP4ywO1Hn/TEtn8yomf95ZMhMB1JkLnxBv5Pc1mVoOt8OqjxOlw1a+9QKa4RLEWvk8lJom/uccs
SJMjGgD+bvwRZ6nvhBCDzI4Y1GRsuAl9slzIfmXSaG+CMKZDk2fk8p2rTGew5ZDsyj0zFdabxW15
VUvKlaOfkeJkYCAg/Bhn83RIl56mRKlTLzle4c+g68qKiSx08hPlcgytWccnDnqdMLJgJKK7N4Ho
GA6R8vKMnoS/rNMhqsw1yLvWwZDzQLLN2g1Vkvy8dQmvzZI5J2G91jf7GpsbefRPR9FzSUY7nm8n
sOy35cKIycHcRI4ps7jHt4Zah0ETUQjwNCYheoL0VtqttwS0BzpsMGuJOdTFbmOycaRW2jwvOguw
cSXGWa8HFuGMNbmreoa0kXRDeS43mEYLpVOOgUKE+8WGolokLoeoNW3VNxFcp61O2GzWSQUGOxaY
oYO6CXzj+qxzmLXHN5v6DMlATpzWKEBsaeHV0mjjR7eGfNfSIjumgPwPOdZvE3GbNQNJTYZqZ/ZT
eIk7yFr+0XMVQS5rz7GZDDqsiaGQiOasHzGpeDwsLYl4+5CbItowA+MN0a+a7ksbD8X93E7yOs76
cJ/OiLUFgML7nJPsKahywnHxyPD3OF5JVClwr12GYeTBNGl0d64ka1w34O4lCz3d2GC0nnMs9McQ
Q8cF6C/7YR2ie3kxRoAX6Ga/b8OQvjoNX0JbSei5mvKcFWWEcLh3WAWsh8gk+v0c1z4dL1GVEHPL
CNl6Bnblonds+mPDyLdU6PDWNrXZmq1oZk0BkGGBzx6S861qSeY1x5A7nLgjivme9MrMJQZglyvU
ZxtCa1gvVssMeLVhjeHAHVECh7lB6Wo9lMzi1S4rJfmqA3Rd7kQL+M7ZyXTzw46j9kuck7CaJi6r
e/UF6LWnUtfKLh1JYmpv+QxP1zXvwN5r0CHzmbc26fCCb9MjoFrnULuupXNDTb3tDaPVdHdDA//t
APeR/Y2GHznAidDrMZx1znJDGrEB6zP6uqUBt6RzQ3OPpeRGzEhOWdA2xob0p1HtpWVYt47H3YWj
PQSkPXJ5BQ2G9Y5Dt+o8jlU3QfRoXJUc1p21rhPasiPC50crFVX1OMbxnH90ASyk24KQAxppA/4f
JyHLMSxGRpl9U6JE7m1axtWXKpnCk5IIaTdBY+qHc6TNPWsY9ri4bGQF5wfay3UgscMlSWXRsJ2T
+cj2IzDwWXHPEWIT13iGcL4s4WXJjAZ4ig9Ch0uShsXdkhV/ZSZeWEKWOyN+XGO/8VSVfEUVMNJN
rgefNfek2iVsMQy5Rht4HaBz70tdlY8k6KpzGE09UaFzME6cQ4R6oMdxqkP9IGpJK3oA7ycvecYE
t1blwzZG9ywOHNWJBycL/QYJQH3Z9pyYKeKSD6nfMIqDLP+pQd9r2HVz1Zqo5RQOQNPPuAfIgbJK
A/FaN5/apJeEXoaqjG7NxKnxBncfKxh8UrbNwaDmv0WpuMlK/z6yHdf8ONPmN3hO1CU1mWXVJbtq
xh3ueCRkMlq0dxLpCK4aG5Y1sH+Q317jZFuE5+XRsho8UKkjg63h5OKQV/aA5JcC0uyn8ezCycy3
6DfhRdgVk7oDdXvhH0OWpdoi70NfbKPfvOyEs7wLps4/45jkMQcA6JhOhuyw1VkfHGuorw3Tq96l
Sx6cfTti9Vq0Nr0kqPeQPiVNXDkxR8/9/lJNg3mN3MAUm9Zwp5fCqTNcgeUHh/q5uCqa1rlr8qTa
G107BnixEFEz8R9gIarwcxJ0GCdHWC8Li2zfuH66C9SsDrORhUdzaIbdPHUlEg85JTj4MlQYos2u
A5VkM1Ty3vuSdUF1WPox4jmemrBaxg8hdvZDnvrqwo/GT4zAt26a+Z/B3M/3iTszKCwa+yByH2RF
56q71uSyemHl7UkBmP7MegxVmR9trLFtr4M0WSBrw+eq/b7EN204FxH8qysZps4+btqHJuxhmCiP
k9G+LZv6ulsitqic8Fv8O3JPYRade5K5z6hXUOwSsgQwv3euarGYRExN1R4bkUv3ua43U9MEsEAW
whw0D5wVkt/COtv5nDqNJbfe8RAADu4MFb4twzsVSszo7qmaK1EdSUhQF4F+QohZDrsJO/XRzfnC
2nQ2nttogtCKEPl6ydy7Pi3tXVdV5n2usoDWQdF9sHEYwfaUJKQZeEwJCODs+rnDAMG5xLaXM3PX
5iJLuxqHe02LvuzLIWV9M+okpZGQsFEYN6ZH/AJPXp+GgnPofVc31fPyNJq+/2LkJQMDPbKxfPAo
g1LtgTaNU29mf4TCsnT9hYlveOsiBtmy+ZOA4AIWjuKkOw2V+0UiRN3bHVEEljS1UbOyTnOmxEuk
TJA7OASnJ07Ee07XipNgala7OTfzfdc4tDCApN2w82vCaw392Eht/0hXXgClJ8S1teeZL62wxquk
N3zobqInN5aNhJ5qs+tc834Y88Lax26hZs7izTJl92lEdU/2TekUR39pB3pB+RQfkoyBOaoZuYuM
Ab1wDFtFkTotoovOSww2JpV6xyDvx0cDbAioAC+yPSyBVrJTsqMCSZo9Wuv6Om25L1LRjY8SVf9p
oR0HB4oG07J0C2EpepCc+ekB4Iz5YYyngCUuUA4b59TVBz820jIN/0TqF1+hzSDvpGs/GknYXxIt
fO3lFcMwTgPvS5Isn8Kx9dSmp3bpznnDJOljCxbWPJW5F3Zno7EWuz+yaxErEYq+GRHBGJycYgq3
6F3UhSOn2YFm04TdJHiOcN2rI5ivUaItH2c4pBvXYnx94WcZkvKtXTiGCYvaMEfIrq7Zi+cgKXnq
2n2mE4ZWKAHWA7e8bJiLNQdsAYzhTLdE5QKQgHmu23MGTRRMWU6yLQcRb3B4NqXMCeezqTVws40d
l8FdsS2bkWN5qMUx31X8/4YCkNLZpbC3KaChZzm/RLMmEcMVOKTHCKC0gqNSi+njor2nT8TYIWZx
yENTuxqlR+5tRm2+/f0bWKEi3w9aeAd0pB3+B+YI7+KnQcSYeFa92F18dHFxIEWp8OPu+tCKbDKd
WlCzTOjkRSrSJL7sJFkzRK22QJ0r5peB2Vs3DqKb4Z9fFuSQSD45tkOT+lklCDCVlJXMiY+VwdGv
AToWI0mpOZOu0dcd6Nhy15cLhyNjiOXz31yTnzWDXAxe3tP/cASnlf5jQ6PCn97Di+eazAWlUGY1
MyFZbROUGV9IMrvo4hHUi4ecMJCTpY/flUMq1eXAlNl+53jzkC8bM+/i5NjpClo2cZW9rrotENds
tH/zhune/9SB0VR+5mUMdZAU/Xy9hjBODWEExbEC86g2yHL6VqsJ4b0rRGTNtpJltfemtnkp4Vjc
Nx29CjjCdABoid6XVfM3AybrlymAhbpUOLgKHdilPIZ/vISG2xhLz7nhqDKDY+MqN+toST22tHha
5Py6/B1tDN4OEhtscNQXMOtQAlgAWIFitlLXYFzZ31+qNQXgx/VOA42Zswcxxvt19IVxS6pSNclR
ejEn1BhPbEFYBtQqbDn0QdvqvUyKwDnNtR7cT6Ju8zOm9AHF3RC2hN2jZTPNmWrZWc/FVkcZa6QU
UQRpcXxPtaiuiGp9hte9HiRl3NlGGdEtyZE2gLmjMfjlrShNyxEpHwkpbEKznO7x5aB5GzKi7PU5
7oXYWNbW0gbEvri+pAL6/eWwf55/kqEFcMihm+7QQgx/VgEDTmrSGdHVhUhwAIPKh7d/Dnpd6lQT
734V5SE7HYz3la0FSVOZ8LZmEoPeM2DhasXCojqhuVxsSeji/3Kx+JXoEhJb1/aQsPU4cVQZXRoy
aOL0WMd0wICzyiHex0OjjsusNcCuDSh65+Uzc2mMMOWX9cP+Z+T4NyNHG7ka9+e/tgpfv7Tty59J
3/7Vde33g8evP/m1Ee2Ff6BnpjXtIxbwLVOnNH6bPK4xH8ir7YC7y3H1jPNrI9qx/9D84jcHr85N
p0f9zSlg/WEjuA9NHj1vI8v/L6cAHmEMk8K1cJ7w7n7ackIxe+ATDXkM0uI1AQp0YaB72qQBdd53
V+d/eWr/3PCmr+6z0TKD9XFNA576cXNDul05y2TxSkwwaSjIT5Isj80YJf3f3J//2yvxGjjtHB9p
dqD/+3et9bgzOP0RlHPsxrzfRr35rkUWQnW3PP7jjwRyzHZM5Fd8rJ+PAYNfADlSizwiSnzNi/yV
Yv8143//Ly/jaqsJ3/gv3xEn2AWxD7KHyKB7EAZgiFvk4tt8Sv8Pl461yo5GxAz+hp81Dv/F3pks
x41kWfSLkIbBMS075oEzJVLSxo3UgHmGwwF8fR8wM8soKlsq9To3srKylBCBANyfv3fvuVFtFqKK
+UaDJGl8NMnGk7T2L1p24p9/qbflAo8DhQIsfn4nhjFvFf8kpEDbDVEBx1pnK9RAd1M0LvKrh5dt
7ecX+1E4wsXwjeHZsEGdvfUzGMQP825WNXPLxQcJdOKQBg09ISN5MgNalIlAcWxNsv/9R3Ex/LsM
etgvUBF//yhyooCbBeeQYiap7hW9kJUbGhk9Uv7Xz7/jUnO+3qNfbiizLlYFNDK81d9fimg2NSXw
5w4G9u9DAVF5m9qcNH5+lX94t14man9fhSXr9bu1sNgHg4bwgcQI92y348NQ6PJUtv+/W/fq+7y5
dZpZQgU6mwckV5gWxvRppjxgu/zl6/XDLI5PHbDI8mT44eIsWp7VVwsGcSluUFR1cagHnJA17ets
NdVIMWdRTFvypUk0DVtr18CoP5hIfghfIUMcbXd5ov3oeZC86UoGIznWLcjezy/AyZdhQOibFufy
7NvEdPEYzdZwWfudhGI+L6LPsGqYMfCfTLEstgDBbE7zjnvwmQ7e0raxHzPfro4ukdyfhgKUiS5G
JvU+TYsKT/cesXqwyfzRi0AzKlDY4PlgHRIAeux7WkEKxcG2h6dy3xupOJnhrD83klUebwif3bO4
Siqqsw46TKaxH8QVeSS5+ZxmMeLujs9j2KF4KiRfOhvQTlRhVDOgmyuO6HDl18z5ZLqyVI5ss8Hx
jMMXpkFjws1NSXCi+Y4VoTD5dnPBwlWkhJ6DMSeF12dxiaOEEttjCyiBqu164up6MAuWcxJ0O/Y0
wKuzZaLgCAp67QETR5KoTPsxigf3PEZW+ikKqvzB03Cim45RWuMVNjmu/EPMdZCL14UgPtGTyO9W
sY/0Ye04E+86JmMqbAPq0wPNMvcMnqe4pejuP0luzTlOm/raU+k3bP1qrVLPfiyC5NvYaXnfe3NF
g2X59JhUzlO+0EhbwDQR73aI4peo2fEuHZlssKL32KZBaw8RPmnKAJIgcySOpyTiKLcS1HVXkVOH
16kXld88I7SurCrlJqrcLWEYa2gFL499jqH9NGMZvog9bhnxh3xNnBpr3MATR+06ehfMy+QvIniY
OMyRLbYhVVS68aJ57YdqXldz6+X7BJ5wfWlBoAs3Xkz6aCxrzoi2NVCAltUyXfBgi10YyGkfAxQQ
71DaFt84llQnvuO0JeVWrkwzaA4itcKHymbw45QVzw9zFReyA9rzDCtJPFQ7NYIfbEdUPAQr8BP0
ZC8TlGPXeIk4zRgEYXkcb5qW106Ys0EdzBY3E2+/7516UCs313X80JdGNOxVUKZPobYNRPC8R55f
Qf9PwiHfv5hvdBsOH+Z2zvYMWnoCb42WoOK0dtx5O4P5J8Cri1BUecTcPs9h3X2xGYUdSa5kBIoA
pns/+LgQolS45xeBd8FMyEUqZTgnYisScMGLuh3ToTi5MXGaDXPq0yijEtkU0BB6e99AFYW48D3n
xAexdlZUTBuDUGoQ6oDOr6KMwb6K8nCfGvxCymHrUw6rWszMaoMyX96jvFXZJqYJ+7WsQ/eAlGuZ
0sTefMEQ80PdTcOehtNyYFU8CLMOypMWCedkQnUao4dWbOV7ooe/9qr1N3E33peNDYh8eKadmZyK
0gMQImvvzFbo38aKlxIs9bgFNjZcDuARtlHGey6CnuEX0ZmPtNXmsxmOu2KG5BXNY92vC41RYAVO
mIZ6n/NQsyrS7Mmxl5W08a4dikqAvrz1maLZh62LPmmXTtsZx9mh0ASEW8u+Wwu+t12kT4xvgmvI
CEjyUXrdOsMiWIhoJYFBcU6j4omiiSw/LXP+tZkTlT2UfH23I/dpVeDQuu5LpT93Rpu3tLhYc2IE
TLeWhyBNmPmT67JQti3rB/1A/3ZORihabTttpN8wlnUxNd3KKmvhBKoFl7JUWiokejoHTLFJGYev
C1tVG09zafRA7QEDH6lplqU/x24JfS/HhBh2Jk8wkQikOl47dU9yrHYCfoSivu6apa6uGL7mVs3D
pBtmqavCwnPhc3cY0iP6J4tn+7LqEmfxsc8C66upWa2G5RlxacZdZbJPrlKXnifOJJRlmkpiZRi9
e5VG7q4DyboeqgXuQpQWU/lqXA+zV71n7hBezz6aqtH027UwkG4rfmFUbSbDQTKqy3cDw7t14JXl
SaKUv+0Ua4+By3GjQ176bCAseQgrRcSt2yCBGpIrB6/rc2ip/gyUjXq0UtcBUdOHzjOHPePfcF+E
kXHZt8m1kzjDByNNu+tpjPtLmc6PieloQPc4+AOMdHsxW2TFh8kMeLIprmujlTd59tFv2oKGbAzI
R0Zr0SfveZ8f2sGMDnZQAdOJimaNAqC+RuoOX47Y3T2L+zN5Y4oZDJvey3DWSOL8oSlZeckqphdR
BEQbmFYNWoSfFJ/LUlt4ooOIwm+w4+yl8aKQGMa+Xa4HVCbqgMlTtHuwmCsbaCOBol0IBmXKcxaz
lENewyOShsWaHA/0Gboxw1VQ+2QSMkPFyjEgO1zltZMUIJOb3mT+qJtiVRf2+66wi5NunOJUAe6o
IVECNnfyTm2UVUx2DjAPhJF3nrQ9FkQy0hxh/Svo1d41tgbpahJMbexFggfoRP/HwQFnF3IITmJQ
VbmSnkKBtKYWbxXZsmHrMxRKY+R+RGt/rV2Q/FYS+ceRSQSxJC+YCadxSSDrXuATgZ9NsG/wPN+U
nk9/LBUqVOsOE+y2r+NWMFFT1gAf2uo+BYwAyB4Y83udOni1auwmVAjEpqIo8afhVJLHvUlq81kE
6lCT3wtL1YH76BoxkgTeLxaO4RYFnnFpIQQgtsIvEJii89zzntowdVK40ioP+oPdwMwZG/mUxbBC
fA1LxTbhzlZ+Y31AmQlIhD2asWmEz6MUtjKYczjzFa9r9DnKfdjw2ULsyH1AWIigjCPhcGaw86OC
9Y0pPot+RHXCaQm/xuKGdDc4i9sDowTkTcHkDr/bW0b+a77I3JGYAR0Qbyrsbp4joTozP8CwY72x
9XDZR8r0V0FLndBTWl5NWB+Y787UFVnYovhobZdRYwHH3gp/dVB72+x6+Tx0CPA6u8th902v249Q
jiAVyA+Yzx+UCW0wY03VfvJU5upOTmxzPz9i/HAyDE0LHTZXIheVPsdymHtVjcOkd4sI6OBhaCjC
SqkYD5b4rcoyrs4G6ZPHn1/P+uFMs1zQB5RAwJPj/EAUKBcrkUBzwYLSaKQAgI02SVcO9SZti6fe
qMJt1sXUg26gb162HTApzPxjRh07kkEMcgPRT1RzM+zHjn3955/P+afPB2xi8XUAPvnhUF4vTfxA
qOwQF4U4qaErvlVOwzule92ZBYGBFNt5ThL2ChV5f0XCH4dZrGXXtUWhnfAlKGXKU2BjvZ1sTp6o
+Wgl5pNyz8Imbqhs0xb2Jz3YflgUbD3s7EMkWZWdkYPrVjDiv3eEKZ4c9MTDKuSPfWBY/i0pK2zA
chrzBxM7+KeXXZFJJ0JFPS9pij+/F9Zyiv3ulMtvha7TAqHh0YR/S5uImD6n7F7kdHvIptzFvdqP
abTWjvjQJL5xgMINMwDe/s5tERNEbX/6+Uf44ZwdLhAGm2gcfhIe0zePZ0+InVejfjqEnLf3Lq74
cy30r5aBHzoWXIVGhe05IAYYU7w5kqpEDdIrKzyyguLZi1i4Smx46wbePUKFDNzNhGv3Clbu8OHn
X9D+8R5TojhL/wchDqOIN9eerEwMba7jg+h0JIH9kqZgSBl+KhSlcVdpF6+XgfCuFNMDedq4v2pX
b/sJCyVJfjh7l/W27VdNrgIHYh6cMSGYTVJ/g40mXOJLIy3ZHw3ZcXB9+fT/9qt/0a/mjXBe/c4/
WGT+J396fiqeXjeq//wrf/WpUUUvXRDmGfhQaMiZ/Op/C6Yxu/g87L5F98ziTx7WvwXT+GpYOqFq
MreivRaye/wtmDb/YA3nKab/sYy1fpNq+ea9X3y3PIqWzZPJePHte59atQ3XTBiH0DDI/SIzFoYu
bKp3r+7Jf9GkXi6D3QeDUIBX6IeXeybwbhpmwuW7WcDsqNj/HWUG18CJaa78/Fpv9zmutbxfDmPs
EKQMgvLv9jl+ixRslyMPEyHC16a3lHTu0vmYSYeoMe3/avF0ftjpKFNYvLAtMb8mocJ8U1uMWec2
lt/KA4IIAGOyqfoLgFrUr5WBgHkdQFR+MGml2uicosHZuOwq094DK1juG5dWCJZ8CiE1Mr6r06Q9
hNVI04GC0XwuCbgCCtmF+5cO04uvnzARG5PSWJ6mll5TnnH0zfH+vH/pP4UDrSIOicmVxJVxJaKU
poeD1XsPnr44MhSctk2/eEkMMX8NcXQ/xNhlH/w6ujRZfbegycu1IinoMNtOdglyxAvWceqoW7tT
xTcsUdU1Q+f0vW0mcPSwa+4g2ZVrNIADdPFSQ8KT1JtzY++DAbl920x6a8Vjvcp7pzv7Vl9dtXVA
rZ9nzpOZR8Yh9zRakxZZWoPkC+LGGErEE+jXPpNSW1x4czHeEvEWq5XZaNQBLcocs7Pbjwn6UJ1t
xrj1O6B0k45095E9wJ26C3rE6c4v/bBca8lzvjbjyqxXplOUz5zj64+pioJHtMf2XRiZYbzWZhd+
QbuIMYneJPTSwp6qjCCzZNy1Q0C2sRk48XPGWBYAHZP2a0CMAQxJEVUXPhPF86RK/RBMMwc3cv82
Nv4c9JpzhKA9Sd3rxLHu4hH8txxTxFzQPrdQetqPJF8Nu2o0e8RlnkEzp/KKL21RxPu4jD9PLRmy
9LbccwTJBF/D7MbFtuPmxKXMLxtk4Y8CifqtUyYzkdcSmFo3WtnRKwfT2NBRkEQrVMa9AC59lJQc
h0GX3daZkuyCeAX1BSl2/5xZU5pvZyJxFrlbEp64Bd0mlt7npicAECPEVZkjb2Wg+gV1uGbHFGdp
9OMqg84adgaHY1nne6NGOTkbBRlkQCxJKRfgzomFWPl1f06NVtAp7CPycAmmfcI0IvmPfQhIytnE
lTdtR99r7qTO7QsPY687ag3hP/DFKRx4e0bXHi6djOS51Bq+jgUWbbc1eijU5fzcj7jh+WXdZ9D3
2XUSlvYmm/v+Dg8Sm30f3BHhlMCBnj8YqnWuQO9AJJ/m7srw53mrQ0/flyWnsMgKhx2y4lu05Y+Q
Nyr7kGTY1ASW1CGePpdeQvYujrKlfaEyvLMoOGsbx2CXDpssKjKX7Dk1QXPIG9pMBE9M4zEPzWgC
1xI1S3ihYUTzQ9ZpQXQwFm3qAm5E1WwUU+f0nUDVhoMcXdYYDPqdT3jwFkmzH23cKYYSYcgMUriL
bhyAfFCWexgDno82TUQctUC3u0dQBfDtktyYgl2H26QRIFx6DzS8nqO7ISM0YOfUyRBdeQ0pMESD
t6W+iTwjovysvaaLzyHaryoB9KPdj3YdKwyIJjTCeKtxNdoPqdKGu2tG1sgv/mItWMV93BvY9upI
tfdZIcui2ZPPnH003Dq7D5e2bWvCTeFivnsYzD5/8OVktGvp2HJaaTr1J3ccgEHqeaCxyPk13Lvw
3E+aWGbgU7TqSZbj6DZyfCaYcUYpbTNkTZHFLP+3Lz15P030rTy4iQGxeCWVUgaypMrhP62UKFE3
Kmw7dWfSMx5pSvWFQq9aNFLysgca5oMQXQPD1qfd6HUV+Y1LX2zpdJediR3QmACPv5Rv44Igb3qj
vJ87k9aPWxqqpjeni9vREfVXVEUBtnvUFLvMZihQT2ExbxQx3vG2nXR1DMw8vM7dxHvKacfHKycf
rJ3sfDrnOvOzdRYUfDaD8jjmZvQ0jQP66wBRRzo5qTdvAsys91EBa3/FsVxxLq8yYAoIujb/VoH/
jX+OfX05L//fqoUj7iWODd13deCff+nvQtCHROgjMbCAES6FEP/eX4VgaP0BUJDSaDEp28sB4T+F
IIIFzNAc1gXaGP498aoQ9P4IObku8zW8bpib7d8RLFCJvikFAa5TxbgmUgoQhy8l5+v+QOIlIs2t
Lj6N1DJYneqKtQUB47lufAM2w2iJjaAJfV+jqVxGDm4i1+YQuOMm6jD6HqhEJJ1OQoeJ0/GF3OZM
R9jiTXO8VWSnir1F1J5xiwOgfWxKQcLJUDsREFYJCGQ12N1wkWuazqtcIohEpW7Ogjm58i7ClKnE
ihgJ+EHW3ItVmdI9mHPfwRHH8hgDK64IjOgkp1QRGM1zmE7+5wBD96bHZrSNZhO7RVznfUfrcQkE
tCItbDLwelJow8K71ETMQj9T+GSZhPidRaIvIHBwvxhlk3v6adPtGJv9VRvZxV3BoKHckghsxBBt
RuIwS9eMgpWX1ne5W9OGj3SztSCzHCLthSe7bpOzFQf7MbFbY8HRVjuX5KO13cUIiXs6bOi7XInI
svftx5yCZIUPNr+37BH8bSw+RcRQXLuYfTbl7Dg3iqiM41BNYhNbNi6tuSOD3fO3xsQuO+J6uHF8
I78COXvnmrrDZ5aTxIINMP6MRrfeCx/FNfVNdraWiENGa83d0Do+tz1OostOdeJKxyVG817N6sLU
28auqiuJYO1bOnjhDqj6tOvcJKAX4Hd36AM+u5Kiz+IIStBujM+64w/CUR5DAQK99YsSI5R7GjSG
PZ99+T5tO+fOgSV4dnCO3CSd2dzWWfyc2k785Fae3szReAaANW3cZdvxbClQqdfG7VCNxX3eZsW6
zPLuiiI1XvfcEYjG2W2bpz0sJDQqCW/s+4zkvJXo6FlOSYdHhepha7l8UkZF0cYcZPRuDnyOIRBe
gOGkZUWvuUzTdmvWtXV24sY8gTr7kvPfX0dK5LjqSlxu0yjDOx+o0C3dPaxMEP0kmdbzfCUWpkpa
D8Y+M8dqPxuqvDNtnmjfU/2FnQmxTDdXGOnFzuKxv6xGZ/44EFGVUHX1MeUibu5aZIjYF57KpiHC
aK9SSbZZo85IdLoTsMPLYeiAUlGr5asGls06SEeCu4jFzlYdzyAzCUKbFOUZ5tb+wTDyXdzNd0Ey
mTsJ92pYyOxN+WHSKr2JnfbaYCe2mI5vwlzcWY2Zb8ug/twRc3IE//IwOaTeAkD/VPhtjjvB7pmQ
JjaAfE2a6vJLTV8MBLqryurp/CvzkW42g5IplIeag96lRn61laqONqkpPrIYdtd2XYw7JP8VPPXI
PU6YLR6EZ+j1CP1jUyCIx7Rm81oZJ1/G7kom9sfBlw04xqLd535jH9PuNPfJRQ/BegVOHedLclVK
4jaRGMJyJLO5GNNiq3Wd7CDEjGuRpd0d3Ib8FpxRdBxSbvM0Z84RiOZ4W4z5vC/7DB9LXbd7VJTe
pWgHDlqOPrYT0KGNtjp9q0X/oKyJzlgzAWEXGGh5wapOaPO+TA2Rh5vGau30ZpLaKS6I6rxCqv5c
NbCLPG8O36UYHHbCLpl3k795MzlBck3q5VMpanF0m6JZzYn15NWD26/i1uw/dYw79mYR12jrc/u8
yBZ35GvxSJtRvh7Q7kP1jvObiWUXByfrXV4xUlv75fRpViHGLsn6TL3aXyTTOH1CmQttklD15r5p
GWdielgB5C+uqyIW4WoIc1XfREBZjk6tYwy7tvA5wLlLnOicVsc6G+AaJSWppVVdhnd96n+rK1Ov
I/Kvdji30LK6AX5G2P3kA8MXLCoJSLpQI2Rw5aZqVSeeQfQZWUWB3ReoNZBXs7jXmrnQA3aGzhKH
aSh7xqsm44KgMprPOHeraRWLVEHujrXtXWctEMAVBJuA+UGQzhcjno/bkQ373mklr0imefSObT+4
H/CptaeYbLKOsHHHfe55+pO1pfAlrS1D+gKQVO3fNdgd7Y3kYHaqbDM4NZMEEsFcKjrIpj9OCRGi
CGjy+8BIHX/VEmqxj+FJ6zVSkPhjTbTHdrAFjqckip8g4DC0KoKW3Ido6sVFBPMOL5+ofcZGWsnj
QF7rpXaGYcArORu3+A/IX80EckEaHfqyHzoAR6NNnofvTWO7AiSPoDp1lTNyVJ7Voymd5qlpzeQj
e3JE6kahLjscetegDcNv5hirGdKDdO6MIRsejSyfrwqThATLy7+SCul9ccvQTVZJ7DRqpdwhhwgl
kqNbDceC1ZahlGVPmylvSWQOJXdxlTLpelDD5F4Am8u/4E9N5QkDho3Rqk70rWyE98A+gqd2nKOd
IsYVvqPPVJZhvxVHxzYZx89ZQmoRixEe8RASyM3oky69Aldo3CQkqNQrG1bgx3SS2ZWT1xGeXtkL
f21TQx/hYWVfMDVmd7Uu70HJo6uB8S2PGYytDa16Xta6grwxkxkr153ugmlldwnz88kOIQPCB/zo
6kl/lUHcfAqEGHYMxsKWAW0YEXvXTMaptdLhpnRZbxi1t8ZnYU5MW9sSWBgy9+6g/KkGUGfo+lMY
Eca7nmapjrXVOwRVJWkzrXDypY9NkAixCiqnv2P2rhaAC7nkXl/nOFwBZ+wV+pFpPYkR4UAWI4Py
W/OjDHsptmViZkDvmQbvObUkdzKszX3jTD6RCQpGTROIFNBMnJIBYDEudDLbv5h035ysuPcg3ggy
pQciBHJEWtD8a6TTQUtmsokc30uJY3BjiPQrq6tvsVD3m851wwuwIKrgMFURzO6n9bHzRUs/JC/b
j2gyen+VRKqz1mrsqg/EndQoogRd6xVRrfNXjwLqUpq63ji298ywL3zvx2XxVEVdtSM6Ysg3LPGy
WGFPqIy1DjNWRBdayDGBUH0ZzsL/NADjO9RxPUVYXV1oxJMzOc8+kU/nXlrOQ9gTL7aCazuKVdOi
0y6RARwIA+N/ZrPKgkPqxNNdkJGLth7t2HoaQqJWQJXWnxju9Ldu2NMYSkfb/KiI8SKFhuR3niWz
U6ug9K0vYWM36VYWXmScgiqVH5KwL9/j8PK6nYPD9Kw6RXQatgIyplrOi4XvZMc0ym5MHOofmtK/
igC1VTF9MWjAQGFUvC6nPrwVPXRX5Qvi18MCb5QbYtbwcmrDwIr8PbE1AP/cdhDPoT/b6PurGnup
IJYMr5omHc4yHGtaW2Ro74mZia46qHtbbc/yaKf5sJ+F22/m2sl3yjTVhcV53VMkZGPpUu06UZ7/
1aPRGAO8AwGZeRAsI9eXz56o5I6zN1Qjfk1iDupWqEvSz7NjRJmFx166NNCSFj0PwYAi/VKb4UBY
6fJHbcQ5S4ujLysCzB9zuGzvEteM9yYuLs4HUl20NaROHnAvODO+D9eRSY1Y6OjEGdbodjDvsGYl
IfEvJeTMD2hprHYVSz3EsHXcXm7r2va2jZznc2ZY9UmDIb7gG+YXNty5z3JO+l2R9P2BRO1hF4VO
eWzyyNlg2H6sp1GrtWVbLXDoxr9xyHr4aplJ++fk899ZyS9mJctU/aen5PtKQZnZPGVV/93E5K+/
+NdJOfSAgDErccmiWED/r07Klin+AK3EyMLllGq/4Gf+lva7fwAig+PskKNCFhjT3r8mJpyhEasD
raEwxmZjIVP+DaiY7bw5KAMmZ1SKFJi0AyxOGOO/HzCEZgcMXzbGmUn7cBu4Ag2maOm15TNaiZpl
FtaCfUdYMsPcSsxbixKY5KYA1GpW6XcTaZBnp7NRtDQ9JUtiDhS2aVoiE7RS8rTKeItd6w5I10Fk
QKUkckqsw1jgVXajcfFT0EQ4qJc5sAWvZi3ZZAk45xzQiYzdsxG5fd+XvES8Lf56dqLiillq9650
Qpy0fi82k2pp4RqKnqXzPq3Sb8iqaJ5LdTuFE1tU5bn7RruiJFpIFXdJOqsT1I7mTH7O0LMzFtl+
QAyFZLcc2Ws8zgikgW7TdO5PopXhru+Us06zavZgwprmVesZNr4EMcnNMI41O8vYAH2azHI6LLzQ
rVkLgq/cxr0w2+CQ5/YdCl4fIVxoXRaZdWbeURD9iJk1CnC2Z3E2QdoN5A5pT7Hmgam2Qclq0dDc
XCWYOKOMBGN+rOJMyyDb+a7hn4o0hX2FNJkuoF/vRpst+zCSyOqu3Q5nH3XRPfnvzUZP8UM4WfZ7
XbjecRT+8LG0KhtxagPvYnIqeVW3k21u8ypO2nDdGLFlnodSOvN92TqkgG4TXQXGZ/A/lj+vcHYZ
8055XYo1tay6eW26FedGg/oFHCidlruGyJUr6g5z2SgaCjuGZo3eF5iuDzYcij1H6JJsIuyT10Sp
9XcGqqZ+NSVGEferYO6cgd504l74WWuuU2tMsq2Rzaiu+yEsgO4qkV3RIHBqAw/YOEbzvqrbuW0v
qzRPWLvJRaTL7q74hzooePVA7nTJwavsvfYjAa3uHa4MnaBC7arEwMre9lWbUun1WbEnAC3wo2vH
n2l97oBZmiiExVy3/R3pwfbkvUfc25n3xjB5QYRDPCVDm42d4wBjMSQJI7TkzKtcc7zUCQ60ZgcQ
r2TBzk3rEUrDeKvHZqZiSFFe7uzEAkmaGdG4SWi5ybWBJGmBhwwG0yw3yTb27BfTAlodLzNmtvSB
w+aLO0fNvKkaW95xiDdIr/LdpoYEgBxWuihyr4x0sq11UU/mNe1nDxY6QAK5Vk2M4guDHTO31IoJ
AcyNbTIDDlizq0/3rYyZWkFMHx+zhP4NfXnP+dTEwt7kURFdNwBor70mCRYCFfOiGFL4ng9gXs4m
mWIFA4HtWOYzM8SyvvEIw3gIxwZXNpIrKNRiAj3DSMpq2d9TeYwD8AvI4Ay9crvez0DNjjS1DIsT
sAkmgp98zgoOCE4/AcpgxhGbXX+nBr+8aYI62vuMAmJrcK/DdIjeybwezwSS2oSGMpP408T674b4
qw1ReDbj6f+7bfy+f4pft4wZ9i9/4a+N0DJDwi1RrQXIk1wbNut/WsaWtWyEph26bImoBJa+8N8b
IYmY1iIneLUFOj56ApQMy2619Jft34rBeTERvVIL0Y1G0IUywcRRa4c4gL7fAelhJHE1BdNlCGZp
ztbEb03EunpMuZFSOcdsHBc+TgS2pHPJf7cmJD0jPcabqSnRq6CgP9s12QkpJv3tC6wsnib3pqit
DgzHMqWRQbZyWDAIqS4KT0jNYjeBblircMAs8z6WY4gpRyENRcajB/Y6M5fGdUhOMXJPhFcEDSIj
rgJ2Nh+L6EGjphiHY+QrC1Km9EcjJSQiaIb7euAm3xtl5dvgn2IbKEZKq/nMvRQO0lvwGyaXhQVT
M2qLCjuiUSJmtsm2EMDHdM6kfZnUNr49O2tdevJdWdjxu7mvHApRi+nRrIxnHRfJuyAVLXwBMnBv
R3pC/dg2x9llNhRXpI6FlKPo6UENrZKsJfTDTAnbrRDK+gRizD7K+JTIYJelZs40yXBawxg52/5c
lBa9y2C8QkI/GMdRVwtliPVxujcmixC8DdSyNNpJUbu2v7cTOgL7AQ9O3xxAV3OiJ5M8G5psvPNy
auLLmnNdya9QuLZdDP+WyF//q0ESptWf6okuKpV0aDy/q4+pM5e/9fckKfiD6tgOKXcDVGSQDv+z
LISsCrATME5iN/wrQ/dvSZHzh2kHxOp4+APJh30lKbL5B0OGS4yn6Hr8rqTIeaPksxZxG4sVCACX
SsR9a99EA6NVlbBRuaX0IXWlhnVnAiW9DAaguFWTBj1BDb753Bm+JNUhbI9TUcoTuTuMcFp7wIvk
WxcVAJ99hiJybQ9WXjD/z4x3QV10Gz8mUHpbmeRAWnE6XlsMXL+mLZmaYxzlD8JuiHrFVwSvpJCX
lSnicVPa/rBpGwpCZOSt3veFMR+qpvDuFWm9V68W8X+QO72RIHEHBAs5QPtFgrQITL9fH9MpIBeI
Xf44tgRLEboU7qOJ2F6775fvxef++fXeKFlfroctlw3CRGcFPPz764ErM8coy+oj3hyUFVH+HM0k
VrKI/grWvZxtXq38y5V8XMZsIQFjTISa319phomDadbLj1oSPUslQncLBMU+cGRyP0BC2WOfkHe/
/fXgBCKrAgrNY/riM3ylXE5Nu9Owt/Kj8uKJ8fwyC+pMKuKNGt12+oV+7B9uJuu65TFyJVqS+er3
XxF9DdVnkeZHy9RudlkCqtuNXmvpa8x4v9DFvdXdLvcTVikX8R3mroyZv78YgD7iazMzOTbxmINA
imWXb5oGT0jQWnTxp3i8Vq2yLjTYvgMDz77GyOJ1v/2dmfuSgMaMc3HUvpWmMvb1p0I56bFR+EM3
Yzd1Gy+S8l3o0dH/xcV+fIYQylHPYM8PaKm+6GRf/ZzEUeRO33opPdJ5vn1Jee4N3mA6fVl8nMjp
ABZVhlnwi+v++MMuGXMWNbIH3dQzl3Xr1XUzNvUk8up08ZAMzJv5NbWjtF6VCdE4v/XICkSI1GXs
1iyqS4n25loiMTRFd5jAc2yiDdguKvTabKdzBMDy/c+v9Wa9fbkWOnZuJRR/8QNAn/QZz2gNnqF5
mrW1qaRfnPLEGazNz68Tcn9evft/XsdZMP0sMjyu9vf3T5Gk1nrVmBABBH17M+qULyWmchFBOe59
nCTkWowcCROGoQA0t2YRxZc//wxvnp3lM1i0eOiseLR/zLfPDqldGakoPZ9h6KJNbQ0N2JTZiC6l
M1H2RYG76Txn+sV6/iILf/PVAZPwxXGPsoe+ddUPkcdMTfoJxy7pPLapV5wojaerOkVU2To1ETD4
GUamLtMY+WupEXARDlyOXxivNO3nmvP3KZOlPESmUZzgs/LHnBq3P787//Q5XX6YxXAdin/g3buO
1LNvGAfIyN4zEijRrocmh06HxEJ7IIzS2ucAbfgoBSqdXZqDPZFjVkp5VFklzjTE5XGEWHUVGl7n
77whrlL616H/KyX+j09tgN7YMdHDUJH8kKVphmVfMbBJjkVoopHLaNtnSKu6fvvze/LmreeJ4XTE
Twa4CQ2P/3ZvTAybm2J0yRG4znyLDw5dLRhk90yEknv/82u9Xc5fLoYkx2Z3xPfCuez7V2QKOrf7
X/bOZDly5Oyyr9LWe8jgjnnRm5gHBoNjJpkbGMlMYp4dkz99H1BVv0ol+1WmvTYarIqMYATgcP/u
vefaU8pyTg3qJvLDYQMatV/n3Co7bBdAzadxPot+8l6NoiRSVzlq/1dvwlnuxH++XJmCmh5URzYF
vJ0/PVXytjYkd0Z4wJDazkcvlyymKpis+hj1tb43LNd8/+rdTig2aAnl060HMR8hFXCzSRghGsJT
0PczhUcB3Y9dk9btuskVWqkEC3ihbyU8xUkjH3RuhZ/D1Od4XnN90XmLLTSAb/noNVN2kpSAnYfW
ZMHtilE+OH3mPsKWNQ8QmAT+XHvuN2adGMDNRn0/g9vvV3kZD9cCzfstD2fzHSNpeOmMeqaZcyrD
TxAXTn3CVljoFXGi8KDRibtd6sU4GJHNlj1ChXa6Yk5kv5H+FR9lX1jPo2XVzYp6O+KqHULzZz4o
m3Somiy4h4RbLpHFnW07LC2iHRKSvSzeVRc5nxFRIRzXBdvGpRzCZ+iTBJT+YMOw91iH2AyRtO9+
+l4vt2XaeK9knlr/gYEu1xt3P603WRXw8pgKDBwjHWsnMpP3qu3QgRQdRBdv+dnOqXgbs2OhziVj
R5kR5s2noLLmC88ZspY4qa9fH2/ojmory9i8r60mzk4VMeL4GIoI+6TEJnDJUJb6baPjtN56X6sV
foVzqzQrlC8m4wepdK7IypyESb2XwPmf1Hx2s+Mn3bo1zfjJJm3/vW9NslgyMsu7RVgsN6nN7yFJ
G1+QL6MNJpTkvTWDkUBk25ITDTSUVXKHPBSobLSe/RLK3cqQfLaFJZN35mFyJ9rKfiPyCpqKm4Z0
MXWN+t4ZjUmtVUb/Kufa6ZrM9hBvPFskP3JXsTRpsXhUTLwO1nIdFovty6eHMIKh7KtkAwqHDYwo
Kr0rh5xrySuUvkTjvNQEcfRiINgN4DAdwzTXiw1g08cdumvKH9CBURg1OjEX2NYkmvYWj5F5wFfA
1etk9nTHkG+qDn3MicF1KuPJZQbN9xjZ8yUy8vSU+fk2YOC6mVp7upJ9bXa4IgQeMF1tmWY669mo
2vtIxcnR9NvyjFfdXicUw21c2ZlLLlOfegy9B8aS4VOkvG1FQu2tccvsQlqdwqvQ8a4kxvcABWin
YCaOuJZCHPS57Wq72JvVrFZGhpPaNCa9lpz51sIt210w4btCwc2zNZ+q/BYkwzWJQG+nItjFcWPt
xh4WAZOfehXjYF1lxRismoI/i3Kudg2aNUdFVsR/O5uSL8d+xfhlXaIiubbQ9ldYs6fNMPsAyMHT
kAhInt3QRWrvannOCTLDdnDWtWLumQWFuc60QNTTprsJaiacSRA/dPH8jhD6VvdGt02NwtrMLhKE
RE85Gqb/Ql9lWBLbrvP1PPk81Xqq/goLhAO+SxyEBLdcYrvEDp+GITxXpRe9qBphNLbn6RTnBQuw
veyRcPXfuollQTrtmntmH93JGJxso7V7k3kNRu6VDVOjC7JlEYm6X40J+IhECaYVuHYhjqHISmmi
tUnBhkbk3fROzhuqckBN8OClfnY0uPaJajKKRwcJs1aI5spGyY43I8Zq8CJm/twibj/30hwf58ph
/1B1NdGGetDzJfO0tUjPHtZl5f9MC3RKGtOmI5mBghdlF31pI/PBd8bxwRvneWvpvt8uz58lPQBk
fp3UTXHHdFivPe60HCYDJcErmWHDaWf2Ihk+5jIr3Y45k5ewFFHFiTDOE8GLAo8MMUefnutvU7DN
2wXatPc9Bvh63dayuHam+ublutmIMRlu7UZjQYtyjGgbRSwg3TmpLM5G3WW7Ms2cOwi/3c71+ui7
SqPxbPXTRiXheErHHhGDApjgB2h3GC5OiUUDa2hrHMugjU9Ww759JWGpHPQAgAeubKk4IuTGfT63
HgWu7UtZ+c7OpO3tFXO3/6nsCXHILYV8koXjfZ9GHeg9FA2DxuMRDkHVsx8roQbXWge30FxdbIPd
vLaqaikja7wDJ+jgEExCKpLWffurlr6/rcd0PjXKuniFbV6CsMX5Bs7yBrmyZAtTevvey4P7PGzo
iQut0OLwn8Y2Y4oWemeCx12oPDjxpQaPk4Mjh4dwrlalMdgfEzrAvacMpgZN2W18NIoNkaFt6KYl
3X9h5OxHLJ0711cD+lBiP2dzV91FqoPUEIr0SKOwvPAJ0keH3aCh3GA/wGc4GUF5gS9J4qQIJM22
uXNwGs+6CSIyKQBzHLr8GrEhKlCBZdD1Lted/9Yv1ggWmmY9dGNirX2kHnoHQ8ffx0MJEaAcRQcS
IsSWYE7WLXGu6krwhG1/YFUuoHojLbdzZlQ2sTJgIvT8eK90sTLEqZroPBlUt27C0M6PsxHMvxTH
8Rs8M/29sg1qbKwaFjoaZ8kznRKBFnF0cG45sdf7rMCRGA6iOuViVtxdqr6MaZGT7nLU1e+m6WCR
XAjoavIPxaTb4+iXxmoQoX+ucJhd0r7093Y0FO9Z2XjultbB5rsdOc3OddPsM3AKrM21V1dHrJvM
ktKccFRX/6AVbdpSiGjnJNe1zNddqIc3dMt0ZBHojGNUL3kPX5gkSuPS2ZD76c9w4ZO1WaVbvvFk
mxXyYzSCepP0NVkDOuu7bQna/OIFffXuiXI4QeSlXSrgGdjElt7PDpKp7WfqTphD9562GWt2k/PU
YBGgXhiyj+1RYP2szL70ug8XtKu9Mu1yij9jYwbjQLUGw2tblRyTlPEJ27+8TE4tb5PR6Z/xbA7v
dpv4rxFoDkr7ysDAnWNqf7GgzEXuAfIqi/JguPZ8krAYom3hDt9nJZJbMyuaDc29OWVCTYodcMzE
ml1UdIvk521U3jDVkE2IkYxGEd6Vmg52mZoXoC/5Js9GnhkVzGJi030P8YnFiYSXSJvpIMJRnURb
1P2G5uaK5WzW0SPcXjmvMfH2RyeYeIwIpkNcl9STQgjXQImJ2OwCLAjbmofC3jJrdap10n/UnI04
YcT5pjQKPoXWT36EcrmUmSiZl9irJYXcsp0OrmkB40aReTNkbXxKtx9vQn+OnpxSp2s0BbGfyKc9
izIBVN477Y+whhWDWxwduEue2RiHWxW6JvWozYNrfYuixb2kWV6pK+SiKr6ZTkmdjG880KoMKdsr
0YM9f2drw121Jc5ahPxiNbE52XgU3xLVp5vZ54y9Kq2F0j4l71lOdzK0dNxBfQzLaXZhd0yGRGQe
f2FuBHfE2HfdtDLYZchF66xwAXgXDjm9QTDX73c+Njcw1dLYeCGXs5lO4jw7xb7X4k1jtMGo3vt7
OdMdXxRzvocTMj02rozXsvejS1oOZJRRbJBly5U7DPKUMNjddkyzTgns1ENgMh6Q0zBzP7f9vo6V
+Z4pAcHDsnnqsBE62X1lb7sgoaVgVN2Nqab0JhPTPnNhmtP/PK05VLsbNU7XEXcHzs/JPThQU9cm
zQEcTeoNeWi4DWwF7yYEJEKF0NN9BWGyNaptbVR6L1zY+0UT/Ghno9i1M5weVTM70JF5TMeOfILx
lrj2rgrBPiH23JZFdyqM5nUs9LXPwpOq3Oe6DS8suQyM8kSd3VZ/0sPxTQTYwMlx1uym8Y3nb4GZ
jPiGGVJ6KngnNdqtNQWhmwBe3jP9SxjLK/k+BYKNlRGxyMfymLut2uA22aXg+KfYIwsauR/FEOB/
LJhqk/vhRABmqf9O+vJjGpKjm/Zy13h5Mq6xbETfzbqL9Kpt/Qz/RQ3caJ7h4iTWXugt9IGXaZgw
K6r4xmmeTX/onxq/ATrdJY9o2DHc8yBbt83Qvxiy9bfTOChIEWN70/cg39spXW7z2Tw5VuK9UEVT
7pOCtrJNF4/tMWlcxqNjuhwnvCCe9tUo2EInbWbjVCX8hvXWaHdxMT1g1Al+mi5BkJNR5wx0VllA
D9FeDnK0zsovqC9fwegg2yTb5ffJJkvfZobONCSkS7ydABtXtDdmdbtiqmmnamWSXKFGgybjVcZ+
6OBZvWfcql7hrOuMamH5wIclkTBy5MwCYFq9DF/9KAsBPAGuWvGqSAw0V3AQkT4HqQ0UHI5FEZd9
v6lYXpgzLZrGXPXhK5lRYxsaDWeMCkQIAdrptuEZ9w344XwxbGhdEmjCVs2Na96mhpMMWxXMHDt6
j2Vp7BD1SrGcTkQyDb9SLUdIZTNGNpFp6FZtdoqzMXyNCoMhd0R++0F0jtq6GALp6NWD+V5V6JkX
FQ/LkZcuvnkdO3VHrGZg65AbrrmvhdUe2dvzq6lohehTcUAnORjpHdRmzlejq364OQj9pGX7t7Lj
+s5p9VIzXR4xF8NA45F/lBlCatJZ4cmKHYYCHYd8HyL++Uup+Xq9obaN7Vy57TF06c3jnDDsTc8u
Xr7+lcAv5IPpcuyvPBBsnuPoA07C+q0riAatp1YyJYALdB012x6DwyZajy7dxyDjw8Si6FC7pZrd
16C4zgHKyAkUTZ+1+FmLpKZpMCEgaAS8Raq6aRLXqty7hdN9p2qdPyDBaLJiHdH3HYOXOwqgYdj0
Jt96mZm853Fqj61TTncZEKCdNmJiz1mvLxOitlpPJMiPNsmmp9rh2NcMsPTWzpw2e7ZqnO37Pvfa
zZCFY7ZKNFMRhpcsBksdWGiSpcDj4zTHLDSLguvf1MZNUEX1G8O/ZA9eiImir89B23aS0ruAEj2e
HSQZykhXO4Vx3aaBQpm3jhidc5VqFDLtMLwKdXb6uu6MpNS7AXgH23/yG6R89H2s6A1ZDdNCu+7j
OqRwj+nayuCYdZ/3y2eS96hs+Eru+a6m28ob+NgYUq6pgtcXSWByXy2jOCrR9MUjwXCloxX8D+y6
nWtzBSh7aYoJhuUX5qn7GMnAIKYEOLvOqw6yUO1vJspKXgqTH8lKuz165fJPK8WnJdwlpEuSfr4M
/KLtTKeGswESY77EAHXTTaayYE9nAFFp2H03wmPOioWTA78wZPipIdmfh5SrydL8UmIv1RujxBKb
ZymHZ/hE4iYQY3gaKFx7w4mE8SCMuXXwaPFlWj3a5KjCU4g0/5Z5nToGzWSA/uiGJd3c5iGtzV9d
QqV0GX+FEVaytR+O5T4oE3nDuaX9rkAmABoz8+xE5F1fhq6SD2OmUnZavHHZZfFPqPD1G85vXhoK
+nDK1RweFSNX7GegEd801ubIZCKHByxdBW2Swf7033unG9axSDh6qPqjNP1gHSDmweNrw5Op+HaU
CrnZJ7TSsJ8DJhZAK1U7qG1EfPpiMQK/1MUQvrZARRxYXFqc80iKa2m54cnJLd654uTjbEqWw71p
OQw/kEWB5S1XwVgzmnNqctcrB088AVTFmXAMeq4ST5vvkZnWb0iRBuGSuOaerlon3ICmcnEbsz5S
wl3uI0zTT5oDwadHJJzQgFquwdakm9Nz6hBUIygt9gEQJwwPoqXnexz7fDcefvku5+Q1B4zpBaPZ
9GMafFSojg15yyi1jvAylZInI07zG9ENJd1iqoc7Nvo/68EOPwHJB6fBIUCyIn03Xm3cgLvZ8eZo
BeKQ3FzQhK+p6zjlqmuJiNBNwoB7Qx9XNf99/Pxf69NfWJ8wx0pirP+79en8VnZv3R/NT7/9yO8u
YPtvGIA9zzFx0DKWEMhRv+VlhYnFCXGdKwyf8EL4/of5iYn7b7Zfi3wswVlBkxyiFegV8Z/YfgG2
/PNQnVMrZ2QAdajQaED/IliwKvt5Gk3uuZDcHmv8xmLcuIL0CKYkptMK+yz2+57DSLG4Q6tyxlTa
OqbBU0DTWCQe86pZ5J8OiaqdtoZmShge/LAXLg2Gg7O0sVD8epvFmKK9XdGS6RpvlZkl8bSapceo
0O7IUkV4a/PCvRnspvvIopETc+IRqpGGt7ZjBkY50iThTIbXzL7w//iasl3N0JGJYSBKLPcApFO9
xwnfmTflJHJnnXYm4QOv7ZLukDd+39yl8AUe2yYMXnnmWzFtZk0v1m07pPWZgWIcbkmjvqAl2BUv
QePZdgpyCcAE3Ba24bkstlaV+NeM8uHXxvPGjRFU449ksNM77ShvV/WsTTzgQRqlg5zUqrJiA6Gi
Mjjj6yI/pn0e/3CBq7zIzpIVXUJ0wFSB/5FP861vtmAyAe3NR/4jvAy9a10TJzEPyGNiq1IrWE+W
WfDvWEFz3/MIGdfmPJscJbBQrQhfBcWq6ivogXZIPfMo6Fqk5KO460XffZswjxwlAf09aeb5PqBZ
h1FK2iCXJByzCEIYCRDlNPnJ9eDcpxnzT6oLpXGNC8YLk+PShVnxJBpDVT7F2kv22u+ru4poy3qY
2KuugYHKi+0M8rtRIUeBUpfWtbKXswKPUcIkzDloEtXnXDnESBJmcVtqEfutEVOJMxohVaVUQIOS
SqeKGHWjfxh0H+2Azhv7Jmn0ETeb/jAL6R3jTtSPmjLA295oqpvKiPoCe64xX6deu4MQu2mwlXSz
1e//TQaS4fvFcGSNhJWYxFRAoQ6BXbanlMMGfOoi7Ma82ngqbGjTIdn8AL3MH5mAjnk36q0ZE6H7
+Fom/rui/sWKKjkpIvT97ysqJUrcnDDm6uSPy+pvP/cP8xh2BIIa2JKWdgKXX/kPDMHf6xIkGurv
rjH+5+/rqfk3uAUex1nJcux6jv+frKdovP+8nqKVgm0GisVmxApg/f/JTpBwNVHs1WVLtphNZsTJ
x5AdCWz2TOxDFNtw1TigiKVQC+iymTlMcn+VNwzd52dWWhC7xMlktIJ2QfY2EJSZAN2R6DSJnW04
Ytavus5aLVddSknIOUy8ud+W6BFbC6P0JfCQdxa4dLiaGStkt0NcDr+81Kd7qUnYuLYxWetVSrXM
Q2MQt2tT9BZ/HEGYe7zfmnjZ3mPHcWJ4z5YKwb+84W2yr2CvWL9Z+GN3+O4y6L2GdZx7DrCU0NkG
5Pr873wUARSWbNkXOGVG4vB+DpEVubsx8Az5bUmnJ9uijyamCaDDndfYDKC60hFD+O1cKSuD0zLC
qR7vGulxFvQif4xudWDE/q7KZhE9IGG51HIyp2MQGxVQOAEtKHPDOcdyjsJe/s1IoPC/TG1Wc3Ja
eDKRsaBl3C/MTPiFnBGjj8hCctMV0WIVdUPMNkAdo3eq5aLr4M0VljydQ4rxZhz1Imr8F91PytiW
Ypy2I5PWfQ+sRPH/VpU5tB9O2gy3np8yICG1Yh1y1xIghGHFjyEA7Ta/R2PP90VboIx1fr73g13d
DsgMQ+4257YYdw0lR0xJSWs7iskTsIKkWhskzu8HYrLPWe1kL+ZiGoNoBSTC6SumoZnzyyhpPfM7
wEUNLvsNE080sFIkR2gR1mvqQCkd4xhepdeWR1gFZFpCQJZC5A8s+dn9MBEEoCYYKRU30d4Qo3vC
LnucgvnJo8aZBGkQdO9OJcKHYqmgniwrOWYRcpg5EkhB++m2HXrdOtZJ/lwNnNcaQ8T7aKqCDzfK
IGzQn57eDYbbvEWDcCjHJJJwG8y+jleKxrITXb/8FPkZ875FwtzTr6u/WTJ/So1avrpuxPRE2tlH
An3um+tzU1ESZO+YQNrHKCsGHjdTcSTW/isMGfjrKRPbALvXvBriSL21GglOwyIT8WivsnqkUSp2
rjkk4p01aMiyOMSqQxvZGWWVwr2ElSdeoRj5t8IrRyjXI+cq+iaPaPzBurer7qnrKxIio1MdMquw
0JDn6Tb3CT0UUe3cQ4CljnSoU4KTcfrKN5rvp6m3zn2l80NflmyNtJ1/1HCVw3XYRh5DRkvfYQga
bgoFhZNxgCAvVfvew5wqBuQGJaU7w5qSi0+A/x4Jy4Xvuai6+dSG1On6SXIq3ci69n7f3UDASL5P
HT5x9i8jAeFsSBiyZM1Tn/XjY5K49clC59kaUxK8VoQyvrWDq87KqTj/Tr2XnkxNXnOHCF3cYdUJ
jzXM+L3SJqiJNPCp7RycT2domz0uvPn7lEp8IgFKV1YXR+WEl5xK2A0IeuhHAdWzVHIfZVAzlTVn
6BZAmTK7/wliTK6srMwPJt3DsEdqwBuchPZAiryd5MCLEO427zUglTO4tIQtISKEW9rjfVo5DXxL
fz6AqLPuQ9poX/DravAdxNn4QMIr6iFzRm8WKAtjseE+UUimU3oY2WnskTsgBRR9lT3XCSVZfO3c
LQZHrMDL6p8WO1R2OsXUYbUwre3kLvHcolV3HpMlCaiAUrxUYqfHLSM/taTLbmW6IVE0E0gxJ4Gn
esqGC80Nd/WggltZyegF9S3faydodpM1G8PKnBPzAoELFY5Zwa2Bons/TwNGPtHN9EZXC609n655
01OXJrhRT30fAVS2AwDDKAvTMclEdKqrtMSo4y4jQau89GSxgPay1AAePxuuk55kw87dnbHBr00q
cNZd484fccrUiD/aRxPruzQ94Jhs3jMALJOZMoDF0LEFAyh/pD2j2rxz8n1DPvVJtLAnIk95t1LN
QKT6RucrNKPmuSuZOk+OtwwSauOtrnqTJ5oYH/IEuYz8b+fdlOM4/8RBkM6IjQ0Q+9IZT0ZUDPuw
E8PtoFqsH7ks2QA2zbcR8e9uWsQjTBR6b+H4v+fJVr+6i9Lkq9L7hP4GX8xVHQfjIPo5QjHb2okO
ViGoetJr0OymztlgOVZrg+16tg4WmcsXGYoXxebDGz5rAXyC2S2cbzq3T3lsN9/CRTarFgHN/9LS
nEVWK23R7EAzNt/hE7ju1q6i4t2KIp/oGKJcv8hzwyLU5YtkF6PdMXBAnZklzzf26Cq/ZewUXFNm
xCS6UP56v6tOTQX6LVR0tKd2Bokj9wjVDWX/3bcdqkC+ZMTuS1LsFnWRnnL/Ri+Ko2n1S9tan/C4
pjAkOuejMp7i2OG0klQsPV/aZfWlY7Jo16AaFnlTLUKnl5XWbWKGJcsS9SH4Phhkp4s46n3ppKDc
0EwZihEJF+z0wYz7b9kirpqJ9QaImoLaqHQe/UWDxb1t3YwqsFkGZ0lGhlLVKCwvyxd4anJL7LXq
1wNgkw3nD3mBMJ+SxoZV28YlBwqC2c/eogpPiz7cQBjZG1+iMdGdre/ycKSBntFqhf9r/lKZncj+
UHGL9AyqBRbZOASPwkE1KZuOMN6iVtONgnBdMDO8Iz+PnC2HCWV70bix/lSAEq0b/0sAdxctvDEF
Q0F3OgVK+luRGM0vOPyI58aMjh4uirqH+XDdLSp7Gc7dXa3z+g5KXHOAKiwPk+WUa4IwsAC+xPpQ
tN539gLyabICbOa9Y3mffmH0r8Wi9YdZ/YKlARtjGtxbsu1S/j4T7gz7lA5++WIZSFUKtn3xEbhf
lgKqhNqQh3ajPxI4RtQ9Lf4DiRHBqXi8zZkfcWniJCsWv0K4OBeYwRXn/svOMPqtl26sL5vDxCJ8
a0V9g/mpRf9ui+vwZYwIF48Ez7tyNyy+CUqh552RCO8gq9y/fs3dMSljtVjslWsDdNQKtMihxy5L
WiHDnUHeHWyjk0dizZWd341fTg7sRLg6KJBn+zqA78yMbHxwW/L7IyDOo2vO5VVlzch9YjGvZhzr
/WTjG28BBEswRCwrvifZTGM4xGaiFsfJAHfz2cyq/NmW7AFt1FN7DYKqudaZCs46c9mtwH85moSa
wWETRTJJiPIEg28fHkEpt5qCXmwwqQqCZoWomPRsMYPqUHx5ZqzfHDSZmgWGGqvxb4CRYI5SfssQ
Mm7uXQMDkW238y2WNrEJsgTScdRg1Sk5PUZs/F80pIAUP0+0GHt6HD5l4gj+SvtUZJ74kXi2XKE0
5usmdAO2ZIX7Iha70GwA7xzG2No0i5motvRbG8/vyDL3/mI3YljtEsvCgtQ10DirxZZkWga1ETiV
psWyhE5QbBn5PPO1WLt+MTZBYe03Fi3yKyNProOdWBcCbq9iMURNizWKFEZO6gq7VL0Yp0A1BKu8
mGvmnNiqKo9mo2ixWpW9v4sX8xWz4Wu82LGsL2eWv5i0CL60O+Fh3NKLhStczFyQxJiP4O/yFqOX
XixfsyEnmoyxgRX0ugSLMWxaLGKAdogtcPm9GZ23JSYRPhUIAoeaRpaTs9jM4sVwNizWM72Y0KhW
xaheIz/PndLr+sunZjPIYlof3ZaLiy3I0vnqmPxxKRa3RKuCcwLR3jWwnL8KIyzu1H92r7p4cinp
szEp+5wP+ed/8OnHoU3pZu8nx7ToONYZkxeeWswI5erLPGqbZfNRs5cqeWSb2V+Y3P/VLuxKfOUS
b7Jj4TX/04vrpGzdWdfJUUxV+6HTtrypkzwmBRhkD384nd/9/S/6PxhL7yoYSN3/+7//6oDmPIOD
h1440/G9P6eEkga+DUMmXqqWDVYZgT5H82ZU/fr3r/OvtboOZnTs6xz6mYfi3v/nDzSr5tluMy86
4jiZd7Hf2keX0PU2LxN117RZFtwMQWwmwGeKt3ppJmBVieKrEcbL4TqMeXf//i3961fsyYCJJwT2
xZTt/ensj+HLjxWnjGNDwvxiFu28t9KREzTYLFqDaDNvPyin4XsWKB5fr/3f+dFfzo88nxn6v5kf
VaX6U/BwSXrxM/+TRyZeuAzTA7lU4eEu/5/ZETAMkodLeBALBtqu5Bv9PY9MiNkEmmFKF1c8k2su
ht/JHPbfmA47bKjhaMAz/89G9LaFwPDHlQOGJkFp7lrLwrOCNrDccX9YOWpdZTIM5/jq1XUg1jk2
H057sYTt0NDkevCqzCp3fRbFTI4Tq75EEmczBe3xzy70dcX0hOH+2ietiM1SN5ha2Ha7H7qlnrso
E2xVdlHPN1WTtfn3RNvNDSAH82dqRVOwEkCAgVMTwYZJazAN3icGHUGeguh4hBoxDKfJStrx0rJC
b2OV8SCmhGZeZbObXWqWibXoQ7KRs3Fj9nNNEBgz6FqkpZabZm5/DL1st1LGGDkH2H7rOaXIiFRz
70BGiuxd4HPDbpk8OfHaduPkAoBzPLLJ9Q5Gi+Y5VEVarzgiTvdDY+wlBhK8V8H3saQ9PjZyVayL
aEmxzLNOv09OBx2ht2poxNNNHID8OqSa3YnY4PEK1aavctyGKxicEOpoxGBSV+UtZhd0Ay1WfPN8
ynCQxB0V2Q5QQ93ddTgo3fNIsvqDT2Q+Yy5Iw/ZJu7U+qhZ1wz57bTRl27Slut4e3anetz4lyFs5
SbBCqZ0nS0c9221hljuXc+ZAs44dx8o6wOiO8fetu6weeu/M8KlsAw0jSUDR3I5x1qcxJRtRi256
FCBFgoE9P/xzl9yScAMfxpFvAChDNuGpPlhSPHTdjBOlCYzpZ1B6dfoZpKL7nEOTE8+tLDunEI+0
eIidqxKPMunaC70X+HX9cuYNhpuRHcHJLfuaD6rNwhgYdJ8eEzsorW2bZ/ck1PEDJcirIZaPawdy
dLU0fnBZThmeLtqKqQoU4uSDUtlGkYlDgaDGHpvcVSS0NCu3t5NNaOT4OHDLlmvsAtCUfOWhFsFo
x1KX+uGBKRHqcG7NcGoms93hh+3eKlnnH1I1wuIB37mUspEWWCkfGww8iZQsadkF4tRZalzZVpSz
n0lSgX+v/xGn9qDWurKdO0QRZoWVXUc/otY2z5Chih19isZ+sOxy4/FyF0Z7NUYkMd2XlRJ7bBp+
erVFCHK18UfagqSJ9M3MkDYgxpMbP3PL4zCazm1Cm5aEFp7bNy5sv1PJFnulU3MhOMdvvMeUCWtB
GWQOwzru2HT3tntjel73Ek9Z+CNu42BXFRSr1CkWqqzJylMvvPo57fStU3rO/XJlXxlygtYDErt1
G3HRKZwt5DK19q3a4Thdy5ZPoDY/K8IH18rJopeoTvS5bezxphoouekWhi3w1WifpkO2DxOczGGz
tOHR6bav3TZ4jGy47kTM5I2fed+0NJHjUxjTRojpXA8OO43GOFDmNX53mmqMoZJM482UWPK1cGbm
PP2sK57NuWk9ED9GCyo769OgXbIgMtHHu0yn6khH3wfCabAmTk05m9HPTbDKBtd+rK0RUi5B6OrD
/nIz0mpvMjxvwSAWlNKUQdfxO2rjyExOrtmx0trTD4R9Tbc6ZTB/QIym8NCGFOGpjPwDIle4Gmuc
HaueKtGdciJMwV6vkrMI4v6JM2a2zvl8nrqpueeyrh58Od8EIy2YThYGKP9xTV0WNK6T3xoJFCM7
939OIJDugtxP6Mutyp9eYgab3JwlGcrCNF28RrbJtEjgN0ofsCb4x9kapk3G1f0oDBpHOQXOkvGB
Fa5HpZ99MxWbeXIi2OBeQ9FbDqyMAYv1o8qjcVXEvUGcUWA8we3jvNJHFGwsnDAP+AiSte214/cs
7th/Wml1kXkNBm3wpg8QwMN2kJb6hDhkcHBo9LYiGYU5VFovwOiLqxZJcB0mX9/NpVPtRB6pO9m2
NdD80XzkrAc9gyNkhr2JnNG2QyB+8+u+3dhTXwEKNOjtnDnE0L7QGyubA9EnLEXzUA6YqS2ptLHR
XFpbsDy0HVIV4678KB43Jf6woz8uiq4/uBfZ6AjPrGFxygNpFDVMFP3RiU9V0NZ3jVgwyY058MkG
8fyLBL96dP4/e+e1HLeSdeknQgdMws0lyrKKnhRJ8QZBSRS8S7gEnn4+UKf/kIoacs5cT3REx+lo
HaHgEjv3XutbQ9SkK0xk8JF1CPbAYloaZ6pxAgNo7dkssReu8NpDj0ysDeWyH1i2WV2otE5XmtXI
87msxpscHRyNI/+iGUz4kqA44vDMIh37ItYNvAMA9p7zdjDv4dvUF27tTXc6ynJ6Y07s3wpfIUP0
6NZVKkwExagYV0Oc6Fco4bLHgr7NY+SV8rrs8/ChJnHh2KtGBTHTii+GFBNSkQo2ohymDWEYDY1G
FMBrmEs6TRm2wd0ZzB3kOZHbfxFCp/mdiLZcazSFVo4NUqrRY/26AbpvbVwvrA7lCLFpVWTY+GA2
FZhppGFu4HxZXMdufBIKgJI9xM5uUgUejBRW3cFIDOc7yVw6AMywTBDtM4t2Ut1/nGa73eti5kPv
lWDsgjZqky2NTefcZdJ3H7qDjALNlgxmI/z8Yu2NJNfjL9wyPujL1f8vjv9vuBx8QZet3gfFcfId
7vVL+edk9e1f+u9kFcycQV8FLAIV7Z9YDv0/gp2XbzP0dFCuONTU/62Ovf8YwNuh6PiUzkxk+RX/
rY6N/zjw2DFwslEC2wHP519w696wdL9tq02UK2yq2VIvGHlBof5ncYzATXVN3sJRq/l0Y+vAuKX2
0h6SHQq50kELEU9FdZ5mhjaSbFmKMyZOMSLb1q/tFzehec8qSheIFESb2IFJBuSfiPQYmYuLzw9L
IrSaspXtJ47W5Zf98csFP9jj0urkg6G6P/nlXgthJ5SzPFqRrm6NuOTjMab++TS4+uWogY8Pfru1
f9mZ88l9d0ihA1ESbFjg63PN/rxYWpLz8WNYdQQlcI5mUUtXhDIQTpcKETW0wRoNbI7U66/+2CAe
ZLw1uGLvO+SLbe0oNioIQwkb2nlwuSoQgYChmR0EJK9MXGtTAR2BuU0YUs54G05aWFbHtDVCuYkQ
dA4QMkPJeFXicV3Zqi+zLXoLrrXmDOoW05W3NsmAeenKmqIzbTwO5ZM6HG2kGy7ZogxzUIjQX/NW
DneENnTX9j2pEtqEkTAx76Vh8RDQtrdfpEUkxyQ0X27mrjYuwSlnycqNkinaYHMdow2xQgiGY5HL
dRNH5r1haOQZJ27LubUybb5qTPKIDVm28MpMPLXhU1B/NYcRDpSDhDu+otPBLwIWwhycrpv6Ihub
2SdTTwY+JsDz9mhWMB8v4RoR6IJA3KmfTKsv40MnW56/CBUSpbBrD7ezLM17zcpN9YgUCycrX0Ku
XNLC0wgm0lmrM7ZOzHkGCc9vFToah87rgf+3BgurNmY6ENSnZr55gaYDMr7GTkRweCVL3KOMSTn/
NCvtF4yl4UM/Of7D0GO1Ye6OIWXdJM5NTJY0no224SLhp+QuOKLrKDpHLMl7wqaKgq9ChpLATha5
ZUIbbQTx3zXzHWUct5XvoWkcI8yy8WFebom7XBy/SWAXj7VVHX00BwbhLR26rhmo3kWMj/RGY3uq
AnKwcTlFmKbWTZMYSHVxNuRB7pOjHEjHHd11BY9lI0LiYnL8XSnzWDXdO50JHB/njLsq0lC0wcxM
/CVKO/timiLnQRtc43IcavIDGHS+mKNI9rShhbdKzNJ9KYFLPdYWRhGw3Tyy8Yi2ltZ3t+RDLdGd
RR5iTyK0gNmljRfggfl1292YCcaWtT24PDaA7rm8Y1I48gq3h20RIxBpZb4q+sYCejIJL54twoGF
hlWqwIK37NXF+HNKJ6ZX/GOR/qzVqG6TQifJ2CGbY4UQxH5pkf/2q5hp9D3FIrcnz3D2BVo4cm9J
vMkhdbpV/ZUrw8uFqJiXMqurMdy2OkbFJxqf6hZRIi+Chl5L7ROzNp1dxkz2aBMUVAehgsUYDSnR
5OkiNBGW3eAHntkhWyWNhcCteo6CpSCdA4O3zd8o6PMEHvgWalesQtURya0p77N51rQHrXfn5rxD
OSXBe/v8knyyWH7ngrTYL4nQi+yWclvuVaGBDQO0YZ3NqK7JG5gKrqXsOq6l0keiX5jgcSFqumn7
kAJebQWrSnyooZIB4lwe5AzmmdpWms977AzLS8Gem79FjRZraCkYtiS9ZiB1BlbqPKnc682rFAZ1
s/IiI6u+u9ZoYLH1yIj0Fu09RuMoVXs3jGT6LA05RjjG+qj7YYVelz1KVggjXqlwtiVU+bJ0vEBF
WuhvXCK/6GVkBn+TzuN0wETOPe9yaVymeJfUo9eHTfZqu6VpEjU9NVG4KaBVmFcF358ZBWOfRs5Z
WJrYC4KqcnT9LDatWQb0X2a07kmkPydqbnEHRN5lCc/kyR76kLR2NuxDpMYVJvH+y1RNGrRVakIe
jJZ+RxSfWbkfrq0wTPCFJMMYGJYx2evYLew9Ac8OGz6RNlryGMUM8raith0Y3FU9YU3OGXnWtac/
EMDADqrQnzUSnYMO1zVtnrKDrz6CqTcyM/qWt6H7yvwkJKBIMr7JnXNwDQ3DHRgKN07lRs+2NZSb
go/UmnRH6xZ7SflsiLjYmiXIthXUN8wRKOqv/YjZrEsyi4VZOssvkjrKv5hp6wbgajtMDShdNLCr
K2xk2IGKsb4a8rk4twky3vTkvd2wrNfPqd/Hd4Ng6uTqKt3JphXbZqKe1omX3A3Yie6i1slhooo2
2ko0MOdIPol5z5oZM5OfbfF1IbhsyBYj/JcYmWSwqns+OvVTaRd1vKYJtIyn9eoR9cpyaQs2fZ5j
U8niDVaXtYNLMCJweR2FbvszkdgFaKaIvTkDryMRzLy0I0jk6xgH3RSoiXJgvfhMjk1bVDsvJz2O
xGGrOnNjuKKRbdykYVXvFgD+muiW+inNZD3ylRqcs5KY1WEzFW5/2XQivPNrynatnbOtjV+I8Zw2
MxOZHOdSw4FyZMGeaKSUE5wtwz+bsWdgbpdy1bEZXzWou/Zx2Tr3QzLMP3Q9T4/ol+gR0IX6J4jp
u/pf0SsT25wuf/n77OCEg0Nz03Ut/vMW5Qvw+KSl31SF5aU5KnrVAZ/PyIBb6aPFR0hoJL+n+lAd
MYjL/cd10cnE4u2otk1vlU7twsM5aduLcI7deLR9htKsoolIWBjqzqTG+Pg4J0OYt+MsfB/KZZPW
8CmpCeaM07d+FB5EtlQYri5Zs0tVf7VVyILx7w+2tLO5nAYJTKcILoN3mLQzxz949AI3VRWLs4Vw
ttIS2JQfH+p9IYvYj9YLtbi+8DlPCtkGU32t0WI4WJi9LkukITt79LERY64+ti6upn99vEXhCQwU
FpAAhPNnFWuArAdTW9g4iuPw4dcnCGAIXwy7bKlG2mTi8n58zJPRztJ2B+rDUMdcKIDvivWpwGfs
y04cpEPLkWn7YhRiQeULXKrF8SEc/q2VVgz8s050vfrXD6ln0/QGvsNcyYRr9udJV6VodJVnzqHv
6ViPI8JLZQAc/fg0378KHMUFLOw4oMzeYYXy0BxJdGudA1t5uZ+SMmEyO32WUf23o7ChZG7i+Ohl
T19zp8M6bWuci9/QynMSN8f8hpDv43P5y2MJHRtUEE4Lj+3myRXLyJpJsL7YBzOUyQ5BPg/FMI2u
2kxhZ1x2tUI+9PEh369frOmsYZwW4lkO++dNwjeN7ix3xEGrQgb2mIkPsz5QivQ5wV4lRlNCf9qZ
R+Tj475fWRhe+RaISt0iau30VH1zTBDh2OYhW8izYcU62TlYyObU8c4/PtRfTpGHA+g8NTjKktPF
0s1HyaEK86Ak/dmpMKrj3Hb111zwwGTLDo6EmuST6/q38/vlimEYhlHlZIUedExwMVG1BwSyRLsX
wHhz3YNMqy+bn49PcGlNnOzLfboTthACXbj3/k1jkuzprCeHWba+F6RGYWMYQ9p6C8BEXgIVjxFC
T5TJaqSuG6m12suhGVS4JWtcsLmo7BdsaQCC49ai6pxBcl/T+kf3+fFP/dsvpfWBq4W0ERo0y3v2
22AQyciYTFrIE15YHCgJk/rr4hqkj5sS2g1RhLL+40Ma799dn0EodSVZzZ7lnTIVI3rMZsg37qB5
GrWuIjaWBHiluh+eRM28wpe5PO9pYlw2fd58HQZ7NtZW4qtbRFgNgsGonxcixZjsENBgSf74B/7t
mrCG4aAyLO7dKUpPh5CBeZK3vpg9im7dTp+NSLMObU6GbDA2+mdtnHfPpkNIMm8DrRweUexbf96E
BgoFRf80HxDMi5eW1Nk0eONB82VnN/7x2f3tYB5dLp0GDUvN6VfAmyHd0uaeDgqB7HVaonHQW49d
jq3X7JI+Pti7W82ZQekWhm4tX7xTK0ORkUTShvp0cEIatZSvHU8WLyK7xI8PtFjo/nzlHJbLpXiw
OTkyHE8e5NyKE4XkZqSCkCTj6uzh+hUpRF32JYRz0B7rdKATIiIiR2N404odCQNaIuOXzyDD0duY
uGRENUzFrVVrzDgkXCn3OumiX326XhZWgaX7MTZYoHejGU3XHYl41Wcp3e/vD3Bg6OWwCoHUvSuF
4PsDr8d1f8Cg5q3Hsq+OBbrCXaRP/7rqIt6bZwAFDF1e1zpd87tIN7tBxfIgdcc688yU828q2Afo
p6ojmJRP+4cnNRDKbdZDgkP4b0w77+4Sgx/LaKQtDijsxavjmMMBp5//8NYQcdyWrg66X2AQSpmf
rHTm6SMC/tmEyI6sCLsQ6OFFpPH7WifysEuAqwCnMugkzcjOkYC2O/x5vWWuRhV63xwjy8R6qFqj
JW+i4kNhySjZI0kuke2b6XSr9wVdxDlb+jWNXAbbopf8M3BJ60wWpFjsev7+a7ebtJK/aUxsIuQB
jNO49Kzqxma6+gDBls+dxsdgN3WSsJ4B8EYbmE6LC39UtMbaMKPvl9E4CoOkGSJ37UVEYV5gmszk
GhpCcTPSbSA7pNOYqiXOdTUZGrEVBFcGdLFLwg7cxtTPaUvr5ap17d4HECLr8y7DhA1Iup7HdYWi
lg30nBzAJhkrMeQ2g5beiBsEg31DrBC9b51cyhdrJv6Rd8ZIaR71tZEbP6D4ZTTFtZT3xVf10gyd
oiy+HibiIzeLmLQ6cypalDtfEnqxd4aMXVHZzPy/c+P+U3zCB6Dz4udLXdPUvGtxmdvTT7rl4DvQ
oUOmDiap/DcFgrolMK2Ir62iyqtzlN5Dd9NaLTfERF4gN5VR1NltNet8L2Tfoao2dEfdZrrpnUeO
U2W3bm20P/AxcBajldrzq4UEQVzIhrDPlTvm3Galg6bdcur2i403Z75bBCj+JjNTcT5wNQc6Gmhu
tyjEM7V16onD0wehc9XNMY1wDxk/fkcL8P0KLnNofJvHJWxJpb12p6qEQzfZzFfL10umhEGcW615
VY6D3d0iD4Zrk/G4xNfsV3FtGZM7At7SEnE2DBI44rrvBm0112QBgsZjCSe4gyeoRP2KqNsdE/dc
QLgaz2KlYd/qlDEkl5XM6WkxP23nncrZwwZm4tNljKA9yHujtHEreInNA1aSn2Feaonk2/BWB9Cz
5+mbI4dWQ+xU9M0g0FrTMaQR4hHFOFXqp9/N4bU3gyb51YKz854fY8XKuBepab8kYYwptkX7Xe9/
vVYkluY8obwzo2ul3ksJfELSnJ+Me0MZcbKn20tv3uwEy7gE79HuGs9hZxbnNtfVbJeeuZW2/bcp
qcZh+5ah8Gs0A7z6JbStpZDAgUM/DnHpS2GkSydW0p4nho3tD2hHOvBvnz/CR2kyxvSu3HOSvvo5
gDvNzL7yMr09Fn7Ea1rUGpOGfBJcWBEOAOxS34ySm7Zs+CEG1ga5JXuyvS1no1HPYEwtvBi5a2fZ
rVf5qr+wVW7cO4QZiVUvw2R69TQmGZuUbFVxMxk1XeB4oja2eP9Gt+B7zBgAbEtMu4JnRTDNIRBT
dJb7SGFODFJgQxSurSAHooCaKwzngt68luPMQGxEt37KaUqCkyxnj5YE2XoHNAKKVhsd8s6jQTb3
Qzr++uL/fxHhJyJCPqSCuu2DOelLUr7+PiT959/4Z0jqYMpf9nvs8ZfAa7ad/yMhdI3/0Degq2Tz
lf6VXvLfGSnR2Qhk4e4wKPVoCPFJ+++MlFQDe4EEuOgRdcGM8N/MSE+KEvjZ9ECQKpKoQqlqnE79
JiSrxOUswQAhSoiNPV2gUvrtavylcff+EChw2cljo+UnUwP9+XWGDL0wn/wZZYtFSKGHP6Kk/8kl
/Z9r/v9wlOVX/LbfIX5LKTvmKG753GrPlXrt7E9q3s9OZNle/HYIN6kERD4O0c83rn4zJZQ03z4+
i9MyymPmSz0NAEJfnoxTlbAyqo6oRFPuOyRqO3eMxwSdhhVe5qY+72c2lsHQ+2pTyUJ+UmifbN7F
r0NTydNHAhi/PPO/nx2TfGVgq0HxOGbTprZsFqJ0cQDTz1pSmSOoRFNMHOHHZ3yyJ/t1WDac7Mo4
XYSsfx7Wan3a/gmHdZs0PxjF8MXx4aNEzqwC38X29fHh3t3D5QLTXlrG6+wDT7sFVB26AbmBw7Wd
fd+Yzc4NQ0W6oqt/Upa+I2O/XVDauRTD9l/2Y/48/3MvKUPH71TAinlI2P9Q7IgDrc0NoMdAqxxv
1l9i0h33HTqbTxoWJ9u0X1eXnQDjfIsgiXc6eNfqqMp0CVw3EjfMPeOLOuLj/u8vKrcQTSk7tGU7
+Oc9FICle1EYNAVJtKa/EEYgQvH6IS+rP7l/fzshhCWsyZj5WVBOXnPkxpjP6DPR5WzyNe2UZ8er
nj8+nc+OcXI6FMem0ww8I4bZXaA12wmv+Axbv7xNvwk83m7MWx9iSbKiQXT6tvkpUjWzk/sa5s8F
1Zp5MMGnMPQek6dY03gky0G/iqQ1rGtEIGdQ+NUnt429+vu3DxwBTUncH65Y7t+fd65lq0K4En0z
Wyvl94oIiXEDVMjcwMab93aY5bfwRCAw5T2Yr1bvt6q11IYERgOx1zDucJXJB5PhtUEMMY402bk3
pl0MDA8HlJy+dBIIg1JfW50atgZ53HcJwfC49os+vcd/phhKu+mxdQYQ3VX9XHg1hhuvJWTQGPY9
Afc4YLEGA8Vy1hniyYu8rhGQN30VOAmzZUeiLo713D3q3uzAmHdLiIn2FF/ojebAgMq5qjp+KFgC
w7FbwveCDHHtmrjc/rwnVPkL4an5Oq5jc5W6zXfHLFzyCgqMhFozrFtGjjthtufYyrovqpzEzQi/
ZsccO99UlkxBpelZkPeG2LYZ75arauPCgxK6QX2rGLup4dZysQ+JzOvO3TmdNtWMJpSGc2tchKQn
7isAo6uo6uObMB3G735XTDf4zXt4kSGyBXdIOV4yvy45W08xYsl0XQAc/+JAxLPW42y8SsmmYGW3
ovupNQLNq0rz7sFHmBJvldOJm2HQ+YuWC0wSzEU12RgVYbsTyzfZzrqow45M69BiXCuiYkMuoFuv
+H3YX+HWrPo81S7TSLx26NWJfOj6H+msvojZfPUJ0cYDb/PO91ryxNYpPdMn4NFYNfmGlaN4Xah6
bFLHZt6nTCoCxnjcBDucu4de5+8rFL8jVW52KHy7fUiWr06uGvdYeD0LVjGGiGuksWObEd8wEMUK
WvJeIOSU29GEpFiZjIAD2sPRyg+ncOORqgzML6fHbuM02wNk5ADm7KyaJu12Y+Fl+9ROhzuyOvu7
rg75w9JHgZmxV8LxOVUB0WrZgSYn/gdswJuBrv6V53M5AxQb4bqQtbnG4uFedsjp07PUdAr2CRBo
CApNDMITJUQ10YfRzRQl+h3Ci0wFJEnaVyZ77V2Mrn1nkBr6LXRZ6HhKtPDSHH041bAT3B7ha0nA
O7DgK4gU5nriW4F6JxKHqZbNeaO5ABKReJ85fu1ch5ql7do6tjCcF9H5KOyHsGhgrLlxO6KCHXQU
G41jnjUS83Pfq1ytQCyF3zpFW8Cvx6oLLK3XdhVI+Z8izbyfIHK7Vcvw/yiZtX2LiYjd4P4URkBf
UN9obYdlGjAR1yPUM2dtzOpHDu89XbWDyjdxRN4BNoRpXzCeOCeuWdzDH5yRpHoGqAHNNnYe2Aim
gWJ88sxweC5DO77Ri0bfD4mZO2vRK9CAiPCAPTNw+G5kbXdoir647C01vkgL83rZR/6VMmbrHpAg
zIu2BVOpGsM+vvXxrAFkSVRL75qdYfkyxfZ4g4iX7nwad5cKX/u5oUDyYcywj1kNydFo7GFVT51z
V0+Wt+4ImNlD6fOGFb0nDsCmkMUrN4nSlrOO33LWw8xF7ebYazJEqu0QjvpP2jY0WGJyUu8a4FFE
cDrtnjDzFhdr0e54NAhAQAm5rekO7bpqjIp1W2NYpoQVm14XDS4NZ06B0TZk6jFDjIJowK3CSxPj
+vZhXxFLMB/4tdG9aVTzYcqmBnkuoODcDpNmlTKLTAO7SMnhZXuyrdLUWbsi8s/s1oezCI9wU+uR
tmP2lRScgMUzAWkYVKavdxt9kvLsF5kybrxpG8ahtmELzcbW1HN/RSQ910FVVGkmpMXrMpfNt7Hp
OpaxIbvJKwE0G8vCqmMVeCbwHp344Lr7Dh3aK7CseWuSXHN84y6OtE5QxOOVfmmzyvjWuSWhBTn8
v5+YT/OHqVUEQLCtP7z9cbN07LuCltcZyTMoYWbbXUiapKKRdd9tBppX04ZnGFjN1EEAMaKF7r4c
EuMoQB1IrsOqn0wwN1a+wHnRwjy6qmvX8PP4o0JaxJwmznTxhgQ128i8XVqmX1MRVw9DUhS7zu/L
HVTPEF+ooVMm6wXtY1DIulqAgVX/AlOlO2NC4qFh7lN77YWZvlTWYCNQZl/6gKshXsa2tpGGn1w4
mRoAPXaRH0DcV+jP/Glp6xi0Hk1rQDHkkfGIWhKeoFs5Xb9wtqkYy5ofrCtn3vvop+8MGmBPb2kP
iVjorm+RcHbtlWwlHBokc91z2ATQ6kHNHjZ8CRSzchvtvk4cYqGY1HcbzwKdVtFCx0dlxT/eqJLZ
QrwsaNccQ6Mi2s1piUJrIogWTah5O7a+8gz5aPYw+om/K8sGlmnjaBtbSB+OOnTS6I1Bu3zs8Ne0
gZbCYx0dlPKWAX6x8kG6x3Bpry05iRejaPJNWfOAO6HIDjNP9IogqG6D7758TfmGn5mtDlwlc+YH
HqTo2om16KpLe/+uTEHBO4IAukTC9vGk5Tx17H67AHN+eJ6PZTT9okeaoaauUZPNN7OmD68EGWtf
CrcOocBCm1l7mvPPfco6Ff6caGptFP6irS5QjNLW0u4jlH/XqAahk+cmjDJbJV/LvvVu/GpQWw2b
2qPVT+JxkJp4TO16uuRL5WzjJtbWU5KQSUz4JlqysLqYGRTdVnDUNiaKTEKMLXX5dtU7m45P1Xre
lZnpW7Q4AEPw/h/R1Rk09SEtoOkbF5GXvlV2pR/dJi43pY8vppg6a1M3BSAdqQteYpfpUA+L8yr0
jAg/GJig1duzzDyMpCBNwJOh9D7OXqIu3bZEgJa7+PFENzQB7MjsSm/S4gzOkPPkAyzadSHVbbCY
hUgAF9z+mdDDrIVuZTRAdKMRDSAEOrigTPoWtCmxKRkEHBaF6cysw/LKlfO8ZhLfI2Nt6+lBx65v
B+U8ppu5n9otpBX/HItsGvSZm15ZIKG2dPUBjvQFHOJxVteGO8ImlrW6ahg0YGmMy27nghIgGHAu
aKyaWGqTwIP4tOHbNJz5KMLgkosWiH6XkyJaumV13+MD3PYsONRAQOWPhjC7qyYijVH2zgCrAAjs
NNKRxXY/bnHKaYRxZ6V23+o6/VxseVTMwkIFNkAS1qOWV7Oz6zSY3/LdvIGGd1MPkEyNMn/Qex6n
ooZua/mJ8e0tUEUUhGSIcdS/Tb4HhFUlAC80seQOtbyYhD6b6FoQxGJtdg/OiNfD6yZ55k0mfg5r
GgjbKXwHsXo3kAaElc2ab+iT884jHYY/G/I/7oXWRCBfoMOe9x0q75A/ep1aBvOFam7CfWukYpfo
1nyGi86BsZTsljO6WtRlKwCq8aUBsapd9UlxZ6qM5rxH7MFcx9oOKFAn8cRM5vPEuAsBbtncWYOF
yztLtCPU/eu+nlycc7DMx1R79RqgiIYonwCTgDhIp/Cc04AiodOjDZC9ya3nyRGPUWTukCcOUILD
7kiAkCRiqtHdDRUigs/Zxg8WT9cmoo5V1jrFd7fUvsMNvlJma21NNRZL3dacebELcGJO7scqnlfS
0yKQMs2OCzGsDAIE0ODRWSGJ70ljQrQCqVhB+G+bEBNKFAXEq3dr3eugF9m12ORuzfmWtS2oqmhx
sGITM1CHF3UZR6tsAJvkJDnwssoaeqCKafwc9YO9z5RBXNDUKwAmmHDvauGYc5BHTKgDUnSPcerU
1yWApCcGTGXAV734Cm8ToP/gOouHSqh17tXZWT8wXKbjn+1EHvd7jRhwwgWiRlwLT87X6EXlXR0R
ik6KiEuGgELK7cyQaJQrF55UHO9yf063hODS/9Pz5BClxgSku2u++XIu8LRpFmzo3PZp4leRNYJa
7FWWHdvyG+U99Cun9C4Mv+/0lTTtCpttigXLrPrxOmSEcNZNkKpThh/bzsOpaBaFTs4OsDY025K7
uFah/U1A0FlMTvOEQ7JLb0q7q7Y9pqyvjqS+wqoam5eT53dfszx2D5lIysdwcvUQ80VvPejLF9Jh
RAQ224vJti/7Y5x4AupD2z2WnWXvMYKMh9yOhiPuiex7J1L4LngWKkxxXXg9uHXxo2hdfTU4BpP6
Nq1Q7oe1e0C3Ks5lR/MLSb3OyGoA6rNKWryIk9aJL1bpFhsyQgBCJcMQX1ba9JoNrvdkMrEjGGT2
VlGUz1sCn9JVCgkqoMabYS/FePCCXlMMeybJSpbm6T6thzyoHQYwcL6lc5jYVRBFZ82QOr111AKu
aZPiHhLHE+1+IplZ5QO6xB44N9j3mVE/4g611pkDGzrQycjo1zaV8a7yneK+yvC6dHNunklJCgT1
fEHGikXuQu312t5qR63Ys11ytNepy/s6GCW0vN7xHjqtKQP2nd6OXcwYmFoSfoGo3DGEdPNrSsX0
RRlW9SVtsuap7mvl7mqNkU+QhGj7d0Nlh3aQZZQ0QuvKG2zuI6PLhXOcSUbFQS/H9DCY/Ws0euQA
0Es+V9AujhaV7fey1h1Iny75nFp2OVdDXgWtpeW7LiOqBbI8A8OhxjvqN3V3KUwvukwphmAY5mm7
8Ty7ITQIehquDfOW9/9HV+px0PNN84PexWFphd188Ku2v850mgyCgNIHJVuLDxdUVaMswpsWc8I3
S6ufBVbVZ5KV7uaeTKitC7t5rdHC2aXNzMpeaxa0rz6/Q1I/disypuStDfgOG6FDFFDc61tsDX1A
JJLYa1jodjH02nMzcyYWF9kDLS189qYpYmkw1kgqWAkxYWoRwRXKvWerw/eElLPnsHD1dR35j0KJ
8ajXhrnjb8E1r5ruTiTih5t78mqgn/wtmsNhO2SjB6jQmtIL35/HHZYErljleYhuUsBems9FsUL3
0R1icZ8MuO3SPuGFlT7EnZKaaoodH5Wwveus2LxmD/Kw6MWvVD07h4aYqqAbO2dTM2l9qXxGcLkc
vb3WWOmlgxweK6nGLsaUVLcAtppVNIwlQ7U2osLVboqi6CARTsVNCELg2m2gxzkpA0uMmtZPIyrL
VZWO9Ub2SXRA499flbaKz3M7s+8EaJSSNLQ5BJWUQtPCV97uCpbbzVBj5p87pd+EYe/s8xGsa9Vl
1W4arPyuY8UNsMzXG98f9J3M+3sESAyK3UWwGlXTrhvlc4wLfp9GMV8sCsEDC6m2LyyM7pRy7mEU
BL+0UZNR/1blz75LhwQIUv3NIkDwKzLXniSRCF7jtwrXjX406j7EiBqma7olIw9ba973pqamlYZ6
z79kWhqZq6pskKBbssKK3ZRqZmsWS/+ynGROzjozfNzR/i5OlkRQWlj3jtm+orOCxQDYdiUbS0Ll
G7/jHCrADpnFiqKKTRJdTcIpQPAjQTc2bCf2GtqHA++//QRG6KEglWclwiraUxXma9od31szIQ1C
n0KiUvi+TuO475Xz4rIFUel8bkv9hhoKvB2Et5XWe8Z34efjUVS2ha/copGSlYyjQ2M/+Fr4M3Ys
+xqtg3nTKv8nWhHtAXpS+8U0XRmvbdzAuLqkCtetZ7iBhoN4pzNk3ZhJU66dLgLEVNIB+Ljh+74L
ijQKQQ5KaEYD5qluzVEA5AbAdvtR0L8bNJpxSV3xTDY79uPFJ4OBv40gdCSuTHmwTDJd/7Pn6ipb
USe5dMsruuU6WYtBUqA8zaP6M8383w4F9tb1PRsbIUvfn4fSW6em/Uhjfoy96F6lgk9GOhgXejdk
nzST/zY+QiGPBBrSNkc8aZobGbRGuG0Ia2TZn2d5l+0dyfgm5OENmkgVu2rg4fr4xv3t/ExjcXlC
tkNXdXJQO8Hyp1VJ+2vwYJJnFTiSlh170s8mKfhV3zXseaEZUrmLDO3dJIXFf65rTe6LKca/koda
yuLmpWdwHJDP0P64rt9GPPkcX/Q5I56PT/VvQwnTshgWL4Ao81QGN0WiRsYetXuAcDTgS04Q1cSX
jw/y/kWwyBqnq2lBFWQ3cfJoCrsmFajym31kgKHqqs5ZjUbWnOdaSqBH7Zfrj4/3/qQ4HrwdAMsY
/9zTaVxDpeNNtdXsi1KxZjjTjRsb7idv9/uHxGKGDviZbotpeW+sqN/Gtj5MtRlTZLNPugj9VV1h
nauHcxc/4b9+HC1OwrPRPhvElZ6uI34LQHmavGrPsBMSm9Yercm9r2X68PFl+8ttwqhrgh0iL2CZ
3/z5Wjt1kVk+ErX9nOggVV40DwNQVi45Kr/IUf9H0435/rHnlH471MkKwrbRWQIZSQAdfHpppYiC
YoTvEygfG1UzlPOXyWaJxB8e4pQVNNx0APpfQY4RBjSb3SZlILMzW3a2hbToSRWCHBfbS+tDZyny
48Z4vghzSjPRlEhklpwhSh3ALWaXdgd3yNXlWPU0lSbiuFfsfOEbOcn8yYnCXTp9v3mpaLXrvACo
g0/H33k+a7Cre65pG3ePflHql8bg3eKESl6KuYelmmNoIyflq8Ryu3XBODJGcs4WYmBiMywxmv/N
3pn11o1kW/qvNO47DQ7BCejbD+fwDDqaZVmy/ULIlsyZDDI4//r+KGfmtY9UUrneGmigqoDMskVx
Cu7Ye61vyYyMsE9FSK3SOjHpfcWNHLzzOWSvV1RZvVEZIqA6sVxSY1OLeKWhInqlN90DvqtuPYpK
7Bk3DUHbEr3LcdKAXbV7lgm0DGnmh2sQGUiGomE9u9EYCFYwn6tlapRys9K/uZCQ3vlavfKsmWDU
UHAwxeYrfPSshUVfo0eYuC6pps56w7dOuOvjPkobsu/G0Br2bz/cLyUQKIpdISAHIHvxjyUQRA3i
+5VFtfe9Fj9+UhWbOmraM8eS7S70ovYsphtyKwgjfsfg8spCwQKLfJowaySlx69vE029FncOgNNk
mj73zmB8rWnB3kIwSJ/++CSZubIasf3gv8erOaMKSsCpK/dF39CoJKcRIzoivoAEyebEUVnirRUz
LyIaTPpobx/8lfNEaWE5jKf4WDP6/X35wJ3fsRMsy70KQeBgXLyNxiUgOQVv8KdHginA+0QuNxUP
lp7fj8S2TEXkQYMR97z7aSqHwPQAhjWIrv/4MUWAgGAKYRQFge4cnZNUVdVFfZcz6usGADH0Qqz0
chhsBzmn8/jnp4UiHcWDgC34wnICDF6Cgag5Lbuw9pqcyoq2Pm1WjASAct4+2MsXEE0/YgdMCzYz
puPPV824FuN9wZlp4ja2tHtwrI/paN2S8/OOKmF5l38XJXAoKkWHU2PNfyHqR2o/lRqzUdKGNxbt
C7+yczjyPSroJaQzN9+rql4/IoYoZGzLS3f8eREgOMkZz/a10R8yXz4gdr61gAMR4uXkq7gz37Eo
vXz2IU/C7HuuOjji0RNpK5RIbehme63rDpDH9tBiLxNHf+cwLwub5TBUa7hgqD6Oa/ze08ck4Ufv
e83UbjUXsogc+SK+/Wi8XCo5CkJng5VZx/Rx9NATfDmWaWpk+8Zik8nmi6io7odbOtdp3TLj8ua1
Nb1nA3yhtsf18bxwuPhiMVkev2phMRPsF1Pf+/ZEYyr32RmXMiM9zmdwNpfMleCRkx5IDm4W49j2
JZ1o3d21Yx2d5Ix2tgNl0TzZ9Q24a2DwUlIcLGUB+HD7FKWK88k3B2cftcp+Z41/9cZ4/iKHAkKD
j+v3FYkpYbzguvM9DaNyk05+etBGWg9v35hXn7IlO8k3AEe+KDkLUfMZiap8X7ZujlW/3+uZceu5
7XtVyysvLH5MalvWIQdV2+9nY7sYl2QNEx+LpMVsOYxPRkcft2+fzWsrEPZndsb4LNh/vLhmujlG
nZYxzyeosnf5TI12B39D5d8wk/15Fc0GC5konwy4PfrxTotIe1TQMa/olIWPy7VrYI8UTXj/9lm9
9vIQlIWknSvIiR1du1FlpTFXvDx5YntQuQ263qH9SP+z2jaR7X0fcpmesIF/zxT22pqHIhbCER/f
l5seuhk6GJw+20eRedmWGsGI0VamdzKdP7Jc794+zdceeLY9Jg87jq0X+9acc3QduN57GclsVzi2
ez3gBwrePsqxMRI9G6o8LiaUSHCkKAp+fxL9zhw7my7Y3usG/S4BQbbVUByvQthJOe1yd/iUYs5e
d1XbX9ZTmV3YuQuC00NmNZNNy6wnlYFREx1P7CIj0q5L39tCH/Ogfv6SrvGcaoZP6LjwaUKl2xhv
+NqMgs5dWz8YrU+KlOWpk8T17jtAbiAlYvqKpZXcZUOvTkK/+opan0DBJVQZCsQJulKfnBgN/EjM
ebx9IV951xgzUYICO8C6efxBzAFCwPSk3B7K+VHORrvVJfqmkGCYanp4+1ivPIgLuHapK+idUHX/
fs9MuI46eVyU9qHxqCNBDApbf4DHWe5dv0w3dK/adyqMV146KKWGQ0XDF+tFid03+TQ2UcXppfZn
6GPaGkLeksLczCuL0OVPdTPUAQPSfv/n52pAPFs0jhSIxyslpCcUQGQn7NmrXRDd29Aoyq9pkEUE
Vkd3k2e/5xV+7U5yaWkDEEfls5QdXV2ARK0SdbXXcGWuJ4OAnLK02uuh9ot94bCRfvsMX/nmcILU
UBC2UXA/v6G/tDmKsBGEFHBpR1Avm1w0Q6Dj+QssRGr/yaF8bL4efkxab0cfBOmCwShKtmiGX5VX
dl5D5XFb5zTBIPfO8vXaMwoXnccTFyjNt6NntEelUs50Bvaq6G67uHqy7fqWoLUG6n597RG68ceb
IxYwTBcmRk2T5srRbTNG2t+mmsv9bM7IbtzhBo5wIOkDvHOgVxZmRPY62He06Ng4lvv5y/2SM3Eq
Oqkh+zyy73Hs7ry5vn3nkbD4GUcF/W/HOF6VtTSD3sYx0NgaK9JY5EHZyr4xOyCmYT6ACop0DOxD
IwPlwP2vhsZlfs/4pPPgmA5Gh0CpTBi+iBFRCpSBzQCzfZ9YbXOYhYivTT8CsTMRvBpKvdwVCr0E
u9tpjTItPIltD9uCvpjZjAb5XMpE7Wb2C/QPpUHYRFWoZqf3JC6ygRqjyzTXqQ6rJfM9A1Ebj268
Mxo1neQ2qqneiovzXmv6PWz626TK1JornG0LekXNKka7s0cvhLNxmOWGQCEb/V62sIusBb6Vdtu3
L+9rzyZfcdfgOVkQ3EfPJpSvup0cnk2Uew/12D54sbwUlrbFxUhW9lD9B68dNTfFHoJ+LCJHx7Pj
qaytaCr3bR0vPacLfKMnQ1u+U7y+bPkJeqX0mqlNaNMdUxwI8onJ6vTLPbrOa5L3GmQ83vcau3UV
nTMjXne2Cfa4fGfLZL1+XLq0XFE218cFmS+LupCDTU+kmmZIxiRqwu3XrtGe6/mGMTZ7nNouiKPJ
+jrIS3Q7WleykNewrW2EtzY8/RNL77St0YpyHaLV4oGTO0YQDJX89Jtt9GzUR9Q5mTtHgd9i6kx6
dw4iI/xoZkLBY7DrFYHGIiMsmNTdlN8HRJd8QoZtXBEEMe/AsBEOYRv8+2K217Fq042rueZdTZzL
O7fitTV94Qe4vkmbwVoCYX9dIxId2HaZ9eVebx8m/CaradB3mdH27zxZr61FvxznuDDqZV8AIRnK
vWfn+pqUtW5dxPHm7dfltQ+iA4yTuQIOHHgIv5+MXpuyqkVT7rGheOuJcAs24/dVFiNzVdM7prNX
D0a/kj0Lkbgvyl6nYTEqc94VLQbzCSdg1wuSiCIEAVabvHP5XlsIHNr+fC2w7L0ofvNpspwUYcO+
SZtrU7nO2gine8jwT23CGDF23rmSxmvPxTKGYgPLVM89ntPMSuZcX+q0dMxjjBcmsPS5GU5MevFB
ZWnxXsiaIHfpWzdENsX7KUJnHJHace5FXrb1KzF9clHpo5gOI6Jh3r7Tr/56LIi0kejfYmj7/U5j
uFdaFlPmDLV8svzoLjb7j7nFaPc/OA6sWLTnzFFfFAeq14C1IpHZsxOVdHPIepg0zO9d886H9LWy
leYUc1QoTz7/+f2ELIhVNjjWYt8i446JmPGG8roBJJJ6xiURx7dF7r/TqHjtAf7lkMcFazoLogxs
vdhrw7iLuuoJTDh6U+fQVP07ew7rteeXHSlDMspH9sJHW+F28IScR7dgmTGnr20sf8BAdYicNLw1
7Vtw/FJL1kD0y01SL/JfzVjEUg06HL9X90TxxvdhTQhVZyIixmiC9D9um4+APquAWDk4l6HytqM7
eHeezapJbChs8UJThPZlS2uzMn/og4nCHCDYKPWvadVdMB2Xm5aSL/F6iOWTlWy6YjI/SnSQfOxN
+52n6bWr4C9OXVocPLfHlqw8l0qVSIb3M8kMczsbq1YX97a0T+mZ3rfJu6ir127xYpZgdu3SbD2+
7DI1IjANvCYJYQtIVbpGbmd2v4EVkVi5UotM9O0X5pVT5Lu+uI0BslG5HxW3vjN5RWta+T7zI7GJ
m8lZsADzfkordU/+xLxHFfTt7WM+OziPilAG5+CeTV5RtrZHT1ekTTmT2bzYO8Xsr+Ohcz6K2OjX
Jez607jK8ztpFhD8BAKqZ9UwQTn5XdHN7aZF2bPThgEB6zu/1MtxH6i2JfdoWbXdF3vfaLRnGfa8
0WoOUZctWSJoxOCyhgvWAsTViicFMZOdb0jPIMOCmQxiaGEEb/8i1itr5eILx6AJJYhBm/n70qJj
lnSKNinwLacWo5FFapxY+XyN3LG0T7ld7gm5FPYprge1inKayIZWMEcFWtZfDdagg2sM9c8xhFSo
CrP+mbK43MUDjxQmhmyLzsbeoZJ9IiZ7xZLdb4STxuRiaCJotLKF/VCT4Rh3C4kEIHFmfSQyZrzk
tcUXMvEi3Mde5x9y3f1CRku2f/sCvHb+TMDwoLvLhP64cUS7Lc1Va3H+eTZ+jFGK7EdnTO4TQ4u3
f34otJBoDXCj89k4KkAYOtV1sXyWfFLXA1l7i8FmlNnBj/Po/u1jvUigoiHGtoAWDrtXPoPH2/9S
c/JuKBI2B70dkvDOwBj/xSyMXSirPijd3Dg1Kj28akdzuDBNLbo2W81fCyuXO0m+3s9S8o/wDefJ
96ZS1Y/2fy9/7Tt81oagn/YZsf4//3RbIQUt3vwju6fq4qF4Usd/6Lcfq/7P8/8N3TN4aB9++4fN
M6D+untqppsnhaL+b8r78if/3f/zfz39O5h7ttcmz9w/KIHlCH/9zeUU/vu/bp/K8kmpp6dfEQ5/
/a2/Ofdg6UEu8IIK4G//4Bt8/QPIISpaEy0aQHWPReYvfoPlfHA89jA8BESPQz1g7f87VFx8wG0C
BXBRZdECpQ7+++yvfi6bXLh/KdAQ7os9/qJ7WgLV2IPqcNeO1nSXkF8NQml5ovWZMuSuB02c9sv+
k8DctgDSv4LrYg4gl6dpXUDvDsiasHYutNl9XcCuDe1QFRuTlfJC1cK5HTM9Q7euI4bH6GOvh8ba
FJEzfi7Gsa6DiWHlgx+VBgYOPV93vj2sQaQL7GEuMb2yPektFe3spETC6WU1xTBjINzwHapLXV8B
pBDVavZHtbVjAlby0styNmrVZ4pWgDEgTk66MZrJDXW2nXLdALkawuw0iS4xcnj7ckryWzO2oAz3
GF4jOodO9Tk2unpn9tp8UD0zqSAyHedb6NHOXWEvhWBQNFF0XjVT+ykDGXOGelG/gT5sBmXuXved
4Z8D+q8DDxHkVyJNkFRYWb+f3a4PMpQ1tLL1ZgdrvtwPCZmJjTVdV7JyTyCzE8ukZUgru964LF3/
EJUZAZtjdqV5JC67ISJjYxo8JH6qwsdS2x+bJXdnqIW+xjcjznxipU5g+Gj7UJuNA3Mz7ZArhKkZ
OSbrWEsRfqd6dV474Gg3sO+XlK+huyUPSWzoP7pn+BbsHcYkQMlsRPmpar6WvanOYfKHq6wzb52x
GL9PWeds1JDGK4ag6noG0kTnxcm3DvYX7EjjdCOS1P3WheNaltNXvUjUzpBWigAICwZz3PCu95Jq
m6ah8+jxgZnO8dKl55FdYIL25GI9HltA8EXeB0nseXvlNM22dsyEJIUlN4Ru9Cry8KE2U+N/I41x
+BGB/t7Oejl6ZFpigeK9EddiGlR+NqXyU9wZ6SdyIqcHjdE1EU2zrZ9rVdafehp0qQpLAa42P5Yb
4AZQ6c3QC+I58w74XcpLDGbVeT4Yn+AmSdJZLVEzpaiya+Bw5NDjJL40i8Y/FTDusegS79Cs+foU
7r7TUIJsG5UBH/c7kWXruRuHA+qjbVqayMfnsbG2sZDe2jTqCDNcZaKg74hrLzHKoHYWHYwurGGA
pIa5N4O0BrmkjGLJDJiLK02DIWazC4u7EpW6Yz5Uee2GZzVmzPgUGNc9Fnf3piDeFkmjoZ2opBOh
uctbK8V12rNl97/PoMKTTRRO8+XcjwSOdQDCv5O2Fc5n5FatSjTIn2w5WlcNZUDDgCVzb0Wo0o3f
dJgA8tI/DJVrFhgeVD4hOXLkjRy1AoRQMvXRXgo3az6Z+SAycmPR87ZxUKIJcw+EgXlKY2yQkuzE
Qsl1L3o5bwkpKh2MQVGof5njGiW8LrXoop7cwr1H1GbWzUbhD7guR78LH9OwVmQGEMLMCocrQ2hi
o3fVR55cO1t5fkEwp98IzOhjn4Ng11uaOWRITdreg5JQndhVPmgrwptxmPxMLQgpaMQ5vlr/jixS
+yEDwMOTok+L7y1uYX2V9YBttXUFIz+rzXZmOJJi4E61C92NXCY6QEYIt720Mw455xGYQ7ZAyBMi
sgwwGeXAHPVBJni5FxpVm4WQr3CVYtcrItJKV33il+Qm486qKDG7Orba0ywfbD1gqqnBdRndaKPH
pXM59s64tQX8NBjafbpqbK7x2qGLcMt+wDxtHE01z0G0+nou/IFMDovS3ReoMhPKOzHaYWBnBEaj
QLNcQHVmvCvd3ttVxFFdlWZ+hmkAQXVj2NXZGNvxaSilu62GVuBmBs3CS9Unsg66smPfg/D+4LmY
szUw77yrKetX5CQbRje0N0nz1T/CmWNCRKfcWJNur60crSwv3JgIJw+P0kULQeOLTWDAtKIbdMqI
DZ5VTeBtNopo1zbtTA7D3OX6io7x9B3i+je+Uc0FXSpnO7ihtk76RPdWpl7r7CONcEvKuPfJRi9/
LYQW8nEo85M8ctVl1XraNtcm/dCXevh9ppV2BeUccIMTnbB0hoisEv1z5hpJoLA3fumNeqxWbWhK
IAD1eOqSX3+OvthDpz9mgRym9CusSONAJFl/IaJx22qlIJBNn9M15gdDrtKeYDXcavOVg/t/E2f+
TuWl/ETWQnsyOZi9FjrXDvk9/cTUGBDsKRxmA47wy4UHBShjNL3ThPH9hhrSDmRjlauB438cfRyV
ppHEq4gkKkTFqP36Oc6wNPvRzuEEtoxz8QkZZACyNM7iM4Utoey9jX6m92CWEAdgPPUdg2ybYIEN
0YXG3lG1dU98l9yYfoVrwIBmnyYSR0VJynimD/Vdx3t43jVtc0UT2j/zXIN46rhMz7J4RCdmxf1F
VtmEs+DO3xMhhTpOJGcTSYT3YdXpF2Fo+PwQ5VAJFEvIu1eRMlxY+oUiCqVdJ7z5VzbG3x3tzuYB
+/+6Vk4WWOPcXhN4MhYrUXjOSUHm8HXmxPOpQQLgtwF3xUqOhb7JporIAz26D5uSHltZ6BQPLjYB
bbI2iZk13gq6D9aoUN+IJpLndpLop5amknz5+tfBqGEHQU8lUixl7SfN7NCrduRPAXtEge8vPXvw
BY6/ruFvYXb0KNrLyGzXdbEIBjEzOAbyL957b7ZoYnZN3wZVmNgP5uhRU4iYEAyXTR1ftybz8dX3
zhS7H8GEoFwkYrCgIL9VDlGXPyerf1Tf/xuV+7+3Bfh/qL43ibSn7v7X9f1l80SywK/F/V9/5a/i
nknpB1jVrH40fSDNLiaJ4Um1//1fkGTFB4KE2Z4iRkWk+WuIlfPhuaexMM1c3SIA658CXxgfELTT
61jGozQ8dP9PCnxqVToAv/RP0FqhVUDWiPjPAt993CbKVMcQq/OTKxTAVuqv2cOP9aqJMucSh6Kg
UHJqmhZVrpOhzReLUK7V0CfOOgv7ahgvamZXcuUSA7lSLWxL6yb2ci0f722v1zJ97WQNpIC+RJAy
l/pw1eKrfaSkGpgM4gFHidoYsaevzM6oqHGq2My8HkehiDZFXKeHIi2NH1ZUgjT0Ve1908wln8WB
veJmGE6qKprJnXPzG0IGwx0fzzmw/Fy/zLKkWrpATtetarOhfJxz2QAvtIRGc1r75pHtTW1BqVui
EybqsiezG1fXGVn0yYnb293XIe3MjdCl76xYEuKbxvUy0vuqcbrqcXL5xJoORbOxJGe88mgpeRtV
5zLA7Baf1iERU/1z/vrgfEuGvv2keidOL2xz1DBaSvcywTc/kHE5xsk6h5SzhqgSUzv7yN8ZX9AU
/Oja4A0C7sT0OZyqknAllPGraQyjj8gDGWyqCsAjDaS4P0mcMD5l8Dt+ZhZr2DtHjPozy2bjA6wt
17qRkuvJKB13LFA0eT81I+M3YgkZTbl4uTRV4gfUbA8fWxHOHiHdA7AYKxc8Eim27BT8UKzmILWV
IvEmd6cvLXGYzhVnYuprM+uLMfDzeAwSvbM2Sl+qGi2Nf7hNTkcQq/BeJaLbDpFFeFGN96urYve6
nsVIphdSicAkbYrVuWgOZFKSZ1DUxjXpSsOm7AvnEAp30hZnr/M4EEgcjOyKL1BIzHIVT1UR44XD
225gatPkGVmc6XSul53uygPzt8GT4IZK5XkbLoQg5b2PS3klsjquTuYyMQTJOUR04UVl59GsukKJ
syFEyJWs4pLpDGmZhrBEUMxcvWsWdu7VbPTux0KWmO1cbfTlXd70LsPCivRTvMkMwhs9pqCzxnGx
mJps0Q4pyCr/zJGkJBe1O8EOyl3q7Rx/onbW20mk1iH7kQuleclZT6126oTl8GAy6sEVoAa8wfC9
p5MxAjmD0dVkTKnljs4gBlAE0nZdYHdvjaklyRfyQ7vXm8LdllGSXKH+Mdjy1T1zsaoJwcVU7GLD
lSWnpA0Q3XfDWoay78/mOenqwNSEta5i7mbAGK831nqpoaZJtdIHi1HqiVo3QHPcc1gIw0WubIyO
mdsFccQsmSdOUJekhFAGueYmF1pV5ZhFKWVjYoV0pwmK3Bs+m4mqoJ4g4DwIXd3MY5vCi+i079rs
l7xTpD5jUbTTyb5oK0vNW0bURbuNOnb1Y1jpOOOnDpIN3KuK5DfZlDv+JcEmPh3Ids9KNH0UtU+K
Gc1SYMJJnpNCleuxOZy4aWidWJVsfsDH+2R3xBZYia3mj30G9mA/ZEv0XBNOY+BJzTi1lNLxXKTm
tSgH3sdQ+CkormedA7sxGHx1uptHyzukgAAzfP3aOJ4952W4FmKTgCNlO88LQZAZ0VKIcq8qKEJz
GpizsK7Re+v91uriPKD4M08rp/Q3ZNMQfKUlcglTi0fjVs5kFOsEtnGfMxGl35raTR9SvdU+WU3e
f1H62DebphKCd02MuIhTSrXCcLT2hEaFWOcWpdSGfN+oOeUPCOSJjGGgx5oONeEKbGARH4iPtnF3
TsK1JRyaKRd9MHaYT0zl6IBknSZaKnvZ41VrLFQJbTEAf6jsgt1RVeLoxk8Z5rcAnq27fpjvBY8w
/IvnWDm/1M294w3utWMnRhC14RS0ZlyfoA5z9U05t+Ym12xof9U4jDdlqMRFXphdT7HlFsb50FRw
TdrZSXdeXVmf63b8jNCFfXPLFtoIjITQrjVgslatANaC0i1kYVzMk6FuirRiG06k6xhdGyOAdxIL
RD7N8KRgqbl2umYTQFwOcU2DdyG8zPjZLP7/9dQ7uFvLeZ7M/+t66j5R34neSn4rqf76W3/3S50P
Huo+lCrm0mhHJP5PSeWbH7xl1LiEoGBcQ0L4T89UuNBwLSiVyPMYarsW/fm/mbfmB4GpVPdth4bq
Qn/8k5Lq94JqEZPZi9HLZI+MFvDFyME09Djr7Ng5fSZWN4WxqJPKBrzqhG29ZSfy8EvB+VfT9tfo
qtcOiONGZ7xjY/o1jgYP4OFNaUpwNQwSvcAA8bibfdIwndzDagll752BLrXnLxXjzxOk8OR6oZtD
FnI0cfNJKlXo0gmWr2LngaQP48LCJ3CrbOKX3j61pbv8P8Xp86G41dxrzD0UwsczlYbEBdxEhjjN
igEcuEtuH3tOGiZ8SMnRmWf/zs1SAjaXnMG3D/3KWfIk4YBkhEoo2LHgkbiGftK1RpwqAO4nJU4t
LAd2ubSgonfDNQz2FMcnyhPIQIftBjPyY/XKWAFxcMdEnA6Vw4Fc2dBDGlKQKeu+dfmSEWwu4wMt
cvjkE7M59VkYRGMHY55oa90s/Xf0Ui9Pn4A/j3EqwwcHi+ZR3z814pAA+FAAExCcrk+i0Y4MAf7n
PzsWQ2MbBRITSpQnXJxftIpRaul5PE2Cj+tgXHRE2TwCtBxvutSUX96+q8u78PsD5VBzMBJfZuLe
Cw9SQrgbxUQnTvsw/qEwv206s9De0V6+du1YhCBSczBWqaMXUse14LZmDugKVtVp6vXk1HiO1NbG
nIFJe/uMjkDAyzuC3tmkv0jzikt4PKGB3Gr0MxmTp6m5BJ1aPcc0Qg2QPjh3+cWrM/sB7zMv6ZKE
g7XGOolgZf8cAP7LSdErT7CjE86Dr4tXVSCN+v0mhljLwtDJxOnotebBomom6z70vTOpKZ5QZMmA
bDKTDcE0d+R1PL+8tlTJ7t/ICnrtDggcCYJuFqO1Y7FFlvuMIzLJy9uH4w2m3AHICIkoQhLt/vb1
f+1QhIPgAMeJA4nuaMJOeFhTNW5tnSZkwN78jAxl+8tS7zncibcP9vtSz/JNzvTidUTRy+FePL4y
bung11I7hBBIZzpTjfxSMtL9Mg9QEvtyYnV4+4jG70vwckg03/QgiP1ZbvCxyRLnFcgeFB8Hfcky
w3lOkagaNd44VLY3iSKuAnwqnLTYS0k7jXilipH0PVdbkibYSNX7uebz97yCtMCAFA8A6bVgVJhF
BQmQpHcukv2CO8yKxWrKg+jjBFhkGL8/ixAjUwTFliB6SS+2+hzP2ypxtG2EKLijTV8gBl7nedrA
Q61S1NcbTAzOddNoRM2yh+J3DIuQtTe0iV6draJ9HOn/OVgyZt4rk3TuGCN6CmrUNga680bki4c6
9kiSpluyJ4mpfXwOx3GJzW0YrpnWCb6Y+kvbu9WpFwnr0KRcwNWUgT2h5UeeFb0j/44oEJhpsR/W
Bn4omx+t3BitfeHHTgbzJgFyH3WJxe6lrDkG/opTR8XTVV1jdiLBRZjAhxIIgiqueEKkMOSXqXJJ
xNbC2XcOzznICk5xE0yNQSoHyKv2MUvJy3JlacpDYSTTjeFRtWgoBojFlVmUfDUmn1tGoqyzMCbp
tNw9J1aWbeY8ZPRG5/VzYMdk+OqRMfHyhSZ+66GYMvM7FDpz39dufUPqDF7+Aa6Sm0SiX7H+9nST
2JQXa2MyDCKoa17Spdcpwkxj0yy4omES3iHkIFXdstRjo2iqapVpEJticn2I+HVvlIogNfa2epS+
WHoOzuDfGVCWHrMiMkm+s1p/M6twSeJlLHgHJo4/xYjHOvmZsl6kOEPnluvGTI0AkeevXMmXmm64
k8PlKuIm3bNRoss6uS5PtogdMa2KcprdQ7wUJs/MyaguyMVKTcJjqsnBKKFrS0xzmZNJltQ8NRmG
iQfXybiaU5rKdt1X3lSuez10nYNc1ksCo2u1U6InscyEL1evLdsF99y0fBedKub9q/SIkOxi9sgO
Rq3DrbQLYkrCyiPpxKVlTi7a87zIKC2e5Z7N453SGYPtGNYhgdOs8UoaS8R5i3Jk3LKxo+hoS6S1
a3Dg8/ns5jNgxoQsm76q7QfQUr65Qr9G7iqDNbR31gz3GPi7G5iRI76WfV/eenMyned1nwe1GsFH
EipieFsj0ZsDmLr+BFY2h1HQS9b4j6ou0FXo3MJGSIYVYgcIgey8pgskbfppAQ1VrorM99fsxi0o
w5pYT+U83Wa+bm9oG0l5yPSlgc4zSR9GV+V1KxVkjDTsiqfKbtofniBLyDZJo8XlSCDuNKYMnruM
lQl8MwvXoEtGG+2SpuvkWaO2jA2d7+PsMt9Zsnjp4jTRFqmby4iwk0lgPMf2Vl114UO6GRjEKqB7
8IbhpraSIPjY2dWk4J7SfHHrnacG54tM6FVMpZy/OiAZDhZIJzBtg5i/lnmdbRhYz2tl9NxGLwQP
nGVD+TWVEI+Csl9SffTG3S3FqKL5ViszaJpC29TUgCuGMMWW0QG8xRiwVIng56bLFPjArJYnKYFm
28nupqcwqgYA5Yl2PflV8TnJehoAE4ku9K1wTdQqoYHbQF2i1+MRLB6E9JrWXd8Y24L85RSQ4QXU
b53l3wqB2qFOiI3AwR9ateuspvFtrxrH9aJqufNyOKPS9fbMuEh5JplyWInn7GdBaincZQKhvSUa
Ol9CouclLtpcgqNl5tRy3Zdq29nZhExc/567qvrs5wl55b4xbpUWWkGX83v4dBqu+SqB5Sa0KT5z
RD2sZKRzR93ITOHL+uWV3nbyCvUXD7VGKx2N+xK+qZkpr4Raksk3lQQYfAo/jALbtEY6Q6y27WPU
6CxI1eyTek4klMlEuPfvGsxzEUDI0WZUlMRjCcGm1ulGuBA4MJpp1ZfQEOMVaHFt7U5kBbfK53vs
dfBlYTqL6vRnnJJujMils6RlCQL8RmEmK1bbkX0UDlhKOKefjdteCl59XCb1nvYMoa4wAOUXKXls
YeoSNbbK8jL/Yla4nqM+ZoYNIs+sGNzFShZf7TT25I9J9oKRk0uuRu62alOmYngqvKGO1nam2ff0
J/2TJvbVHn4n3fdyjJJuBUE8/qb69iGVYLZskUTRGu55rT6DMSGMCtBxZe09M/Yu+iZN1k4OAjIe
hnqfas68nbxlVOlHhbvCuDZ86u2muHEi+cPM58+jKYzLrDXbPevqkr7qIxkQnTQfyX2NHuckGT5G
ncud441PNzUpm/5KRO5AzD1JezBRc+Ue6BipKhjx0BZr5bCOrzPasQNcsVFHaVFN5zWqvxtnHhPa
xUXG1NnhLtDWoZ9wR4L4WG4Y0eXnY9OIyzmZ88vaEN1NkXj1GvKt+i56Df4+881vwA0B+ztyNsFj
m4mzUh6GnyxuANeBxvVXWM5ZLvzQDtLCE4dp6L+FUhs+Dm2UXRtdp5+jk7O/ZoOTResmj1HhMdNI
VjW60AtfTMl5M9rWQfMH5gxxH6kHMxnkaYGFc0PQZneK4RGRjWhBvu4MlrytRjFLJw6LGSlvInTH
bYyl9NbJpNz3pYXRF/r6mT51MNrxyq78Phq+oJOru42ulEgOJDmNNoEIuuasvHDwMiB6iA12ftyp
Pbtc7Sx15+qTnjSmv9ayrihXpubq2b7j4bkY+ML/MPpanXdS9ruRD+FpmaoiD6Qfh2pVGWwvyGOr
d5kIjWQtqSw0iHxufx2ZPZCaMg1tyXOZN1/ISrCQ6uT22ZiYLKOWPvnMQxkYQfMoGvLl87Iyz1t3
Qtc9+bXhbbzcFSyIxvBUmU4Xbn0i42igRuJEiNrcwBSCAt25yQ1hX/WnzpjUnUcC14aUeyQ2cJlW
GXrZlWBIY4DwTd3AkoObICSb40e9aPkOtfrUr0OtT/JAcKmueiC7uzKfXfIimMdewvoZP+nNoDED
bq1olVi1tfU0q4HVLkugespFtlaZiY/V7f+ydx5ddSt7m/8qvXqusxRL0qAHvTMZbMBhooWNUc6l
UPr0/Svwudds7gvr9PgOTsBsb0mlCv/wBObuEwXv+UsDOeTn5IFjmwQ1Sri3Ag8GrFo8BJbqwu9W
ERrvT9Q023TTIVc6HHzZPHnJHF9jVudwyqWI1DvTTDOsRsRvQ+e8VTSXsUynwdNdGQXCxlBjI4mM
j0aKLQqpMBoQqDF6A/JJZ/lgKkR//fFrIlQ9rP14ya5MsHXmKmqq4qoKCxSKK1pUNwmy/2vO7N5y
D1Cninm4n5MWN5aXDPa/tdAPaqEYMeGu9U5v+fLX9L8OD2XTJ2n361WL+eVv/q6H+uZfAmounH9d
Ff1XLdS3/yL3JRE3wT//LpP+7f/l/YWIDbxhTmYLko9DOerftVCcAfg4WkXPwh/OP6mFvi634EKt
/b9g1mqlBepox2ILriHmuA385ZBXXrJ2Ftphtojv/xiU65fqzZ/1z9cZ+O+L4EKEAhDP+YZRKEE7
NSBXMc4Czoi6Jv3JxMfvBTV+uX3/UpqJ8+/y0culqLIGeDRTjnwjzVOX0dxmxL6woFP6GJx7Z7aN
Xp9VNyUCy6k84FOEsebiuRhZqPqDy78ZTrQ+uAmqkZr6/Qz7/bNQxvkZeJOwOWer6dYG7BZg6vD+
Ex5VGBAx4BIe5VtSZ7g6x6kzKbAazMhqCTemW46le/T00VWgHIH4Z/vr/YsRJx8PaIDOOWRTlwDs
mWn1OlN30JIWc9j3B3dy2tM4L60GtX6jPM29qDwtRvfOjaYW5E7cSnPlOXWG0jaa0h2pQUcO27Mb
r3yKwQD7sgDF6skPS3KqMWzXc1HEAG76MOP0aq0Glk8SrjoMGE9sdtMfdjbt47GXT5WrU6FOmjZm
ECGumSoEUpkj0X2ZtEO4cZKcuNNU873Kou48JYzXqGAtKUpXEXlUD4B/qnwOWkToboi2vSuPY+ST
0OiC0QUAMcQyvhxGvIPADEYbsIT0iE2v3YEjWE7yIL4YMoO2X1k+uWAZ6tT9KZbgRna0jic3KE8b
c/4ej6AFwjITWAHwnSV2Gpu8WThmWw/J58raeH02/SKeo4mWJVcUNoxNGtbYF9vlsJ3qSVzOs4Pp
jiGiU5uenG9Y0WmWpJy4vd9oiWmMTY3wdqZDs1FWll0uYRvfSuGCxA7yNeCDeOMDvCR/iUAvp0W0
zcw5uQCqSaxKvz4K1HTmxabIt1NnSAW7V+EKIoNsmHcpcfltC3Bwk1BPW9sBpqPNs25t1YAi21WE
Y+LOrXzjS5KP3VVVW3xPMM/2LVIq4xn1j+GAxhTE8q7DrsRuNdSwbLsL4CneFjl42NoTuKi2bLPr
tkaTPptQoh7VYO84zM17t86DjRrbeW0kqT18G1KzteI1wM1zA9G72zRpF4IuktdIlO4GV5ueekdq
hSeL0UXnUZR0N81Sdddl159HoXK+oZclb93BQfbDSKwLa3YEepPMhXbhiB9kNe+r0vmW5J2HhHY6
gIvznfng9ml4Y4o42wMa67Q/Q309AI+1+0FdxHPdtOuwKcwd0tXtt1p4qMOnIAZW1uyl+y50h7M0
mvIVIQvgC78HmeNgKR1JiPihFX/Phjw54a99Qa7h1C0jwGnNdNOoHJ2UPl4ZlAT2blkR2PYCaXH6
CSST8XRjRIhN204KxQ5b74MqEcmjSNuegY3TzquxV1+VCogtMxo5U0oosXnjRK166A3geAWL5hw1
f+NMxgI89wxSXtDErQiN8UHNo9bftGbL1eJcS9+HBorWtY1/fdQkWIsDaP8W5BJ2dRBDBIyi6WzO
sgxnKWAJAln3fU+lhLVfIgLv0oJ2o2Fel14eQqgqptPFTrS2txPsokyE9+hVZOsyT9H29ZMHJ3K+
hNaitrGU5ieAEObBHp3vSNWfI3EZ49YEkMDyGWkHAUjpEh2NUd6tFlTFN9GEb0CLycMa45wLo28b
VLCiYoPR72MKLDxYoZ+qCKbj8SQy4gEalXkzq2EnZ/SO0V8EbhE2037J+VqIlu1dZxl+yfY0GZCF
OgTp7dp5ICbGJyFpQNHPu7aJnVvPa8J1ZeVddQLktr8ejMZ5YN8OTtJycvamlRTglhN7myQDb8iD
a3kZFWRYyG036q62guKcDWk5seaQHNn2vnU1ygx2GBgU8qJ6XTSRvenN5DzGyCXhAFiVoznKVRzj
IV2UVnXZl8FJMdp3eYlTmh2B24yD7tSlKrBZFiPaUKoLLjArgcYeYnXV9lt/sN0HjIaaH9kAAJ5U
tgxXXsHaY0sQV6nK5nNoJ8WJKHGjdAKUwFFVmL7S6ceoJe24shlmEEoKwQJCqHnOnkLKSV+sqTVv
I39xb3CWFhunCK21VZQZSYdXwDqhmLkVWBqzTsT8WJbKuMpRsGKYKzgVfnbvJUgAUMysi3WLIvea
jN1dZ0iSbemWFvth8d3zwkmnFkTMMl6VOD4dUMbS1l7+T99ygDeMIe+9jbzsJMgCH7kQ3OrwIaZC
Z7tq7Y8K4+/ctbeWCBPEHqlv16gX0bj0vCuRIgmFmUz8PfBgvaRqX6iE4R+T+c5i59rYQAV3DFJx
6wSxtfZMq8FcXuY2ABaxFegLfUHe0f0Opju5FJ1YvvSVs6nzFEX+rOm6y8Fq5C4vkaOQys8Obl50
q4JS84bD86nKe3sVtV2+E3HUA3Cup5MRcw7E7WeEnM6kBQUW48OiH17iiv8G+R8E+cgt0X34n/EO
/7fAdYqG/wvb7OTx//zvl7/xN3zUDv+C5E5Uq5X+XDrDf8f3AEr/ohtkmfSM7RD+K7Hq7/Ae419o
gXzcdwMPPu4f9DCPX3kgBQKH+N4F8vmPoA46T/gjHta3Y0H/cS0tDodC1zG9EtCgKkvW+a/EXJrs
qSiXyDE3UMOMViIzi7PIfabD4l2vEOdd973yvJ9zhMDluVV7dWvvGoPTCb/FAMLNqgoj5ARWQQEk
/K4zQQ6qdec2WIpg9TDH+JePztjir+UUg1qcDaIrWKCjodKQO8eQQKa7RGoTMYQKY9oELgudlGAZ
6AXvYY2lrYfrTeaF3bqY9GGzq8YMZzSsCJOIEsUfL/I/5CXHnVm6T4gTIEXBP6Bs7ePRqXuB4S4u
Mb+afhpDQOKxn2iVXxdPp4sw9kIuOVtpVT61okvVLVpPIbdmJ0PH81TWFM9379+SrTtf/05ggBiT
kMHXQmxXI4/RyXgdb/t0Jsq67+JHi4Apv2io7WGA5Q6UgPeJIVJCitJPEytb5Qm2Has8g8HqrzKz
qfOHeu5V2678gbAWwu7IobFdongZNkuBS32/lbSvlvukE1hfbcWSt+JyWXIAMdsydHu4CihkDH74
QQf8dVbk0pvUc5AMz4Q3APbnqAOLHQNVPoqhv0zMV8Rnr0qN+lNZRPVy/f7ovc7+9IVgt2v+PhI5
DN6xaIJCXDJcqBY/oiaFChj87Sh3ORFNVvjs+Jl7NfUYEyQrRUZgyHVjxf74KU+9Knt6/068169R
3wkxFiKxUNV8GrN6SP5ATHAMKXwLMvE49kEnLr1GZYhm0xdwfOc07sXiiQ8G+XVeqJ+dzcS1IE+y
G73VTbbhw+RN6tmPsxUD4f2FzRdY5ZOoGZgLMT0iHrtQgK0/6q8fqZHoK6N/RI6IdzRDHx738rOa
0H8a7fKxL1wP2lxKx+4OSSYWM3jpOIqbqzlcIrM8r3FhFObWG5N8uc9IaBq8HQt2DqKJLCrDG0wK
wYWtk1FTlvBP6gJ1GCbXLbvD++/nzZSkJ00GQz0CCby3ct+GFRs+BT3nZzEQ2qlNqxr4s6sxWCI1
ffBm3l6LiY/SgEChmHb9cY0FuGffhVne/5zNEE3WVYY1y/gpwkWHKfH+Y72ZBFjj4DCPcIhmHb+B
tllhHtCRNKuflZIdg9sZYZ49jZYyvK91XYra2aDoXcvog+s+Q9j+2LYotdDUo5EPFMsG+nC8bUV4
I82A940fiwetYlnj3JxSOvWDJunMtQUOti8OLJPcx4WzIH3atF3XkcrjZmCPt2m5TJ2GdUMF+gG1
OAt3TiVsdeaVyu2DzQejFBwvT27Qh8HDi8dIDaL2Ef7Ai6emK4eu/gGQHMTXKsM5crnuxdzxfhZF
93bch33Ti0vDiVLmR1+5LodBJZRiswxB9KqfvMsyexI9Im/6+HPzBfETy62zp5cNGJwzu4s3D7H4
2schLTG8gfyclz7SWePtVB00OZqI4IN4I0kZ6S3a6JGbJM1UcxHcREkj529I5RJCrNp5QUZlY2fQ
lNmpF5Ab2c52W48Z2yZTSstYuFn5S0yDlVorR0b9cs2EDr2vSLix4roFxAFtKO2XA5wYqt9X8E8N
7m0DHijL/SIdf7wdu1aMn3qkhfgs9C/WxAqXopp3ZieIX8GkRiiaBmCG4yObSoSsIg+j7W2SeKfg
M1beCoqxzScFGF8+kgq/LwV0uDmRN3LySw4z1c5oJq37Dhi4Ap8dcmkccUI+vjiTvpoRIwx66YSw
r7+1GPOOh4iee3pRuFWg9pPVz9VZ0lIOOx3mAWT/eg4ivZZhDlrqLBj7hMPSjKQ+M9uAjilu20Er
e+x1XASLsVl6eQAvkwmPCqY5FNnGNCODAfXMiunXI3zLhllgtmSgQ083nP+kfqNKfG6bHFDB7+9o
mxaEiJNGXpqsmXIAl1dOsniMwQBlgUvPSPlnpwogu7iMX0YVRjFoj5Vmc/CBaZJJfoqR6oCTM16F
+oqO4RO1qSYSDEujMDWEvR8berrUoeTUcvIaw8ktZOys/FRpXxl/l6EkxnRpYOWypsYqpMkJHb4r
eGfObPKFlAGtyN/JWIJNPTXcOYWCWYLMprY3U3nASZr9HlG0oAD8mW0gwQfFdBKRuMHtgSakY7dM
V1KyjRJEizxEFjZivmidaKzibU0thjv27ZFdYNstzsjD1ODPuJPOaV1+igNaMuNp2I/okWxqyCQs
hSGDVJXx5qXPbtzZteSWFE/PH05Dpu/FDVHPFWtU5FiCCvAcM4W6tXAPI7q03F5Gj1DHbdFo5ull
T7XW+wptmh/WIX4c3FbmQl0gvRxLRhBGNw5wqyXw9ZwrCAHdQyaRgfR3FMn0FNWh9XiLiyr/pr1V
sID9jLLMJaHjQpThTinrXHVq0ZtHkhOIZa3T6SXthvpLIRFBB115PXEjTenGcsZbP81tRoHGT9Or
wzib9I8uRmAefCF0LoBO64VYTM9qJ01xHWzycLEwsgsKb+42mXkbJl4ajhvtD6J3JnStMe+lEbmj
2BI3zk7mmMaYG+Y2qJZ4NJvl2sP7mOlPMQSh521YTmAMOPqAtF4KzxsppSSmpn9hO5456VVtJSnd
QmJ1/YbBCUDg3yECjPDWSdoDfQUl0bWy7qnk9r0xneVRT88CDYOed9O66AR4DxU6RjxMFWUqrj8D
Movc6hKVkhCyvzBTdyq2bMRsN1v6dJnCGKwZ6hBrNuL2eVxF6LUnh8jJkBeOV0HONit+LjCOIS6z
2SqeGfGEfIEv2yVzksTneY1eAL7cVK315EkzvaX4clJts8sVZbhkZQ5zzxyKnLTN47MaShq/Q0Zw
6KAfeA5bZd+iYw6UOOd9VKvZNKyhvQQrYrPlZlU78JYqXThPtrUqJ74rbE29C4KMCJm5Zoqh+rgz
ZTPxSVKYlt9JfJ/Zl3ITDtZNKDMdESagLdieGhd1+OlMJga7w8goshYsW/ZMqBHiBj6KvP0WvaRA
AeY5BEW/cOMIGgxc2rVANDQ7tkuOo1E1Pqd8Sf+WlYdInD5kJS5kTMeZrnwN9CHoFPuDChLDvZpN
1VG1ZIvy3AOicXjjbYMaxORqgcrB9U1jytXPMmjJRn7nIez6enCmGn+vcJ937KrhNk6yyTFOBnyJ
O9C0gRNTgpmwkHXNIWo/R+3Mw6c1h7+i3AvErNn5CDYyStDCfBZ2NiyE04cgHfQI/p7WZTrp3ykX
VhHuoymNG7EStSZyrWFfcWhZML8ZY8fvwg5rQoWnG+vTiFNWrgteh3rrhKlQc2mnbLvAAHJwWgDl
LCW+49xXdJ/Nci5u8ckIUcXoOlBgp6JqRiow9Tg0P2H0tMZZF5eGexFxp5RDqybF05o9d9nlOMcW
j25WLB0yDbDiHqbFKqarJTTgtk9GAfyvcbypQcwyq0KvWbcQ1HoIdhOkp8uuTSK46KI0S+vcKThW
t1EgIXG1vKOOTX4OWq1SVI2dO6/jOR91kIrUH46qMO0KO1yBl1byG0rjg/tZFFK58TprUWowVmjw
q6heNSHPHzFPoxiLvYSTrECUv5jw3Q3TYjEhjdrLVJ/NLI5hJWR+MZkUtXZj6MfOxiNAW27jzE5q
Dj4h/dNeoXCxclxpW8gas8OplYhlH2rMn4/xLTp9cBbpuBx825Gbtjan5SyCTITh/YSRJ5Xk2QLa
BCUUH8wkcjzjusnr0r0b+hZ+295soNy1mE+gG3s7y9mRlHMRSv+ELkS/3Eu8ryijdkJ08O3B+ter
Qgq/a/bB7MW4jZmj34hNOC9Fvo9Smc27BTvykmJ2Xjs2jgTd0sNTtcosqB4TVCnHeZMLqdpfYeY5
w7AefHRdwBv1njT3MqpaD5Z4bnqF2EelkYtLyMRGjq+laAhrk18JIiKSOieetdSIN5Yn1UIp0JH4
Nl52Ng+TXf+OvjFJi4T1CWGKGoAQSrf6QG1Kp2y8u0l5TeNummjqopF4yoyJUdToe0RjkYmW4q6j
JM78h+CXEUF1DhQyjhVMQPXixoxMn7Uc4CyHxBV6h0PQW0eYqYEgQrSDHzbFaFQ4fTMFZ0sbG4Sk
aPCMHD1Yn2ecMkAMY3vZg6DkO8F51Tr6o8WiMwc/Ax5PKcZFLTTcD22Ziq+wNelE7a3G8HMtDCip
NTRD67FNen1PZB/kBqO0d22PKHgyid2Mdaimhr0soznKpodSUTRxhpc9uK3RqsTiHELXxgD1UNnk
2cYJ9EWTByUuwaNm7XklfkQn6AbanNETUjGEJgjISAaoqXx9coKynLnTLk58rj0g8FBDF3Q9YMHr
GvIuX2bC8WQt9V7dcf+0IPU+mdPa4yN2ZoXcURU1vdU9hF2o49UwGtltbDl04gdIqqreCTvzK0r3
2cixKJtGx1JV4+uQJQmlHiNZV0JaT4PRqzzcTIWFQ43W9aNuAIMkwvt3FZqdx/CzhysdIj2Xe0Rf
6lPq9wkGjYRxpPehKxYiRDa6WllOZDCQQGqyEDPLtCTpKAZM4ye2mUzfwdBjBowc/++RWFqW0Gpo
nIWI1K8SvrEupe6g5RZOzYg1GIWeiinsAXKWElfer0VnUXt6eY0cmJZ1T/o3yNugjdBB2TlgpHhH
A+g1q7us4nyckmt8u80o/DbmAEWpozciLqcTGvZivF2gSPFUUIF18anrhjFNThqz0kGFKbOUEHyy
4bhKqBgtk6WkXmfN63QCXik3bo6KyiWSGDqaH+Fodt7BbOJ+DK4Xmdh1ei6AyHA/anH1OnCczuRR
x5wgkw6Aq5cITUdd8Kqylg9EI63Gh8yi+fU1bS09wZxoSFt739o+YLtN/HK6JuMYc2gO9USgunac
hihQOJ2ON6XQ8xHzsozI2mQEsqdo8St+4M/1p4lKcGGeisDnuLQS7svGE9bXoWEuBgxGN5bT6Lt9
WR659Hgv6MbVvFQQ/I4sz50Zc+PvI+7TKdQqCxoyq7plLuCqoIgJsp3buXruFpUdVhflZMVIUsQF
/pnDKV9QOgS1U614t4OBNS0Qw6XjEcxmTHUNBlWxbBOONSkfeKS0exixWHVoe+VDI9lc1OQ65+5k
SXyoI89mnpWmrZNAoIdkbEAl9Qvp3ZDwksST9yyVt6gzZ7LJn6ABqBkAmo1BzcOYoK5O1PUS+fSx
ORJr9HXQ8bTpHOYEBr8z4mCpQgKDOY5Nsq8qbh1+islZOkyXDWP+iZ12u1ybBnpiayeBdRFsxqSL
ewSBROMMt2KBPmusjcli/I0k1Em3LwIdhXX4YbLu/LDTgXwMUHK8jVDB5a1pcizh+hzAal6n3ehV
xCihVy/3jLrecRerJWU8aYHLTb3OH5hOwuPylPaiRW+VDXuyODS+N8tkW/kzU5/ulJWQquQBcdTL
0qvGQodWhYGVKxqLLeQyXA9GoA5MjGrSZTGQtEpPSYTAp+rKdOe5ahkQXOoAioU4T2trRl8vcbLl
uLkQMHs0d3bK4n2UVPNwI2Z/6U+Aw1rFIehtcgoONsMlPgBIO7J1Aqiu+ZrQlR17VdZWOhK1K5td
HPj3c9aI1R1I2pMWKDWbFAH/INY9BTlby2KOOgt8SSyKaNE3XeNOr2I6cUJBMJDBQsbrjkHGRCdJ
Mpn9uO5UvNLUGvStD9g+xqUWn4yk3KJO4+YXfkNxhA8uihkFOUNvWJLXaCAsluOwWCE1lKLauasS
p8ofHFp3fKF62TkQldOBbmnRbvvI4fQ/1IzQTIVRSUPHx5/mqGYE3x9WBd62P+ZI6jxzBOiPxLyB
/FaBysPQ8bwflNWOK4eUqQLSU21cYuFu5tuvq8iICFSBKYX84YlJd29epkaB/BtH1/s1sbeX8jH4
QaxZN4xoTR2xw+wEgvtIdeIHcFW9P9XCdUaCQjZr9q73r/VcDfyzWogRB4VX2K4oYNAIP+679KbV
F1OROz9mpxxIZAbkfJmJHmpULMMESi5n4SJqNo2hcr2eIspYtLhcAgcn76YKoTsbyHbqCk//sjP/
7n1UXaxThMrHSzg990WLBdw/HSptXkJgi9Qc6TgCj6/fyowog4wn33uQqTVzHxxQOi3kcCWFen+k
3sw5h3o3OpGCThDM6OPSMWFUaiMl2jyESeAM6hCpIJvurQWouE2SjjD/R1PuuIVi8WJQtARiRn0c
i8KjedC1PW1tegUPjZvoPUrOLLbrIWVn/xRj9sBSjkLifYIJxc+/Cts3uyt2u9I7ef/Zj2ckXVMP
iQndVWW5WcczcqrkPE5h7HynJkHqqJKEKlWAvCI74PtXOh5lGzY4T4tfF1ejOHbUc8sJDHFVyazv
Q1X7+YVsCp2apxmZ2gHgho4a37/ga1AdDRospyg70+T16PBRPno9g2QWLGwmqvveVfSJkm2HVh/b
HJui4r1GXVvMFigL1EPCtZ97CSfj+zfwzMv+cwUSajk2CEK4lzD03+AkyRKTwmr86nubmAiqbOll
LfmWqkcSoo7xHLaMXaJDYwys9f79uyhuwO4mvShBfXAuTC+DU2YA0qlXeYZiFddQ+ckWlgKWgUMc
MdVBvwkcaQTTCnCFZLf2J08flqC+6rHeJJHJwgevRw8920h/oHhkTd0MYGLMKdGBL4PBJk9SWssB
+hy5oWOrfoSKgWt6Z/tkMT3cLd6ZaFJiG7939BHfNF3DbfkvBfqe0J5dE4arDpqyQD5HfDYOUM06
yhA7pGoDQ4HxD+KsozJpjzPchjM8nijLvj/8byYcfG1tcgaKF47Nm6k9kFkkhrmob3XSOsSscSN1
ChQuUkcAv0vW719Sr9tXL5ytFicEejQIEACPPZrj9JyUbPtg+hbGYJWd7ZAiOXQBkNbOjUuzN7mD
FfSfgSRqhh3Ai4Bqqe/m/ds4fnKwxhBkEY7BiYk199z+/qMvWmGXMvEuk295TfnzNC1BCd7Z+WR3
53YvP9BBON5BsCH3wE/jeoaiBJRy+/UyQys0TpOm77+PLeZq90jP6WkBqU9HVu8/l320pPl2reEN
zghDLZJS8yg6iKfZLIoKDFbVSzPYRJQvZbyDOZ+S6abZxOmwouFd8h+fgg3zcvac8J5kzUO2rqGs
SwmGlEf375sJ/U/qCCjDEmHjkoVXls8m8BPGaKLLWrOhywCBFDWLcAyELhPnJd2R2xGeOQ9n5B5n
URxD12RbGUu9X5MQ5HN7YoCrVMUOKlrsXrw/CEfjzRgg3OfgnUQHEoXj4zHw4OKGpRjmu6HM9MmM
YYxecqjqkTm/fynnaD7rd8rmhXAx5n3U9Y/n81SDeWwsN7oN3Pr5WoNH6TQfWx3qD2z1bEEvvfcC
kA6jUM2VrpL+/qkbB10hMCaTwfVcX9czyQUbdjq77LFGOjHybDCW856lKuhg4bk97ZUzkDBt8yoi
PU4XNrVx97vxR7dIN5EMnKxZO0tgLvxurEv9whcv4yrGcyfef0nIIcfoGq/hJfpNZhZRC2prMEp5
77JLdWH5dwuNFcnczeh5cO5FEVUOyK5WOVECeX9Ig9evz/cRnvRtHGaRWeEsxCX19XJpeYIxMJvo
ZzE6/tesg226s2mPHkQeNC41/gRFJ3cOz1QArHjTuEghl3Ze3I9xCs2uwo2LpimCQ6GhtAxvItu7
iPy1h3EHfm6dBKN9SMPsBvSt+VPT5yAhd0YCJM+PxRU66fVZgl7VBSdSspCtJyA6jT5zviz0kcfT
CKith0BvaLobqob5vbEYkuQArdxp3YfdtcuplO/cwnAufNWNG9modktPvLhPgCacoilFlyBrJOW8
Op9o4Umr+A4OwDtTcwzAfFha04Jr1Pm3NufzQ5PUlodXt0goYSASubezqrqdfGe4Tx0HbbHANNxq
Y1C3+5YPEKsLo+k+Cxe1cWpTA+4sQ7ajTaCadUW/aF7PUwjdbXDL8RTS1FZOIdTLIMmyLwNKH1TN
IwRsJbpJt0s2UBJzEcGn2me4a+ySblypzB/Ir/Xf4VW6SH96wzqZRXmW+326dVOVfsDTfzMhCL80
Oo1IhX7QmzB98PqwzgHHP7ZVRT6HjAFU5NKxwIO9P/WeA/5/n05MPfIp26Yfjw6jVoU4mnqzXeb2
CFzl0ZpqppJjs4uifgbVfYNhq/+psstISxlgumgWXtggotGkxX5MPYHAigQNBYZNXHWiC08ro/Xv
OIbgzFJuk/dlyZluywr7A1ta7g3qH9VTOTjBeUXV8ma0lf0lzEjfIImAqV7HeXzlQOdPVsB/BUWN
nBYV0E/qTV2oHrM6llTYh25nxdglmtDj1gt51T8KEZ5H5Hn0CdO0GNIxlKmm9Oa3Xlw9slbm69CO
KjTZi1pmLBlT3L0//q8305eL+YAUdYil+UBHB2W0gOinzFk9ovFTgs+azVurora9wizzYnSdgdw7
rssb2rN+/kEsfATC4+I6DCAMYgKgj/LGBgWQdT+7gVoeMapjliWpk+yhkRSHeZkfKissvjlGOG8G
O6bp0aIOc3Ar3KM27w+Bp6fYqynoa7CmxoNAfeYYPwqQrDwqaR8k/mM80DignNblqxnTpxAlyGKR
m9Et54NfynlYpUZT0u2py0NN3epibARo7MKPjavFit2DsygKZ10Ufi9T6unrLjcuMNb2z5Wj9pVT
OrfUQIur2mB2rgSNMbVe5EzbJav7aO03of+JsHGsd5ObPimRpZeOj8w0NHPvkMZ1c1V6stCys/3w
QxXJcIcMSX5jVAEHhJitaefYckIUElLrrbZnRq6iNXkAZOnC1ShjWgB+1mY0QjgTP7ueEZyniXI1
dLuKwP3n3kfOq3rsjsfWpbqAKBXZ7Bu/KvhK2obejx7b1PUujdbB7TZ1lNoA/TYvrYlc4oMd5Ujt
hlnlk2aBugWP5ADBO/bfwJqq6EqOzl8Q9d1TymYG5ItBGWcUKrMdjQjJTu/F3WODttF9Gs/yPE1D
88YYQ2f3/tR6O8O5lxBYFuAoPE/fVI4cm15bPk/5L+3rB+d6Qr4cHIGiL4U3BVG7/7j0Q3QiKuOH
GiHEgE8c4at9cBuvscDPQ4LSGIGZAzbSJft8fb6DxekR2/aLX1Ep1LB5ViURCzqG5ykoflRYRrg/
XTXsEEmItk0Yzd+SoENiEUFR6/aDm/kPUyJwdfWSyQkw7hgTuqDpPuKQkP2KfVN8boXVf7ILw9j4
lA7POGKGy6Fo5WmDttVJMTvWhax8zgS/kDN0miQA8lpN43lqDM4T2OzWWwVtmn9+/y6fyXSvJy5J
ApsvPnIIjFnHMM5uKr0+iHlJMY7BBRWXOvped0syblpINqvWtHNqUyX+vCvpUeXdZInwGK8YqfFi
CsM1rWoUIbta+F9TWWgrZEXzozL65CIXaX9oHWe+FEOCRIDnx+4K/pU94Z+OgDu1abPEEUjbJgeY
ZjV7gwm9y3JpXEDNGPnA5Bvnz69RoVYBhcdLm108EXdh25Xm5yUNenIBB0E0xNdxTFyNU0b3nXb1
PfacaksU2X+WuMifJGXhdLi4AnRiD6HRt8YApL92wrSiWQ7Ec6YXTUdQCjh7KJr6zcXUQAtc1Wkj
QESj62mdaBUO7DxFbH+BF5d+HapJPrkpqlerfsyij0qWR8pHekILEJwwLCBDWiSVRxN6LCNVhq07
/KLq3cZ3nG5ev6aSqFZDb46XNj7i9JT6RQSboPPqp2QxffQoEH6f9o5f9/deWMTnpj/ld3bnDnRI
OAV2mPgVLIY489duS7v3ZRn+l2dxqxrsdB4eMTXawHLv0p/yFWuCWJK44n8mWuyKuksfXzMtXv7O
37KS5l98BRhyoMY0xFDz+ptqYQT+XwLlbB0+6vwFaal/cS0c6y/gCgiNoYtNbgp8+F9Uai3vrfdD
TXym5gk/+Z9QqV8HUSBJBfVdQnKSJ/6XSfl6e9UVgCVo6uFg23AbYNohqLZG7Sk8h3wYog3j4ZlK
24/hC0m0PopfXh2xHuLgHLBa3wyHQoo8x3XbtsVsb0SXdz8N9rj1VYlkVgpTSPl4i/3xWq5ftr93
6Nwvl6IobWIeriseR8uuc+gGWcQge1Bt6R6F22nl9Jiv0Fpo/z+eiqHElo/uBB2Ho6Bssea8Ua4r
90gSpfuZ7vWmkzJfy9kfPkh/Xxe+XwaQvQSWDH0JwPtHTzWPcsiB1sl9mCLaPSr7puoG8UQ7bxMD
XoPh6Gi9PKS8G9OtPwiCmYN/BEh/Xxzovp7FCLQfPaecE3BpjZR7g47cysJQUcPL2n8kGamvAmyT
zZJ2kiAqOg5xeyCXPV7Lwx56Kpu2+5xleXPrj9uswdD7g4d6XRJ7uRxqhzq2R+OAOvHrBeG1o40K
EbZPsUJTGH7tL9+xn9AgKlcwApHMzpoPQpy3w6hbFvCtEJGlDHfMjYdokoEHqYd9BowByGFIx8gM
PyL5vw5dXp6LpAw+C4hglwPo9XO5AwRL1PSHvQMicuUYxnls9Fcc2fZ6Nst/aEv5/NL+vNrR1KCc
GregqYZ9ME6Qnut0FY8lwlBZ3oABDuk85/mP9xe4/TpSfHlC2gLCA21LSe94K1NJLoJpYtlZiXCv
3Not7unEE6DWS3AY6jjfDO0nf1TYNRUummdUPE8bzzkMcVfvR/B72wFXu1U3+c1P+OwGlihuCDFV
tp+XTpEqJWiX5e3ywcZ0xEJ4vm/dLSLM1oXrNzMu6OE015JllE7YNa1coIv+CiGdcQuN2UTW2mrX
DdjsDfZJGKEUs/vdXPz5erCC5hIJPgfwaRxe0R+NP1gL3n+YmjRV6a6xwmF22UeLIQsLkS9eIfca
GICxi7dJwauC8xOStkvc382pA3huEgi4US6tTucq6/4fe+exJDeyZdtfedZzlEELs9dvAIROEamY
meQEliyS0IA7HNK/vleUuLcojLR+4zthycyIQMAdx8/Ze226jw09MHCNoMQu7HJXlVCJWjN2LIGt
l+kwJJhsvcpGu6fe0caRrAi8FdMwbJhQojYcLjC9uTCehylMEUAX4JNcI9jRBKA/wpwEUttyGkCr
XdSKYzKkXhQvNcmcbvVunEN1W7krHUfGQ7veGYvNbAznLoIYIosARJ4Lew+/IDCjfDVfjF5O+7KF
DJh665dqdR6GcKigTGXVgVSD4cxvbnc/v1u/32aIDKMwYNXzDP5uSL6ozBu9+fKlq/wWFBKByKF5
tIrliQQIsR3HxvrFNvPDV6Qp7AOACC77zdcbQNQvUxjpatj3aXq0lHsBxRO45V4T4kMyXOS//vwT
fj00udzWlz4Dmnyq3IjS55vuGN6RifnaOOwR8NHEAjJxxBfsMLTr183PX+r725RQQpJNGNAwHaRL
9vVHy0aP8ycGoX0UTt5VZ0jr2M1j8IsL+MNXwZxKmXJx7H2ra2iwWDTDzAU0aGb1sQwi4zDKLLz7
+Yf5pgnw54XDAYuwAZkvU9dvvqiqAGDqc0zZL4vVbaCGlTuws8QSKkSjRKAFlBTc+EyFs1MfvvR2
tu/cqvjVtuRw0f59ivzzbVDCXBqpQGG+O/9L2bmanHm1d5c62M4yqnfpXA47dx5IV3Fc7R6tdom2
vdl9rrs5eCCBHvKJZ043jdbOyau6X3Vc7R++JyDruCSx7zHt/+aLdtFRpbmj9m02tkdaS9vIBFGn
20Hepop4kRzE2/saCF1S47E5w1ZcL2dCexOFbbcJ2vpzDZj/tgrJcNbzB+godiLBNz+u7VjEYii8
A+20+dSu9a1hDr8qLn78AZgiYpOmbUgEz9cfILWQZa7hzEXN14esD8QOXVL2LmcXS4QMyk2qLDNp
kCzzxOqbE+OZN3AmT6r3o+Mo0hS7UD9toa9F9x0CUQZJ+rP20vbkhHm0m0W2buaqNHhWDPWuL0Af
/uLu/Lrj+Ndt8Y9P8M3dOQ8k6qGnUPvVKLMT8Nf2NHgLx3gD10bRs8mP/sq40jw6HbQzJdxftYSc
H94FtDsZMtH3ZID59UUMUSmiOh7VvjTyQcRjHXofKavuAle1MYOWT6SBLC/kt+S/Ix8byICEg2Zf
IKk5zYRM7WwTzB9iyODCYJkbHD8j6ldecL94YEHwdlmf19ay2CqDx8ABponwdgPBBtYa7ilr8sxr
w0OhprvuLZjMR3/lhTLXGhMxRzBrfn7Nvy/dQqjpELWoEHxsAd9cctyZAYmXbAiyrF/adB9MZb0x
tEmsEb6P7c9f7AfbNp0tDoZ/WHJpdX19cVVd+W3PprMXWfslKkIyXCzC/dxF/8qCe/lN32wwF3Mp
7U7XvbQQv1nMMs1GEaQed1KfPVWYj18wJNCTwjzpI+GsasAwvkEepm/9qtH6g2ch1GlMPwQdczb/
tqk4YNm3SUa9UPTW9+kQ3i2BfDDd9As4y48cef3Nzy/qt8HKl4chXlroJxazZg/P8ddXNZpIjS9w
le05hrcPo0Pds6bOZm1zqAOT/mymxBsX9bLJVkFxgwkpmchQ2ZhUKz9/Kz+8mTyCu/ExXFAN3zyW
i3GYvHxi/c5hN2xwLfixm0NHMIoOemf+K0v5Dx6avknliBSMs/d3Cg6yZqqsQYe9X0mF2mfwmIgj
DfNfnBF/eH2R5rncSVxeZBNfX99SWVlnufBPOSP3SYhlczO1xI4R7mkcZ5Q1cCLdkaGnrLdzmjUJ
3YB6u0zGldb+r/bI7w/lqFU4FXIoZwb/nUxpXkdP56rizUyDuc2zINupXt+sEyrTDJVgIlQDEweY
f9wBTvzFAv7G2f7HDs2+yNALnziMvG/vtQEMv+2Qxb3H55J/hGEB/3Lus+GsCstr4tnvfPROI78g
BknGBHnyZe1tzFJUdkxyVF4lEA/mmyl3IHLZ2LAAxmRAsH9+I/5gowkj3ydFHnON9V0SRk4KFQMx
X+5BH/S7kST4rauwZFHLF7+4JD94KUYqjDNMjPPhd4LEAjgVLKRA7gedQkLDT3mv27wh3so3/z8+
1kWhdhFKsZa/29UEQOZBhK7ce3bR30ee5e+6NUiv8KnQRfxXo/EHHa0fbGK8Em0RSkQGR992KmwY
GeRq8UqFY2abdGjFY5NBKuXphgFuaWCRdvn6i+3jh5eS87XLXMFCOvPNpo22vR3wcMr9alsTTp0F
eVzZQI82Gbz+/PNF3g8e9BfF1SV1PAgddqyvV3VYAcvKkK/vfRdfxA4b+0DKce7OGodX2jLa6AFX
M+se8MU602zsODmOy1YvgdPcN6HH4ioAj0fHVK31sy0mTKV9W4XYferaB9Gdyvytw5d5UxHFoHbo
C8nHVWB0UTDwkZwk8LswxGrgzdZudkwHcz/K/H2x9oHG+NKTd5aR5fXkjzaxAyTaIT8prWbxt04k
cvs1msGdf/ZLmiUZmCzTz6+WHOXkpi+qPn+n6s5ajzUDY2+fF1bjbg1TWKdGL4uxV2M1qVuvacfw
xh3GNb33lVW3O/7ZmCHSkfG8oMuIqnbTVpOb3RBO6gWb8cIzxAUl68fJAMV86lujO1g9AqB4zXq7
B+tdPDeK4I94GXH+HwPIgwKidNdVOzwXFwi8WNv+upw4TgJihjBW70GKRdVmmbx12XTTmgJTN3B4
0XdohL0RjXcprgqCfd4CldIvQeC4JBqhU/8ovMII9kBrSCWAqz89toXbD7giYHw/mF0TZtuRzOaR
WUwOnyxcomLnthnaEldkGoy5KqN92/OI2tbpRWRhGjZRx1J54bsyl6jS6qZzEuXmE3h4IbxDE473
9Hl34+SJl1TY9WtthObD0PozGQxgrw3yGLaOjM7Q8XatVLslD9qHFIrM5ObZtiK4b2+71bypoqoh
Em46Ofg/E1uot7LyXbC3dorxe3GQljifXMeYt5ecDN5DH+x9NZvbyC38vRtpjH5A2Rn8RdmVcsXy
MRjA6bvjSkJkML1pyextIk02npY19or62TSx4Rm+vPPgPm4tsy3uKmfWyWgW1lXY1PmNM/N9cFoo
YkWIwaIdbw/A4r5AN0hg4ZIe08gldrqsRooKFSQ1T4mNUoG+r+rlKAcXnTB4Bv6ozhXdJeZw/amC
h7jRZiW3C9aKuMxToPEkBFzNTn6hE4R3aeg+NEa+oCsJ8x2OWZ2sxjCCdV/tPfp18yHNavEBD7J5
3eYBRMRBonQxh/6Lb8g2wTYrNiEN633Qdd4R/waOljZdjo5Z2Ee1BuGWJsXJhsleeMLaVd762pij
BASRHgLPfSzG9dVbUjLozYhG3Zi+Nr6RwWiqQMlNY9DuJkOmGyS94PzD9KTwSm/8rAu3ZukafA9S
x3jPALlybngoemO6k1kfPqiRFN/ZUdfDmhKYuOgiXo32s5KzOCCXKw7MoJtD24TTF1cN5GQW5KJX
mwpaq14xWclWOxzNbbPPsKwW0YDxLUQMZnPzvDTYAZdNIDlH8DBlkyizcYber6tbiYaA9kiKzbay
jiYS4q3RDXj0LB1e8TfddmFBbHEweau6BoGZzer9mveBkvFqp+5cbTQemffIJ3eEg4QQGG3e8z4w
7O53jDSVODhVbY+bJuyDKV470l+uSY5Aj1Php2a+uk4eqS8dU1OatLI49D1XipSHtkYN2ExPIJuW
Oxt54BMJ91VxnEsS0r2okOgf7JD4E+L3MHHSjMvx1n/0L3kTMf1dsQ20WV8JHrK/YwjP/G2NkR5s
plc416RN+Y/uVKVfIpr7Y0IV0HD4Bn2AYDtc3jFnar70oveRFDTK+tAuQb/hiOadI6JE3hNQPm9U
rtb9QMXyFK5u+X5S/J6VgBzg6rY86Y7zdIEz50iemnqhC8cYpFQEtgwTQVBx7kTyNc9C+bsULgDJ
xZCvgbSLQ9mnQ33EalTtitVUL8DEVs6H3Txv/NRrYD1oxeKobcNLKtOtNpnvewmJ4c4R/2i1CWgh
bzmVRv2u4tzUQLiGzh8PRTY9YyzP9DYklTCMo2xOiwQypIyShtHgUYBCuNyDxnzKsHRj784J5Ah6
CKOKy2k8k5vORwwAKuRXmF15q341PU/2Ms5AEtPsXIQShSDAhJtuCEk6yV1+q4MExzUL/3EabE/H
VCL4xEWen8tZiQ+07uwtjTPvnPUs1W3bNXqn0ZjuQJm4zZ5Zdnaua3GhHkM4PLOIJIuKb5cmvDxV
4LfO6N/Exx7o0b2re+tJFVzvAo37Hj3Rug9zLipxZ+uVwa15L7xefPQuJ0ygNFpMSGlKxPpUfAeC
tPm1BgFzVu/Kk4Cmc60nJT4Oq+hfkQHZWx0E8nc0Zv2FvZZzWWXbpKeMbsR+jAb1KZqVd3YxjUK0
6aLsvBRIC6h34TV+0mhRw4Un8IzzNnZmUuqvLR7LYoOuJUuMPJQyJg64bNmhRvgROMCtJ0HUxLmA
zf5OkG6La27sSNvwkTuOuc6B1+vUipGfqk/e6NgQQEN5Wnsz3WTGOF31DR8e+eryLjRK9sUsLQ6O
4KeFaWTnMZI+jJrQowJvzZCJhSPrY4+iK42HiCbOpqjm9JQ3A/9DOkUEvWczCqqSmIQx1qxz2lit
ellXmtYg80g3y1wvSdO1Plr9cLnLx1yMzFxs77FAlgqldhiDBGeDPNWeWT2EQy/eHMQfjwaezJrY
jjk/r34DTli5bf9aS73chb4an02xVA/F5eu2+zS89korfZDuxAtVxrqDDmfaKD6JiXdxST2FJclB
ZmasX0zdFXtjcT08gX2YPtgNoXfSzNtr35n5jZ2uHijZl3eoY9UnPU+ucdI9LfEtApT1SyBo8yUp
BOBLfLCloNcBnGgT3+iClp1ck7FWAB1+wPXD3S1GJddjM8Gw5LNzJ2lD9my9vsudxp6Vn+uq7Kyk
sXR3ZzglTdwJZzutVBWSc+w7XdgmEeTmDq+ax+wCsa1sZvnF6Err2c2I55lmZX32pxK/PUtP3rNb
6C+dXYo+8e12rZK+9MbPNqHNSHCngHtfCC6Lz5Nc7c25svr4YjJ40siGHqLBZDcL/OnzIkJ5j2ef
xr+0xe0wreI9oTLy3hrC7AzWtdgPULhQMITOkX0swlKKUOnYwpx5kdgLzfveCBV7fFdhaYJLw8VD
YHbDmTjdCdiFbGKovOibDg7B1akTftAqHG7TRmT7qa6ng4ut+ih5bF47vVuNMcKe4g496sWe7qp3
vZjIHNb5lwEt304oIcQmnYTz0YM4uHMFWSXCXYEtOUubeBNJUhbXK2aiiVkb2QXGSqdZH/BeL3cU
IYCL3DJ9tutLZqzRPQ6RezMFbImLaRacZfp+M49ReSvp/5hjPp3KRvS8LPHh5kzcah407BuOZrxu
FsYNHBJxRl+ZPvqp3R2jBSAym26j4UUxbJQkXB6JVDhN61rDFRinGzOb++s2C9pTlrdrTKlPCXhR
MdFCfYvACxyBZFzilibnE4CbkyxMiy0t5A9HyW3rQxRfBmLpyAR7od4249Vcuo/RfJkzdcMup7N8
lGkXMC3LKUgn7EgvIcbRB7PN512wiINP6Nommo0CkInsDuGs3+j/Ne+rBus/zxwuEjHJUH59TjhE
vxDAlJRVpY6VYTrxlBqkkTeu2Klx9K4aiMUbt7abe/4moCmfGk+jJIfDwY32MCpehMCY4G40I2Se
nGPIm0rdtwhDzbOvhvpQFMHzUprNnnYp+TkmpVzcFCuJEMWc3xRwlZBn2cfU0dbH3Ezn3RQacCYI
ySaNjRjneWIxKlzF8VzRKszW1b+iuHBfSteDY7t0O5YTG3BXcjrNfBntozqKvkzAJ14WgQs4aqAg
brLGfRL5UkJCitwdMKjLR1P1s+UFwf068S15k1rkLqAujPuhz7aE84rPmlGTDVlgKG5lyW0AVzAr
Yry5YG6FWPPYBeabLIJ4XgYIMZ4lG1+xT0FPyvFbuS7VKZvbw1DJuow917juYAnfaxNNWGE0O5bi
rgANTKHmEfCTEv3UuF76Di8yZYY7QVQJzDIW4VA8hGYPP71xwiu1FuxemCJyGMVx5fTeGWJG1yX5
HFkMLWp9XNduurnw3FtqNKNiwfntSWRLea5LhzgOWeqadYfjrsR4XbKMmKFNN1DZyteL+3QPu7Ll
kbPA5ZBa0NIYCwPlderI65VmNqe6YELJNvZldYpwMz9A8SQkLlgO6QTZLVTVxSDdXal2Dtj1O3LI
GPDEOMWHa/q+UFJUebAWI3qNmJlyznnrYXclTe7pRCIhJoW7zcN4mgbrdVnd/ghO5aOl/c9AzeQH
Ktb6AxmkhD2BWnoX1J6xwwWfbfHLNferT8VSkxfH0DsaNKQYyHGUQ8sBLuNUnAynm93NFJgqOAQw
jXjGuH53NmbE7nELGP9M+6aDlBmWEPnHmsgv7lGv/NA0ZXtvy5Awp4I+MpwgNlDMPcOnWtnmx1aV
+SeZwpZNbGI7zxIVwMkD4vK4klg6v/ZUPHxvBYccgqUBHU+G7xxrQRaijhbxnqclvTNdWzbMbRqS
R9IC7CfqY06mwKxdAgcW9ampuuGTAp7AwXQdmy+VexEMKz2kH8BmWR+J+uFJ37nrcqeIP/lAoh+H
cDctjCgh2059MjyB/NdG4BpsdeW1jzUsPb4kcHbdLsgGtNZuNNPRGJec2yMHfITesa27x9wfK48a
E90nRgl+JhILOWBBGVXexiVdXRBvtg7VZlK8y20JbyUE6IfYmUPMwouWhduqq0IDl94os53gk89i
LrIdxSu/WRv4yo/uTPtxk7vRauyN9VICDExI05jDVHRd5ibaTr9vKFqBx/AtGZpHXULcS/ph6ieM
CgQORkucZl7zxR5HXnWUDgmeM1aLD39eTG8CeR47jCeLRCsTZVpgachDnCe6vRN5QAEkmJeEXhCX
HrF+++ihH2v3dYFY9KIsIMWhrZbqADNVR2dbegvQE0/jnemH7tGbUVTwFTJvTeZU8vkggNAP6YVZ
lVcKFcO0by5E0ptoGqYvE7h3lpINO+HGN6z8qVone9+ObfvSWFFwXwWRTBMhQvNpxsG3Hhba8OnZ
HfnQB3syeY9U5bzrok358vx1aQ3mfyDGE74T1i69f9S49GW4ipOBrZJNwlafCk4vRcybja5XNanP
RanKeh+N2J4pfJui3IOJs5ekhnJMvcvXqQ8t/b/TDKrGjLkPqei83BXl0YQI3G17Zislm0tBmh1r
igM3D2GeX0mD6B1eMp6oJrE1LKJzPjlmIi8lZB20JMLVaAPfWaVpb0lqNE/MpGEA4ku5b7JwuUbL
VDxrnc/vZhue8h/9wP9oUH+hQUWJZtH7/VdrePM2vP0F9r59a1CvXgJ9Tp979Xn9p3T1rx/7O83H
+S0yGXgxa0O78KfWdP6shv/+LyPwSPQBoYCNLmAifcn6+TvQB6w3k4wAJQL0CCbWjFVUNw75f/+X
E/6GxooIXP6LiWoN+/n/+79fxfqqb/75n+JMxt9fDwNdTL4MLEJcLIjWXeCEX7d6bST8bBVef2BU
VjhJ2zv0B7Our67oQ3lXi4lG55EhRHrqzCIfj1PRDve5AA6zJ6n7Unj3EwfovIqKJEhHbKs88mJb
kMiakTdd3EdwpfdB1RJ0GkniBBZjvs0qK3c2Fni9p8VuvVdIkW+1RbgIv+oJzaH3OFSdvgeE+9SJ
rMReQ/gPkInLmQGqjYpRleobJvicb4D2Ww8K4lQ8iMF8jSqrJArUKOyHtp2rk+qnYUunk26q4Adn
PzC2rhcstw2P7o1lWNZDqm1j2ygj+kJPhw0TyAsl4NToniS+ku3BRVf65kzWsNWzihJ90VX9caHA
jUCoDPKPfP/YQ43LQ3G2pv7oVb0O9wwlI3ovzYjOqnQTnID8oPJwjW/sFsYzJDeKr5epBK6VtHVo
vuIY0je+mKKEmaY+8EjWh2FW/XEyRl7dQmdH2hpHP1UMUTIXHYeKS9PDi92C2NaYiZs+9GVI3o0t
MuP9ODreYziUTRP7o2Nd96GKzP3MCP2Z5zOdQpq/1mtPCUSK2mLy2+omX86hqI0v7CZRsjgyPYFv
zz8ZBCPcCpSw+z/en7q8K+5sGs4lfx7teuDLaBs90boP2nln9hg8R9rLgM6EJiuGi6wA50IUmsYL
YrGwiaiwRs6M4wDa9NpH5wa7sbYqfaAy7p1dTlBqsXfo8XWkgGrjctS94M27I4A7hnhDORGLUGT2
qzBQge8ssYbmnluF7Kih4V4IRXUCmKQ2vDo8T6WYcIGP8B7pt9TPveHUj7no11cpctp8rRM9lXoK
d7ljM4mG/wShyxuzq1S6+Uu5CgeRA/5s4qmKBPBo5ccwmBgYX/QWJc3Pradt1e49dKBx5clh5sw5
+PFSCv1etzNdGVdFe4ylzpeZczgkgb4BNGc5mrFpZpdFBZ3SHPLbqu74XREgTbCCvj3bCXgVvuF4
6rug3BJEqB4AYK83YLCqxCEuYqMHM71p6OctCemA4R5SgbUjndB5Bh5U7ZtwMQj69HMEgwsHtHBf
WSZujs59xR42XoN+e2nDZS0T0nRmfK+jNvR2quqbJks1xATL93cFeOAEIxW8MLPiAEdfmijPMezP
WtfdHZzy5l4Zjr+b17W58wrXOo1ZG8WWLZls0A44aAQ2W3QJ+pS7kgKxoi2UzLXnvFtIRYw9NDpU
Jr3PQgW0GruKiMXWhiWaBHNa7dphWrZoNukkmWlJZ35Wxh6LM8mFTlSeF4iuV60xe3cDXLrtlE/E
+5oQHUZimuq0jEMjIg4kksW4QX8fvE4UKjephR5v7cuSTIfuCEjR32jBxKX1HYYWpdUxalpLx28T
k59hbhCx6I2yX9oD4mT5KCMguXTzrHzLgdnh9FO1+t3ireZWlzK/nbAIn7QpumfD99a9LanYts5K
wzmm8DSNLZnDlrhQnl2QyS0wsrH1wFCyUVgU17O5mXx/vZpT0d3ni1YvEZ/fObqpXsqjaLpAbXyd
9acxxaQHMX/UcUUE5ECYMVON2JT0THQe0H8JWtolfW3nT36QmZrpTV8ldt+UV9NwoWNMPYUyaccM
6ByfRNc+mpZ9bmZtMq/NW6dNuSXXwKbslsFtt450+yloqB9tGryg5krGdm09CKZPur/rw6o6BS3e
hW5mM8dfw66kSHh8/8fOgvWePjSx7qe6Y4VynkWA9ccqEkgNHhfAmM84qkLkPybb6mR3eJiClScM
/qh2D9yqp3lLDivLYbYfLO/yQkNO34nSjXcCoE7DppwnRjOzEbW3PO3XW9UT5LzpOo2Odmz1TY8I
708f9H/KpV+VS0htUGT8rFz62H+bjmL/+UN/FUuR9xuHBddFBcXUyiPf4l+eHct0f0M/ywwOfMNX
lh3XwbKDUxE75GVczWD/X8USzvBviqGfFUfYzr4ujmj+otm1OPdQn/kXkcvXxdGFCmeuaT5dOw1+
mfxGV71t+xU4U1muJGMFhbuK5lhMKVjP0QgliWDV/IQUxj9eDpyPdROmmi6zY9/01CV0cZV/vRBZ
x6wH+39yAYKSm+70xq7VxfhKsFJz24eBLDeTHY27aAiLW5t9Lak8lCSxmLS9FUQCJ97qObfkvtN4
DhjRm4xu7qrKbO+GeR4fInD4JcfvrHru13k+uUZP+sfCZOfVlKS9j2Zu2LEMu+ihzsPmobcHcI2V
PqrQWvaoRrI7X3r6wbTq/mHJnHTH/uqfNaPlrTE7w6kSEfvHTPjcBHZxy/GK4qqgi/M0FuXyFgSN
ZHjXpUR6aX+5k1KoO1xV+YskvRf8YVfiys8mexflgfUYeDIHfe+X2wl4NtM0s12ue5b1dSjVOzIf
BpLSsKpQik2OnZhkOT21OHASgIIfmZ+iynWgfB1MYyquZdGWnKWEpz4UreZZJvkO6RiVzW04T/nO
gHF96hsYasxs4Q7XUxgkqNDDkCLDKO7siM6LUWdnRgEl1OGFYV/uQXBHBH0w526+XvJ2vG4Nq7jN
rYbUNEiA6yMz15GBVoTdyK/sc9gv6rDasr0JpDlfo5BcD2R+Om9worpTGVnDI2KimqNfZVRbxmsI
3/vcDo+NcMcbtBfmTsKNBStat/fGYDqPwHqH905k119WW5lP8KeZsVZLS6iVZ9w6BQRyzxwwjmZi
TeTSRncQfJpXjN3TDscCWoXBNrczaP/9bFKsGE6/fJKzUmdrEN11uSAbiJypANbIjZPB5Yii3x1Q
2n0ie0uiVNMO0g/AHtWWbll+3xLeVlHiSE4MKS3fxuymXciwL8ZQ/DbZU3hFrjFzMMcTty540GRs
zSYxbI1eWGUL6CCs+lu0EuW1gF5zqDMRHszJrz+X9N3uTEHLtKgyfa5oqImY/qLxe9g5Id7sTOFO
l7NfL3EYkKncFn7A/pXnJ+QdzJlIR0AZW8NdsRrzpV/K5dqPKkRhrhpvQPJjWieTb6J7n+n3sha2
B4xFLFcoJrInhvjeOZRu3IeXLv0UtHcMaocH+5LLVnnOgGV00hXGJKsNYkaVPHLzYfFQig9YRtVM
DRIXoZ8enbJMj3ZkcSJYS1XjOraQJKSLhAvgQ4Z7ZhsRdysdyQPcSoC2Y+NtAQaYN0FutTM9YSGS
QBYM6PNVnpusyc597qK9kb7zoS5q1Bis7eVFpXmQQSAY10fYjhhSeDQa1B9WfvB8ojdHPWHobQzK
qIRZvTftOICY5zLlqZgQ6Fc1mCHC7DmwWikYWXQpLTEpU3aSQuiNbrpPtUUobDz6zXLj6KBZ+Wo8
gt5glxrP2UQu57YkbYSAZyNbNk5hlR3pzC2ZUMsidUOPViz3dm1aL71K6WRmwu6F3NV+55nLDWr4
cKFacS6iRXuHjzxrokvYpI9GZTFx6D4iJbJX/10WNGJ4GJx8nA4dNXrRnrSwlaGTISybRWzcCULU
Y18uWfi7m1XgLVGn1+bsvWtwK8hgGwrPqHbGOA7lpzUQwqr2qCj7/k+Z2H/qgF/UAQF18c/KgKTD
uvv2qftnz+TPn/k7JM20fzNdvAYI03xU1/9w7qJJowqgGc9TGQGzF6Bt/nfP5EJvQBnH9Nz9Mzr5
756J/9vF6kumMGc7iIVm9L8pC/7Ay/xDP41lNgyDCHEcmDsqlW9FzCgEBFMebVyFyNjInsGGE67j
az9FDG9PjHIC9lAGeqB69oEiGdy7dqK6mbfc0rQeBnaMFX3VyY3SsHJuWoNkKKT7PJcytKDEpTGI
3Y9VOSzpviLJpCiuiaCZ2IE1/xZSUCrpTbvvTG9CWJPRz2XN5EwNGm/V9ADCgBE0SrXEmPywbU7I
kWkGI2Vi4HDxpE7me7tFb5F0PoPo9bGU+sJ4C91sDu7RvYx5dC6KYTszHLzIwkPYa4k3ttAB6hG0
KhKz1cDZmrHzhX+ZMv+zan6xamzHv7j8flI9d/2Q/5/NG11jNqJ/5wv+9YN/V9D+b6jcqZ0pJZgo
Qaf5uoLGRkU7Er8jf2GV/r12WFVU1gz7MQZcGoIsq7/Wjuv99ocXHg0v9iskU9b/au0EvP4/zAcs
Wm42VruNC8SDU/utpwKijoBtFdjXmvo/09jwsnUgQdk28R+oG1DF0VY0gDuQd3iljJm26/eGXfvk
CxfWQU3CuE5579tVMh/MoCHjtdbqpsvaA/rO8QTDPGAgG/lX3dgaj7JVxNS0GRG2zFJj4TZocngU
vStDInHisSuNvSVkFzeqlImvFHd3pwkukTxZ4mhKHVjHPNV430uce9kBwvGND4bxRBuDo6VM72ct
zwvGFuCCJvNOYR2koleEHJrpce2f4M5B+APpnmfy0+hZM/pFTtfN1JcJHsD1Ju2zjNVmIvI0f7/E
9pGJrYxtWpbWbjW13rPQGLxl9t5ovfYlgvqyJU+Ipk+Nm3Dpz321ImDNquGNQt7Z1UETIhwSRLE2
Pq/fWAT0rtKF1x9Gh1WNxUOQ5d2msSx9QMpFJ5G8BybwYjpkQ3nu14jZg6r0lscrPQioerFrCnIC
TM/ZkJWBrp0tB7FPrU5VEdzkVkRoutM8RCbb3JAG+6gZDwKdXJzWNmoyQqtpYWXmxk7NvYEuHMfD
+uyht0jo0fAhREWawIg8t17HLOk9A+FaOH5sCIpwloW8bKTBV4LuQ+LYaM10sDMKumOeli1hC74R
F8ypY+n5hyiNTgPxxklY2URg69R4Xp2iix1z9OCHC8IoxmXZMX+OyE1u1qNNg+cpoEd3VFY4bYJg
lju1WN6OooIorwV+HFEcOGPCbL+MSFAlRshtZJUfBPPzK5QSx7VNmdsgzdqMqodvUGf73MEHGRH0
tKkpxKpSPpEf+Rwu+rq0mfhmk+/ujLYw0ZnqfB+I5g3u34cSjeierIE+mQH7bAnNNU4Sbq4LGxvk
d+RtuCcA1C+xP3NLICW8j7qSsOELkNzO0jqpgElMIUQWVxEpYg3eUdqwaldmbSTmqqvFqD7q1V22
Sx6KbVmU68Fr8WVo3YaUwNwLHJ/kJsiEe8i1O3K0W5fErPl3iGheyQUgSj1Y0o1P+Q/aZZV7K+Qb
7OC07Xy65TvSd971tp/dEA7T7JzwYxYp87RkgUyALhpPpBY1KqHv626C+n/YO7PlSLFs2/7QJY1N
z6uDt3K5JFcX0gumCClg0/cb+PoziMqqk5l2T5Xlez2UpVlZSHK5cFh7zTnHlPKK2ucFZcf6L82S
eV9Lv33i/AcC3/WzKzA/CwvtcstGON95aabWPLSzWzK2SQAM3G05CTwnhqbfS6ddtjqD+VZgLApo
1zHCpDepanZT5yiwUAV0O48Hw4iPvT0aN6h0ZFOMpH5evdu7wSMaZFigXJzYV6GtigYjTSWDzk71
5zmiHLLXkCyLscHQmNRu4A+LwJ2TlY+ZZs731CfqJ9F3ChHYcRJJniNLtk7tKZauhRMMOVw2c+4w
OTrtcHappOcfaueSCNK+oipEs7LvEhsV51EvP44NM/3gjXCOFt7PeunsA5WjHOxN/SeavReiSNun
dSmwSZ3+UffkcShH5+QtrtxYrX2FmtBg2jWrbeJPuPdU7oSWNfUbo/F/DH1+lajgkRju84GOFT2V
gnoI7auwlnmXt8tN27tnqfj3nVvuFTkAVMuyRATX2gBnVR3O0dhtEoKjG2HJj6aK1Sb2lseOEvAD
pVw4XTOmEeUNFGPp3rw12MSTBKCwXY+d9nY23N1QGB9+YzL4SNZ2I6fZxwjAOGFMH3e6tgEQm+4n
q/kagSRRxTNHFzwDVGXnQpwiymV3aQ7EJJvrboO2vhoLC++QmPpdlRvvjtOdU4ovjp09vRAAxeAj
HXgrs+kcMXaXT74/vubAIsO6dr+cRClawiVI+zh/MsRw41p9e6k94ySJhTK5VfltjtWWmM99Tsks
aMnEC6Km+UlFhR5KJqaNvQzV3oIQFBJrT7cN0c0zXSotgV7grbYZ+YccR0tnJu/+7PlPszUfKqII
N4tDzTOEwWbXe/lIswA/sVyWp4bd/z0WrHMqeAhNWjSx4aVBJhMxWdPBtjd6YT/WWCBCp2/kzdx0
R8ya7JRH7LdxPxgbaJx6mNBA8JZn0zcVDcPBnd3PCvzLJonzZDdAgdsDPdV28EvswC1G/67PR+yE
LhsUyC68cHVbU2oX9DYKAIRF6gGrrXLkbmokepljYUtMtFfwsmAHtOnTlDWt5fkwHD1KiLjXSNxz
UeQcuP/KU0KYlAoY7nLKw9Q7tBzrPaSRvcRWT32DMndGXpvBZNViH7vpq4LfeMQB8QTT8qbLmnZT
a/FPU6td8Jh5tNNoCCK34IgdvXbeVliFfvJq3BHUpJSbhbvqrnXaKlTQA83ye46E3j9bkt7DjGuW
SER5mDCFWau/jM2YeukjChj5KGJ1SPG8cvUV3l1kt77ihJzQNcCHrEphfpmHhkoRepjcGhHr2RxU
abIlJHmHA3sLWp67N6mJBScHiykjsq84DVynfaNLqATeAD+6c32yspw7bPS9XGqYkFnWL237D+ju
f8fr/zReQzki5fR/j9f3X2VJFmn8KOWfx+t/fOE/1XzrNxAnHtlnToAo5n84mnr6b3i+hECdN2BD
oef/73ht/Mb/5ZBjxhsAT89mKP7n0dT/zRUw7QAWCUBQa4Dy72ys/4KgI1BLHg2RH2Ch5QpBCvEv
G+vC7Jai1nmo47+Zw0FUUoR2rsyLQXWYv/UZBsygKGRb7FSPG3BjdG17tDxgprulgZkbJLmOE6rB
m2iHCYOPBpU9HsLW/1HTJHmnVjGqmIUeWnIAPL8Q9xJsljp6JcVshYuTM3dpZic0sghzzbMmibC7
t2my7Gl7rV7abm5P8yqNCc/St662LM/026KcWVh+tu0vPS1ZpbU4W1U2/ZfiRnkC4tsvHS77pclV
v/Q5loQgTwYGkiEpD0BG5BeafvxDrdLetIp89lylQ8g20zrDrUMFxECAIuhC2aLIaBUKq1Uy9L04
vxlXGZHauf4WwzEHg1VkpMMcvbFapUcqPXjauHE6BvYqTU6rSKmtcmVeFHiq/DpCqVrlTK/lbQZW
isaJOqafSiceaHhBAjVWMdTweeetVSBVi1/c96to2q/yqb4KqekqqSa/1FU2rOUJJEYdpKv4mqnE
3YEY0fuA++Vt6YpY3874Kemiy0BVBiU6LsaS/jxU1rcOxPaj6LoSKwKA0Tw0QAfUm2IVhMFVmS9T
npGaA267x46cohwvUXRL0ZEMZ1PH3lWhkNn22F3XNF66dQgMnEhK6D87zSm3ViHA+twXfl6GnSIP
acX6vTUMsmIuNMyL0LrhTcx1/Iwbbbobu9QOfEhjVIRQJMbem7toX+zNcspPft5GZx4c5QM7bOs2
s4xXSVFiSJFVRmnosGbF4uiRhG9DWMEuDopNsl6JPsjY0l+jodHvKM5yw2haeSfY1LLU9LaFxfM8
GfQqjJaqkJznquiQ+pG9Y4+Z/fSV+iEiX9tVloXVPelzceUijzcdO0sUHFHgNvTNLRFrAmkEj5l6
7YeKqy1gOL2p1nb7wiNrpSXdt6WQOPQmV9slQJII0nu8yi6xg3ggzisGIU85LTDfLMIdxzpPmqud
1/XtTNjz5HpU+kBVmLctmIwgJ994ob+A64bLVm0mh6AXblo8fmUiqfO0VrCYw4EG+XK6zqrHNR9L
q4r3jlXMsXj2onySu84XisHKFovlDGGqkjjxror2XqLXs+Z7w6NhZLZ6tJm+bbJ1DYnKF6zrcbrV
7VTeOK3uPvQeMfXXyVrgSA0izc1d6Vf4Rchxzvz8UV5Yfxmvvlkj0+bAycdgrXNtt1SRATKffLNM
jwoORL3JqyXlt0l1EML7ltrX8XGU0lLYfeRg47GNtdS8ZCbQ5bcM9/pShuS9SrL4iQ2Wea4dMmRj
Z0zc2QYZx28gn+M8SBMh+ftoVcHlyVFW305I6jHtYXJa50o1u8g8jNTetinMPosPc+9Zb0MFcfIH
TXQic954j/xhZMHVVyc4vCYCQRllvcl/nCg7pnpla1RO02gWPZXZ4KBhNdDZAqNvCSQaGiLYr8fP
f5/U/+FJTUWO/m8XYfuvqo3//JD+/Wt+f0jzJOa5AcQRIwVrYjbJ/9qBefZvDu4bjoXrxpmH7v/u
j1cw2z8fyvpv6/KMpziLMtZUxt95Jntsl/+48mJD7NJzzzfTHbRtcF5rtPsPLRa+UZVeVHn5wfTi
N4WZatN3uH8x+X2jreexHbVDuaYtvUJ8Q6wVu8HF4EUgs5+ZY8nSGEdTsajo1txmKZR99NcsZzvr
deiu+U4WA+1PTmJOWCV4umhQAZOyJkJZpetX7VdKdM2LmtR4BrUn5Y4+wGk7xO41HcmXqkWGmdcX
N7RtKL4btYOmapptpxlGOK8ZVaKka4HZHYUzMPXXHGtKoLVdk61YA+2wcpUbiFkNT4ZEAY3XLGyy
pmIt4rGKgX7f9fEr9ya5MdYMrbumafs1V5uuCVt9zdoKpyPiuOZvCdBsLQK5A8HcYU3ozmtWtyC0
W3ED2owkzsN2TfTKNdubrSlfc8371nmDMX/NALdrGlituWBlkU3MiQrT7GnurDU9LNccMVGCD2Mk
WUw4FjmWrHEhiQena/546Sml5q9KFSzZ5IKQcv8Lv6zdRWt6edCa6VCbJGEnXDVXf0059yN5Z2hY
u8JXD4voi2uGogUq2WuHTQpHJiNOld+2tRmzwPBG9mtlk30byGk9gMexjmZHVYfJs1Bt6nhsHxtT
ix4NC3eKlc04ybUCj2bMxIbXt5aXtsrVNzjZhO9sx3+ZCpPGvaoaiEty+Dkno19sO5WRLILS8+Aq
NnFlbq7ncWO0D73p1W+uTPGFp+6Yv5RZad/YOfl6QNjiYpW/fPYiJ5Ye63V7JqLphTC4BW+ebwy0
DQ2k9jqj5uzSRYxUS6WXp0ZbyIY0lC41G5lnSgORX8iLTp6WEgiTnapy03fXwNUfThE1QpAaopfU
wDjvmRHFboWsHkVWiYvpTNWNtfquCZmwZ6NWjGe3cDGKy4zlbJGCRUYTn+5nm+cP/sGYVW7MVquT
a/GeKlh99grxwga6GLaNZ300uonpkXDp93ZwzaNmmkMaxGyVDmAI+TfJOFG7Sg0gcXC5Nm0SqCOh
CVqv51tCKgKCTWvjfG/EXJr2EM3Zwe5GfvlmjucrCiOvsaCF9gq1lVxHZTtY82b+DrWX8w0F2M5m
i7ZTbmfWjutCqH5L+PztJYt5F/AgObNokp2zjkX5Sy1KeWFpiw0duWcvBrP+sidSXNEA1P3XK0th
Ynq7kcmCdkB46g/xkhDMs1ub6knWQw/WxDVoaX3xE1unhZmxHJ661FIoPzMsErn+4r/iYcxV/bM7
FfxDJmTjaI//qGGqZnaQHZA+ZaXvv6601O75aUvsj8NGzKSEJDUVW49i3ztVrzUIRCJIFhNrfCEk
YbyihWN87wvLfWjt2DpWWTRdBXursG3JAhnxQIM6GyzueoNVnrRiJREZkaJ7RRX9Z+8m8lLqlXOH
eWK+aThJXCM9ZYph/b9NuCJBNPt29O4bpFOVXSSEOqOJb4Sr46F1Zyo+8jjRHintHvcsWKrHJiYD
VeW9v/311ypUUT1SntV5QZdFJXsq2IdBlfLOza5ln0XTsdNxPIw6RNr59sNaWujmE1c9Djx0fu/N
ay3Wr826KUyXS1di+mvme+ZRzMwkZEa7ei8lOVJI6ggJt0Y/kKaL75PVP5FTWE6Z7k9b+TdUYZFZ
5vRVGu516kwyO8mec8FLjG8oRCf3zg6xeiLb9jbrNGzWM7Rvo6yuPc+xASMRNFMhhXMlc/DcUVJ2
cUbu4Znw4tBx2aYIF+agLOYLVQR4IGm4jqqTWbrRvei16U5MRrrzqhhvsvKcZO9UGa5Jf7S2M+ul
jQvN5TCOOR3hXtYkodaKzzLm3NAYX01JAWCTyPomXdbeUKMA8W3YP1rRH0rPfuAxyXZ6HEzSIHH0
puHapZL7B6VeDNllV+zgneNZnEvwm4UJG72jWGFjtMbIpOtUjwMueVoU0+WzGG1CElAvVtrPru6n
xzId6pPvZnvoawmVvwt/YMkiaGqGaJOqOYOkLJ6dmWUQUZFjNs3FUUfdPShuwqHuDfV2KjO6tPyB
ENhCO3pVvTX6AKeD5qPznOnuqeXChxng6KE9Rm+6KJoAwjoT8fzTnOtrLT33SxokTy3V6O8uUdlQ
ZNlTD0bwY541xJOUVak0Gy/Qh5LYP/HyVQK2qJ1dFu4H5pgf4nQxOTp4uhUsZDr96LEpus8EhWyr
l958AWGiQCfHABAoiTF09rFLO2yX0SjPlXAuOff8By6rdqs7kbinW8LaKoOiOhImWnrIStajVqeN
m04Y9VdHE8SW4vbjXFSY2ur6Y8hZzzaYxKk3Gr/ptJRyyOJp75PgAb84/ACI/NYkLF/nJnpWGK43
ppmN624wo8oNnktr2c/RXOqBw8cQJ1EZf6PetmPBb4Y9K+Azu+B4y5DgfeLEHq8uyabnbG7WGYKy
ETgeznxSFJxxojEijxrzMX1O3QGfS2cVX13kpl+kVDkxtoWLJtahHY4aQUDHUrus42vjwtzO2KEv
bpRWD6ZlAvdKGiYrc9Wt6ta71GOt3kvKtd+VIcyL00NoZtk/b1pHLiE7SLC5RS/JbCel3QQRlAt/
5dzH5xFAgTh1RiQQA7vFuXCQH3Ze3BQ6H4n4pXcm7c4RrYfcTkyZPyJCFPKehpU6ZeFvtxZXTIkt
rmpstqPWwv7TnobqUrF0OlnQdbZRYxfbqGuiF4zK/ZVUp0y3dJDj3+n9UsP059lHJoVsL/Sq2cop
x3Oj7MraYn79WRaGcSeo8HpWrVSHOnGbV6fpgaFwLwwJY5Eoc1VHEWktAyhnx6xgCiO7rZ30ihtY
jVn7UEGHC+q2TyEszBG0CeHxsnLgQ1b+3e1yb9O1kbpDd9Nv26hsd7lZtfvGAKo2qCwKmBluJ1g4
YCP3sRGTPvOWt7RtqzpMabPFONi0wSIysZF0Le0Ki30GkRNrv1TL7US9yHo45DEwRObOzrvxfsHT
v8nGquPJNXp3s4Kx06SdOuD41t7M3r/QQNN9qdV50Thzv/NrJ94NebRuohDK2lbKEO8CH3FQtkjL
+pUnaHVH5y5BfX+YNx0GoReznvaTmuKQGMXj7JjuZZKG2IB1SPdwCfcOwa4gF+22Gqv4iyqWvdnz
yBup5N2OMh1wKk3TiU0w+lbaRUfVRGcZN1crsu3Qjbz0SNX7dBOlMCMBCtC5LbaEqa9+xt1V3LgD
2u9K117bFvdZQTvvA916TchHuFMxIA21uiN9DdPaS4xfjIyZr8cz8TyVz9NxYv5dzjajShakcZHZ
27lLVx2hxgxq0+fGGpvnNl1RhSNhjnXxSNVwkmGLtDaOGVXGgafhKwm2B033x11R+mvQclCPkbss
WzEv3SVO7WqXjrZ1S5zvW7OYcrvUzlWyEsC93ffXBFZImPt2ete4tf29m6o5SI1y+S460d+qgv2I
FONXG88gMGxjvPVQKUJ6J62TNXH6ITDX3ROvNM7KdZprzKiC4kfQedbcdwDzazH3kH6oPp5hELSW
yfM+OhWadDZxSsFz1nRlMI7kICJSfTwq6xyKsiX3OlILVcjTxs6sm8Vk0CaM9+kaatxYTdFeHEGP
T2X9SHKjIwkv/dMcL6y52Goy9McEF7/rRHQ/qdhMz0ph1De8jv4e/D3HNvUfdVDW+qZhltEg1PTZ
cVkiis2WxZrPFsybhzovlte81fPbLil+cAClzLgymoHoYL8mI8uoCmWZ/GiKgqe+1hSf7siua6Oo
O97RdjTuWqG3b4wvztYg73/tI0y4zEBXU6b2nZkucUfWIjdPuuUj4c4LnzRaNV6cQQ03xCTK84LZ
tQ6auc/vsrJxbZz6ZvIdDJMeb6JU0tclEh4Fut/CeeBoWDEH5L736cU6N44xtsWVhL/32rdu/baY
Rfl9SUCfEIo3LY1bvuuXZENUiTsXiA47Fe8mWsE6uKDYnorlKFfoTr3id6oVxCNjkDxihfM4vzg9
NustUA6pqggXV1xCMUMJugie0nLF+2BQWVE//e/kH6bnFQREqfiKBTJXRBDZzPFngo364K4AoRZc
x2GCKZStcKFuxQyRZT9n7YAjMQZB5BT6eB8nfX01V0BRhqMKrQiIh73ii1hksW5bkUa8sGcOflHo
+km101LAR/kvBtJ/tz5lL/v5P219kCv+rT5z/PxI/mQZBCu4fsXvOx8hKO6gT4NGDQu3nGOJf+18
CHH+ZtDTawPhR7b5Q8ryl+uJg5zhQA/AGfUH15PAMYiVEMGGiCaxA/NvrYCsv6Qs1+CCicGK8hDy
DcL8a8oyE1Ez2G7kXEgDa8c4olzypoQsAbPIA3WzWncptTM5bOq+kz8usrb97xjevxJIs4+Wm5l2
ICrzycFs/4qiLm/wOSLL54YHpqAuHcRTf6GAL9SY+forRo644SimVPOsl01EdG6UuUn5n4+3kAk+
TS8uZSMcmZrc2wF+KY/045DfSYcmQN2Jw7LIrRBYtr2Dj2cY29QfHnD99+0m1VV0zhkXzx2q8X52
xgYzVKs+iey8W0XPZIfj442KUnev17J+b4tMD5htHFAv3YfZphg2JhLXKQDgNrlZ5mQ6kI+ydvyh
tAv5xgh4jDvuEhD5eDZa32Ajgrg6iGLc2V3Ox9yQKr3TksR4HedprUypQ5a9ddDJRL/OALuv/YA1
CA7oa25LnzjWNN8hb5v72vBfp8lziBrMQWSOxYOVas3BGlrjQhyvPQ4sIwKsEPJcjJU62vg4bn0t
//D7hiMWnMktNpbshiADWb5KG793mRsd58g2d1kp8i/iCi3Oa098oRF6TeB1bXXwDfk1DEa7hQUx
fbOFR21XLNOY54UXB02Re++GMQA8dtOE96Z6LWTx2lC+eosfG6pkokZ4uZq9ZfCrtlDHXcw0blFu
XFVyrMg5E4mNKf3i0V0mML7QL+rjekU+N2Pn7KCIEO1iA5Ud2GQ0EsuGS01KNbphqfH83euj6czA
GVdBy8FXcLUykd3Pc7fcRSrRA6xAzTkxDY0jjD7Z/BQ8JfCHrD31UGRAC+S7R+V0+dkGYXhOGJ5u
0akgqCeRuldt0+7Krpt+sHfPyw3dO30wZFr9k0xmSjpPWWJfuKk6M6LJw2SX3bmPqL1G+VDxZwK0
J0ArsQ8UhJTxZh5q90awbag2snf1C4s+eqhaf8k3bWnoZdA4o4+m3w0v5jTDKYdvYMAFyxqeFbor
QyNOqFtNDFhiWqHhDyoM/2YsCo7zfU2xIAfaql0TbWfZ8KLcxqlP3TJ3zzHPxYKeaSP5WbG723pe
7h9cFopnLGufzmKD4U5o6NxoUQwCptWUsZkW7FUmRLCdm+r+KwupjByne1NHLD0LXMIsKGz9Ozma
fIfF0fmRNdFyWqaCElRnTJy9ahkCOEarb35lmfdaFrnwib1oh1bhk4/M1HxTKc3qA48988lzMlWH
RaQl2xk45r1rW9WW1CL4JgdeeD+ZMP+AXlxzIEF7moSHFxhjFRTDEmopxVvocn4sibmacBEL3ysC
z+dXciqmr42R+1gX8chtlnact2IZMef00byVtMs/jyQbqA1rBNldeo0TnxJGkFjRbeKV7b3jNKGI
vPZJZppz9c3h0JbmcqeYGIJqck/2wMeazbIxHWVUMNwrBzG0IDgslMDz5tXe/Jh1eX1bdKPxhJKa
voMHakLN4fA+qFYdvVkm0bHUffdxShsj8DkymFOt3zJ3coSu1ENsNe15pucv4OapX7qBPzdrviQo
C2lyU2j8MDaVflwa8cmu3bnUVlMeDTEax6IbHErJuyKAb0Pamj/yHvUnCSNZP2lujYdyNsz+kUPW
/FXoRDcWzZ0Pc8pA7c4Ny+9WsEXiBJIEQtrZ3h3IK8iIG7luLP0N+frpucx1a9fUZRw43ujc6rAq
WOxyI/Lh44cRvvI3s9KTwwwbNNCmnCIAq5819iW288ZDcDlYvq99ibTRNpNKzGB2rOEnyabqYtmy
unYNVlpssBuGKP0jXop424gcbbgaR1pjOpxdNXTWN2OJ+3Nb5NeOregp8cm/mm1b34CO6u+XklOA
mrzlXhfSv+uSNqNad4iWrYWta19YnCSZUL2wy7BUDm5ifcXrZke504+BTRqqrcueL0LPDlowPOdE
Yw9S1bZ6rYGQBpaolyutMj7rycp5A1zNZ4NMKohJfHG01U23JYE7blgYzhRJ4/csH2EBEJW5iKgs
9wva8IcqYos9K+4CnKWBoWbjYI8OVYm6BmJASjFBhFuIXPn5ddHFkelB3/itKZxtps/8gUv4DKEr
xwdVZ/GrNtnwq4cCmxnxp/s072b68ppYveBla06+2bin2EtwmHI5+gfum4CZev3cuZp5XZbhfqB2
FmsvfEYoehkWgmF4SmejWEGQGz4Scl/6AkTbEidH39OuGdtjzspthWfVjOIANKt3kJMz7GKvz7eg
F9HAvegMTCXbV043HNfVKCshUF6qBivGBwpnVwELDhMYVAYOiJAto+Ic2y23bxWpj0TqVAWOunOz
YEL6Idw8/46xT7vYXfvQmfjKQMk+67NFtYsfNRx8TPfY9tqy9wZ32Da2Oz53RTKcbKf4SJe0PyYY
JHZNJtduH3bk9KPil5u0uDtJznEIO7F17eKyul9WcCOwS3uktuABbJnxhh1MnYEoEfVltTu+Cim1
Q76M9rmoZXoypL2rTHzauNjZPlgvwCSsjQ6bdStLM9q4ACSeMHLU+6H3mjuwUCKY8GLv9Cb68hAJ
MHYmyZ79FmcuNg+HjvKcc2JZiuBXFn8bfWqA3W6swnqBEUYMZfkJzvcpKcoyMLLUfcwiXkIvMrQa
SIYbJzVvR+6q2zoR71HHsaGorOQuJU+Xw/KGjzad50hYz3mDj6OBhbglrjXuafPxd3LKovd2mCeM
gbJ955TCEdYffLYLxnh0FWZATGrvCk4GckQhKGscKfXh1JgPyYc22KgW+DQ2rpcuJ9/HuJ5hYZn6
G7eiFgYIdTFerBy6PA0LsK90N39O8W08MlQRk288HvW24EAkVeald1XVi72P7/cCG25XOGa996B/
3MJtJDo42do+Sa1ipydGfHaB6m5bIx0OMadGNnXgSe9ZaE3HxMpZu3pDG84pdg9lqfdOcK+FqEkl
Jcf75a5GBVrjrOJULW25sz01feC89fJN18B2jLLOsTdZHjflxllN63a1TD/KLKnfHTgLOmPuRxH7
UcgL+VkMRbNL2VNUwVxq7XHudC8o0kw7EA/PHKJzWYHhx8rK23oy0GMyyyGqXzQk5a34E96dAZcJ
qkdQOCB5bH+Vb7L0jrk36KWe75ThLDud6D3oj0iQNMP1w0O4DhPP0w+Rqek/yVrYmx5rGRwLZA1C
NfEW9nS7YfRot/Q6PNgQYU02TDOrn6hbpT8DIhB/6nf6HuKDMUXR1i0H/KvIEBmS2tAFaBZd2Kic
HXTjRu63JtFbokYDBkG56A9uzQNpgxKRAoTtxY+pdvM74NXcEEYjR/3B2BOVC67SR2+KhpQEwugl
1Q85FBg1QQPkfvHkTkmWWafI9mR200+eXz2peeRdA6A1aeR8/JJJeZO2cHFNpEPhjkEJ5igERJu5
4ZzE1Jn3UUpWA8X3qwZw+ql8XiEzgv2Nr6neNXiru9kY6yOLxKndiJEGGL3z5GkYvea2qfnXGOOr
N5NPnpnNLWlBDyq4zwJjYEW0l65dV5u4nsrPNtLFLR3K3tGBFsAnGDn/4g7O0wIKddOgen1aed1F
m8Vd6huaqdQK0WivLSAP/NFENrSixmKlEnyylKSwhE3UcLDy3lvvBnPI1GeElcUIY6iuwI0is4PT
Ym53c9u40csOgpveMgLA8dsiCE2h7cyFucHBVt/oWV1RyzVarx2orglCNDEW9uxrzlqnIlrnnbsq
aOeBzPv5TdnRXZxSHUZFuT89IqLF4ZjGEnvtsOi3uKaMIO0BI7RmjnMb4rYzEHutPZLFLQZbJq0B
uBtEzU1XE/KaijR9ir28f+sZPTkzdeNlLpf4sbCXbuetb3ZUEEjT/J7Tl20UyUWLRtUCLpvGrTPU
+pGEavMYRQXtz1jg0v2AsHbMura89rEP7LkRzUubtOKbgJr5razil4gC2LNl4GtFwtG1g2nU9bAp
MfARkNVvXL+oHyHIdtiko7p0b4mpWQ9l0ny4S4u4Uy8TJh0tAUXhQZaWgVxi3E463LK7LJ/z1xSy
xrOXqmjvEaKNg3kQxp6jUP/MAkd9jvCXg5okB8iwuA55ReUubVkehVNbLmzze5udfoOLGld0Y4T0
qKnvC1MfE79mQxGqpvm+cb0sIeGRy2sbw6zUmwUlcUwHY9t5mtgaLhh7lHR5TJYlPdPhIY8FxIAL
TD0OsJPDxaRr33OvWp6TmE3vxhEOvxyiUIWLKptfSZYjPIlR6QRi3eVOmytUBkqFoDiO+bVc5yRz
4bpqF6QW0ejU+xgZq3gm34Ca6epQppEAQUnXBufPdZAVdnu2TYZrWeorWW7BrzATfIJzRytA863q
lVfciSztTADQDoexRvAUILHTYVcfEod1N7hFZ/nU0GrUvfBRhxw8l3zDUZtf+3Kqp6dFaQi/BBM5
8Pb3g96ZrrEdBtdw641Pelzd8Ja0HjjquEmQnDtRodP8v8Iau8RCTrws8bSPNLd5ghIyvfzBnvv/
aWH4S58vxwed/k2brjOmMrY7NnG2P9pq6mZSmNEENCmts0PNpwNZ4GZHxT5qHlJ6/G4U5n5MjZOZ
2TvNand2IraeG93Ww0ISCBLRqO39JQWGLPf//sWtlp4/RUTX1+YYurCAGvjgHP782goxUlUeGepS
1+3FrZkVo4McL3//h6y0DBqnwXi5f30DbAKiHHpHdZGE59b/OVq+K91q9+vH/NeI9h9WkuAN14ar
/9sy/iLxof3FLv77F/2+lYTwBguU72PgzF7d4njCf4e/eeZv8EosF9kbl9mKgfuXXdz0f7PYRxKn
hzrCo2w1lPEo+0V/I95pOuwPYWh5BqyRv0V/+7Uw/eN1ijnOd00Ac0hZ9NfAO/nzdcoBk6MlftGD
5wEhWPHdXtDqPrpAOTckf0x08eh9Rr/Hx+zFybM+1JxDCBRxWI2HC4czjDntiEznRiLatqDm7pM5
rm9AjeRPVYmowfjlQeTtn6Ixmjzu4c2HbtZZK8OWN/i5a7XyxUAfuK+L1bEzGlr7SbFadVMlMW3I
0FQ/Sr0BMToZnf1h1s5qEHEsH7G10tjrg/nOzKqYvnBs+W56kp2lLkkFi5eYmRdP6Y3OAQls2RiV
T0yzJBw3YMItbEOGECCXKu1Js2yM6ngKRtw6bOXcpoXjgCOMjBrn2Itopzxss8R7z7PcIziGR4S3
pTIMGK0qPqc1FWTkEMlos1KutpGnlL3jVo7RrMu+W8VS3sQK/KftLUy0rZV9a9MO6VdEVqhRHQmr
01QvhpHO16KyRXyEU4FGUhf1PSKPTvVghElMn0bt7X/YO7PttpFs2/7K/QHkQBPoXtmLFKnWsuQX
DFm20HeBABDA158JZda4tjNPetT7qYcsZ5UlkiAQsWPvteZSXcEsE4Xyp8TsCFcDuUmNOGMWe2q6
FLiszxA63JISQVUEzBo6TBTGBXg+thf7poWn2+4M17MeP3RRfSOYrnjF2LyIWARgMsBkQ3ZZrjIs
vXiV1KH1CMCUPWyyR+uRQyzQ2wIw/cKWLsyBfVRZl462Bpx81VHGOtAnSoj7A4wVRp1ALQ3ZosQZ
K5RRlmTCvv74Y4GcGIF947H5teA8y/WUlPwMW1vuXzdsQi9g8MCPuqpEKSYCdkW394JrBbAcBXJC
SM0m1m74FNQ5HveKidiT1RsouGUw1AO3prCwcbl8jHJBkYw+bTv6VYD/nUS5rw0nYjIBVSDpzehu
PoXVxOtPpVWf7BgS3ToTMx+IRHl+TytFdlL5XCRHI5h4A6PV6niLH4CrWw4RCYhjCUI0joYcc+IE
pXATaJ8+esCRzL5EQ0E13KnIxH/YDOio4jpT37KM2Sm6Nv5d6OXXJnUriz09etWua4P+7sDSvsjL
BHb+iJ7o8uGDWWWMquycKyhHzf8yM0K7+sCJa53wtcydal7wHRhrAQ0dxUlvm7cB9sLrj1f0EFVo
gjvg6I6Fxb3ZAs5IiYqIo6dR5mrJmnRjvNSjPcx7KS3xatIQDtYiRp3nmbJ5aanDB1y3GhEdI0hx
h/Yr3OZOm9RXqZPKbhuBHXTWJDzw+2On4GNNJcqqJCq8z0Jlk/H08S6DYu7jQzHh1OJg7fJmKTm4
y0AjAKiW2CYxEnYACDpvXFgGiwPzgUxQBIrQJvhKERUv1yQjO+KisBufQq9DdQjOsbuEUwqmNwhj
pHVGDbo8r/FBrELMzXsG56xQfoauCb+YNe3Stine55koOo4MxnJPMVHlAOIaQbmv+2GsTz4xQxBs
mlyvtZ+rcaNCez6gBhnvzRFWMfTm5sXhTnMQzxAWzH1akSpL6HxzrYJ+TZsroLNqGy06HBtuSl9W
MX065LQXwsGIrAqn8Ikvk9Jy8frcg/VXKPxoy7wo0XcRjWRbPwzcxQjzgnKHZggoEtPZuz5V3Vtm
OBaoQjadpyIs9EPgwW9g0sKNbUu6ScS21Ma1ZwqDTweH2EG+Scd9rUZZOJztqq5dc8mG+aAZjR1G
ELvEdWQ+PoiqDpytiEjNxDeEujSOyRVwquX6TqSSP0mYptde39YA++xyvBlpSG7RLNjx1lAOXHUE
fOGqRLxL1kfqIMMLEjqA7Bh3ldVU98UA243++kLJ9fPE/hR+WL1HOX0XfukcI8lMN8Pf/K3gUP0U
xL32d0B4s+sW7c53h5rwET/kBBevKrfM7YGnp8YnmRnyKbFFt0HvtWhhwiDdTxb1O9Tl4trSFWKA
UFc7WknTtoKN931hZ/EEjEV3wvzhc+DK/ImD8xw5LxN19Ql5KY5m8K3WVU+v4Vy6NgfjkcA3+D4K
Z0AazT7gjvYioTF/Z8yYiO1MiGhBY6CdjhUH7gtNItD8BpZ207UIy6Nb2lnXRc5qfjcLJ7kazHCv
6DDtZlTPm67Nm/OInItuYR/dVoNkNZmQQYEM6u+tqnpGXsw5SYXdDLioJ/OlySvT/hQ1Tv00JoV8
IBPpNnGH9p7+Zrwa4w7+KRPUh8pXCe4HrYKblj4/Tqqi2ZpxYj7H9qhPIgoe59j2PvdQePa1dtH7
uGNVI1W0mqI5DJJEWhAjB93Qs+wb+7brOK14ZZO428JMzGsYgMV6ilpl3nXJkrBj++a2yCSZFxln
iVUy4KjegjusMKpGyfglanRZrC3RuxkI+74vD4QIkjltWAK1jQP4gf6UerQhd72kdmh2bIWYfvtM
9KCojOZq8Bzu6tHJvmi29xO9lP6CZu7LKDkMN8xzOGyNuqHfUUXqGnol0DUR2g9k84nTpDPrLrc8
9T5g2/0yAfVuX7Uyi+EO73YUn3Cn5FdxkVdrRJHP9jRHd0mCQDpfZhGUgvp6UBxPC0xmg+/JY985
xg2aV2/b2U68xACU3wvFiKld9F04he27LFXDS5B6xJjAP78Nm9C9IWYm9lc5qXktXnSf4HHQK2cz
au1qg7HJuBN5jbYIkQ766QJ1g/D0cck5/JL2SqzduqH73ZjH3JRPii0RGSL3aZeZLxYu+GzMumtj
csXzOMYOAk86MGuLLNwt46Pk1MUivnGCuj/3vjwE/Qhn3QdGnZgWwkq/brS4HhMl+IQBfI5EOMWG
Nm6v2PyMiye4VYAGX5dEXh4Qln+OMgH6oPDKlbRrQS8JFDpupGJjNQSIoSdHw6Y9RndOGM0bJjUY
rT228F0oHJOujN04dwHk99sglOqhloK0CYnulM+T4ASbNSZgNZyRkuFS6ONPntlapyW/bGMxBFrH
JFWA1CvLhzSrGRdklB87G7LERhO11G0bUxs08TyXlKcuSW5LDYQ2d8zp0ZRyOE2ds2SW84MDItwz
K9BANx7F+UaV4Z2jzGHfVH3Cv9qiOYEMbO8TtywGWpPduMVtxAg2GWugqCLrGbchJZWRdwWeN7iu
83j6ZHZ0Phi59U8kyDxnBNKgZbVIgo31EH8aGsb1fqdJd287hzShUh+0GdPoDZNg5/XIGFeK7oe3
Kkk2oqVCa0zupjxxeRJKhWFMu+0O0ya7I1J/Rs+4MPbNKIKnJuSDD42WD0gmfbwnbZRt2Q4ZwWVd
umkXzFgQIZ7T0rpPItAPK+yceD2nuDtB0keERaB7f9JSMBaybZwW/Iw++yWUibXPevMta3vvnZ7Z
uGVa6s4HBHDFW+P77SGUYbQtltKqKTu5KoaJ2SKMiHpdlJkHDa2FU4F8gZy8oD+PCBQ3RO2oBVRL
jpHv2yfQfsNl7oLG+cT+lp8VVgdmTDgyy9tMQbXucre+70sde/dFiEJi7Ro0tICeUhZUo/iaYzCK
d4y4wLkhnmUYgxjsJmaTZaCgrwkY6Jil5qFeZ10Q3XWUAWfM6Q0r7+TEUJsHQq5nJ6PGEuFLjOv2
fiazG6tlnDAK6adrt3PdS0vrixDAtjU2fe32R9Te6qStFjBwlZK/5KruMRnLYzu2pyaY9aZFdwve
r+7eyJAx94Nq5ZEQ5Ggv4+CJQo08k04S1CDFXUaiDnaHIc9xqJJaXhwB8eElSkPExSs8PEsTvqgQ
dJW0tO97x2y+6rwsADSCFBzoK5W4fqqeC+JE83XeS6N8mwbd3RrhRM8qIR5oGzep238NVPPY9Cjr
/ZVMexHZe9y/jnEVaW+PNti/r63ic0PbMjlVBc3ra6cyX9UYNmcG+zmCee6Fq3xMI77nbMq3QZ4l
/j1NFLyracmfQKgsoYm3ddO1JB8wQiZVzG3Gz3OCUlc4Moj929hu2lt2vytVsoOOhx9O8v/QXVqa
Rz80cOinOO4Sdc6sD0UR2qCfD8bgP/rJjqlrfSnF1ehwEnXTxH6cJx/LjbR+2zD6pWPECwoHMY0t
HN8UlAq/RG4yE5081+zo9ZUyvFYI0l7Az7ivOe6NhOFsjy7RFOISD0HvXEmJXHNa011OynPmYsaC
h0Pp7bWVkDelHKxLaRD0dZS2FT4NCWaHAWPNIjiuIsq20uu+mbHphBzohZofbM+I5LbVuTykfU+Z
2WTua+0Oo3oAtEhA56wsiylJRStRfJk5T+BnCjQHthjdC7U+wnUiOLDMlL7TvKBGJUYjmav3AO7g
gxPGVPQKYWa5pmnWvJil0Br6twZwydppcsCyjOhuxjDcgcDm4LAPYNAfJv6ivBF1Y3l7mVhoCDsr
qF8+zsKl11q/aagt3Y6fv3SaaIJOTUCMLM2ZX770nAo5ojNaH9xpOS+7acbZoLcKjmv/fnctv+hv
L4TbnzJABA6qpp/vLvCwBLoVvFCRFHzFTVCWW1W1fD88e+K1IwFlCZyB18oso25e/ttXD4ivDRHD
CRLucO38/OqNMVk+s6gaUHxjP3rjSL5Vm07Uj4U81Bo/+8pTPocAYyw5tv37i1sI8X757LQrbcS2
toXF/m+fnfGREQE4qg/MBfntwxj34uznrf1YZR3HZsLY+fADmVYnSKbUqKYk6YNs2NjHHyG09fjx
hv6vvfmb9qbto5L84bv7W7rFfVJ/+/7/cJW+Vt9+As79+YP/aXFaf7A52uDm8Ljaf1Ll/pNvYf0R
hIJ7DC/8z8JL+I601gQENJZX+uQshn81OAW/jnWeNYUzq/vfiC7RV/5yp/EcBw7LKu+B98Vs4uf7
vJVxL8uQ8YnhdxR7U1I/hLmt2MYCXHmp7T6P+B7OcJjTFQaiZ2RYxpU5+hdWWwZ25ZyQGIjphAiL
soKQZD65dG4IzCzabFcLHpu5N1iL0UysBer0HXFW44o0uEsDfJyjpXWbod54DZ3y7I3FGXLCngzH
aKOkG2KUKBmUDj0ZTjJ9780+vUA88tao5vEyVnWLSiUg49O1Ycma86kOzVvP6gBGyfG11uOiY4en
I1CTcSh+74oMDgYHi61fBxff0fsx9RuSuap3corPozXcR9oljyvtd8LOz/0034psOsH3aVBcoxVK
0ldoHQyw2/nNVWDZB+ut9r3nduposoAWk2XifCYL4ZDKwFuNJp2Lulvw1kZwsZTznA/Fq2/i5CPj
7d6kDluugII2sRF58Z41FXIYmq87pyCvzimxpOJAxj0xDo8oru6DSnuY2bx4Cah9g7QR7q1EHOJ4
OpFVVl/NBWuyMRLBSuMcOWl6tJPeXutcP3rJdD824jlxiBPTxatsM3D17sVPnGUxE91W8IFGkb7X
aroVBd/V5KhdGzbtCuTWEc4ZbTWVgFuyaWXYNRfKTmS0gvazmJ+IEkvzEMmigcdNNXAPYmO5lkn5
iv+LieXC3WT4P62X12oEf8Fo59uxM2+VPe7JrDzhwKMLylC08en2DXny7oDjpAGcnvNcn6CzuIeg
BrSXpXxCauonYNsR7kCP4LzQwVLQ8UJI8jNUdWJGb5gd62l+kqKNoCPox5JBoJ6qcV0lUm1QFL1W
A85MxHQwk+fTgG0VUIJML3nrP6fa/Bq0zg1qVGvtUSZOtjrMbi8PrR4eEeYQS9dA5JPOIYaBBJA7
wLynBggQ/Xzy6inZ4oAw4EVbDsY77gSN92PVMnFbNZ35VMXWW+hwXOQIhW2JahTtwGMr+0ehi/fS
zMAneDWprqV+dCIrgZuucHzaEGpmz0Adh/CH3grX3aq8SxiKZxT/iEmFe2lc4e/U8nN8zlWiEReN
jvec+nI6kGg/r0AxXBrbaL6geQsRNJPsJBl146Thtit0HK1RlbjrKVTDofWn4dhS6Fx1gLyvaK8b
N0Doim1LpttNZTQTgpdiOJZJ261to3De8PN9mQbpXVtB3sD10PUyJGA00GQbOoo4WfJ5fI38WkLe
whnu7TP0g0+Us0+lxkG3mUUXYi8jj4SGGVbr/It00LXkugDJhz8UR82mURPVmNCJtZGe52Ey1TI+
BjWTC89vL4WR3FY1qk5En0+1QcOno+kFPNp91dUk36rKZgpvZMm28CBo+gitmzn0cLiX/cae6sXs
6SpSV7n958wm2rVuEN+U4Cwxpnvatna0L/neJh6BHo491Fh4P9oWwQ2FU7/X9PFWtOiffcO79HY7
XkWDfDdGeRJefvxh07n9syr6MaLo10o8oFKAteQJHn3f9Re6/49j3jRDvpjR6T2IwWCq3rdqqTwv
qdueCYH1flOe/FqGL68WsqE5VIDCCj74Sj+yGgTdNW/yifbgUd9UVn7ET5NgjmJB//fP9WsNyCtB
ggp8Xsy0CRj4JXhp9H3tZAiLDrbKX8OI1XBZjjNrBHHZrbr6ij+Zu39/zV9JFB+vSc4TE0QCn/jv
n69l7FS0CqBvwz9xky3u9cda82AbjjiMxpKGxuclzO8kO1a3f39pB2/GT3Xfx2uHnGF83yKj6dfi
mkpu5LQXVIeulM4mI5LpdooI/2G5OGV1lh/MUL+NYC92+TiAZBgQ5MgQQCLd4bfEowlSzaee4w8H
bfcQhqRegqbfkht4GgkVAbcKJCnHqt3W2Zmu0a50h3sOwk+mm5R0mZj3BYWx1nUd7l3aYi8xkoK1
wIaw+fdP+g+3EC4UILuWZ5mubf/yxdoFKvzaFuBo7W4navOWZswtYVLtb66o+09XFDPJUloFMPQX
+8qPT0Y4WoHm/+ReDQtxxUDwdrJSsTULFuHKC/F2B/RCYqu8o6dy6yuzvAP1h7h2jt/bgXV5KVXI
fcnRTegTKgpkhmP/aITexUGjmAQs926TcsaLUaG32tbPsWtP+5Kj91anU3rqTdndk/P3pOVi4LdT
cYSyW25HT8FvqNJ31JK08HISLCWmhr02sveo/ujbc6KE6KMb55BM6PqTKl3HNNcZHeoTBpdibffz
LaJph64fvxs57BeJmGbtM2/9zYX8hxXGQUQR+tiPfRtz9c/XcfaNuhWGUx3ol3yUE5qVDXcu06LR
Ofz7zUGF/benABCM4NvCzsxx/+fXkvZEY11M1cHNh3vRpUec179ZMD+epB9PlzxpvmfZCEP4J7S6
X14jTZhxFKZZHepwIKU21cRHRfPbstLDVpz2ShLpZYtDaNiXMQoTtIfF0dDR5y7LvgYe/U0bNvEq
IAmV+Fw28SRkdWqm8mxZ8TtjLmdLYnB+KBxytDOs36venLvrIsVTEzSfAoAFK68LmGGD21gXLnUL
fHG1BuPW7DD0o+0NW3uP9n3RvafvLvnNZCLm54E02NzF10m4FgWqBWDFJe63WkyBg6nu68pOtvCg
/wzs+SkU78cdRvzDE8t3AcgdWwA9lF97L0v4Bi7VsjpYBQeFISlRopEuQgpwzmcmvnSVUm5tiim4
lC7orKiT5go42A0T2Kcgyqststp+N0bzuFKeVYOiM59p/zkbhByLb9m7RITervvIvSSYYhAAsBI1
xCIRDTo9mfb4RsrmKvXTB+1QHYZgFNbS0Ps8MUGWcJkaoC97pxj3YTPexy5SwAzE7kqQMM1IdBjx
BIsMz0cR7ombfwobOfwJjvxfL9I/PCTsGct/4BRyerN/vnHHuIXJPQ7VYQyqDSWOxnnE2xGQ9KIm
/s03gnvv789JwC7MsmZhkvrbM9kKZwK31lcHSaLaFjRQvQmi7IjN9BBafD9zzS1JLPSMXoRlKsuo
AOPizOxlhulNF72uwgbQxdBuQ7h68GgI9aymALOWdQ0b5Ab9a7emC54tiAdn4zTdW5nN97oAbugv
mzG3Wezkr9G4VKkksGWoMtEobDJd22vK1S3t42Cn+Eo/jpez0M4mdfmLocyPngHbJGvGYddEPTa9
WSVXmtHwxyEI9x8UUhIOj1U/PqZI9TZo0wnpajnqufP4KFVMrLUIEdkNj4gwblsjPToO1Zrl91iE
ATsuf0DN2hJ2vtyQTU/Gi2DevjxGnXYvAJkevXg5QLi5wfPUYKBqqZaITTvrNg82fsPfxlj0TGwz
jxhJBtehq9+kUpux5wIjaTjT1ivXZHqzZRTiOUsG9KsCnV9NrDaSU2PIjnMJCAgvN8cfVRw5FO/L
iJ2F6TE3Jk+HN6pzYblfkm6sjrnlXhAzbIjXm9bLwUjTVN7DAqhPJDFdCEB7tkF8/2Y//uBr/bIe
UuswYAV3xR1l/rJPgvrFCYT98ND50xvU6vvOZN8bOGZhy882S/31cdSul8g8FVLpfTzzVaJ209jh
Hsv4McBx5KlX2TYE5B4M0vE3hYrbtW0H1TbU/XQoLIgsZD4zqItFum1Jwn5rjSI8NzIk2DtmX1Rz
EgJ7LqjyfediG6wxmZqeBodyy5ROs/bMtF/rmCygIqCyjjkYsh8mACkw9FNmY898VAMrKJz3exlw
JCUk8Iyl/164i16ooEWaytxBOT6fymR8ZIgUbErLmJfQiTevg20iiU/xOR1AsvcuA5sIh8z+EeTS
7VLNK/8/++v/ddh+02HDc7xsNf+7gPDxu37tfmyt/fUTf7XWQucP1wxtphAhUkH/IwX2r9aaZXp/
eA5IJxyw5JogLfz/6kHvD0EnjoAFWtl0WkO8yH8112z3jwA/M6o/pH5/JkD8F7BZjNXLov/Dk8XS
7NLDDn04ZCaPlr2cN344LZnKMNDM1yagC1t+Hgymu10xvQWMUy+zZbTbxCB6QFPj3PtjcO66Znj2
hqx9aGqSGSgej/3EEaAN/BnsaG/gonW8aD/UWXLbV63x2vt+DSG9NjHoBhGNCNe14+628t3JuRMC
iEW5MiqMCVcz0BX7QmfErD91RWtjdzLyucbvmysom0EjTWwn5jBikoCaMUCkWkURsay7eY5NnwHY
KGX7qQgqhXgfl2dhYXrTHup9OwrV1k9M0e2SArX7UQkQYCDXUR6A4ND2NIXblN3DOvr1ZD8JpqIt
uxPHaneN+VGDX7X9yb2CjOrCr8ipAbPHaDKMfmBFz4d2kwAjeWXaEHyLvQzN1Wx3uiNtEbgCfgzq
9NQkEZF+/UbxFrp9ziZ0oss/LyD9MIEoghBrPSqfUc1gZtmwnWsOWxsYCocy5rCjq1SVq6Jy1AF2
WgATPnBfJjAeKywICVFt6UNcYJ5Y6T47oy2oD5k9PmU1Gp1MjVhoypDoizFGKtgy1PycwlyIAZml
V36gz7WQJ6wU/ecuLgFAFN2tw+SXyIohpJUfe29E2TDTg/UwZ5Bl7Dak3+FcxTp/0gMpHBOI92MQ
iK8xlPUt5pUe11nf4WQzyj2DuCeq83qF+mHcdz4EXJBXezsM74c5fQI3/F6TEHeau5o6KI8vc9L6
8I7US112Rzzc1SFXKajE1NloaEerDo7oqWlM8lFp0iUxEay5nT81KMg2jD3rLfKy715aeeSpztHt
GNYe5h0m5GG/lFuEVOQMg/diEBbm3uHGBkq8GYYBVpFFm1SMQ3KN1VqeAzXaW+y35pVfA12s9Oyu
eiNO1tB8gq9pb5NyPrjp1yBp9VHLado2rWvcxw1CoyqLv0cgWW5cQz2AngJyRSI6fvoSwFnapIcq
97xVn5rYjOvJxeDvkoXLYOuKdSHZSWmHu7h0UYAkRrgfvPF77eblFYNFWLisHSsqDsR2AOe+1g5T
1cFFMBXHqJdCs+xIyEQN0lVqAuVmoEkwh2ILzxeJna0fLbcyVxg4nowignKCeKrsKEVcZXx2JwjI
DqSZY9LS5Dbohb47vSu/9DMhexaVGrhGpLVDiwupn8wck33enzxP8cTDgG83DlkXtGk9Tv5DEFjY
g9C/xxuZDZA+JnpoBzs3+/sJP4X/UIi8uYXigBG+jehtNjSRduyW4IowTXVrq+izxw71w1qZFpIo
dB82VVcsUZo6WAQ33Fg5gWxwYPuiRa8XDcMt3SZrPQzcFlDuCmsVaD19axsW1W3si+nYq7SiazNO
I9osbi29JnWVEPeWd5vjZhrVu9W2eGLwPhHgq/s+ecdbE/KsjSF4EWG2zXih6u1eOpe7hRxCJLg7
ayjNU1KFJZ17IC1Ja6CegR26anM2/inz9j66qVdGCva6NkFKuQ4MPqIQGZE1rbNFJ1zsQauB2Azm
Z22hkPbTRl+KzHjlkfpsz6kJBBLyaNmqI3wZcclMO98gx81IzU2/RV0gN6ndpE+lzNA8eoThnSnV
kOaU/exsOPFQipbRp7aw82AVMlu8bjAYHq1Q0TB0hmsUZ809AxnjIRed/2qXbrqJ8xAOVhmSCt7H
CY/xqKFJRNiOdlMxmWcvmuADRqrbxEopCGZJTSczrXY12Zt7uTy1dHW8O5KlnR1sLAIo24LElGIg
gIE6K506JIrYElcR5RV7yRysaCxVd6MzvaA3dmkcluEb54g7X4tkhGbuDAcnUM8exmxGKyTw2s5w
hXEx2OS95RAkbjWKPoUQ28xQxgk4YoKDqrc2lTmH26bW6WqKg3gXCYv1ACwb3vf8ZjbM4TylYcY5
o/cp0zXe/44UvAHkwlYJm1CYUOiVOdrBGkM9LAlL7icj5qjtqHPYs2pxPMd1Z8NBM5WurlQusBON
0l3F1njfB+R85Cidt7UoMSf3dUi7Xu+NqQ2vpDmgdbQ0dlAvRLnRIPUyjQWzYBn4pMlL2GQlY5wV
fcHuMUwzgnUCDhItUUmbTrVXANIRU4Fk0K3/qUx9HI90g3ZmBydsnNATGYKOc1JpHMW07Y9G3n5b
InYLFfUnCxHXah6BpRW2X93QmzCvbc0XC2Ut242pwk9Pu+1guFBVMbdDQKjo+AQxfHSk1GBec9hU
IFBY71rvyzwvZDt6p9skV1/sOs9PboP+yMKksEIoP9GNyKxr7oFu36UCpFmev/deEe50M39hakyy
NM4/iFmTG52j2opgfgESYOOPv5aNNa7NQslbTJLROoHWdUEEBW5kAdd7ZvxSW+47YqvvQqXFrnAp
GAYtPpeyT0jr7NqnIuBXzVKQQIFg8l32gsNex/yNPHo0dN2Y3NZukd1B/gXCEdjz9ZAz9xr9/Etf
RuaGxZQ8IhIjPgdTzYahHMzo+OuHGBpZBptk1Xtp8dWuOESW9OuvelF6QLf8aV2FRrXjYFVec0Qn
ammagSI609cuwY080EFfjcjtsTPm+dYM2+CpgyxwmzsE9bCbogWA/NFrAp3zhrcPpSp74bHP1VmN
VfDY+i4/i+DtQfbRFeGa4HGLML7ru2K8dXF6vhCk8+B6HryGIr4Iu+4ODr4QUjqSDC4KLFgWszQR
n0I3H9fa9SSRLMFWzJFnEyngo3tEOzVt5nbJj4TSYa3j2v7mVrpyNxPf88purPpmsGZ1MGGpH3zt
Bl/GHJxMb+q3rInUzWw6BkGxpHsfskY5N3BlBjgUma5YWRvUcURLMTsaQrzErssdYZb3bRC69/TT
Md+yahqUGHZjr10ykt476QRwHrsMJd1Mm75GmSm9fdNYLo9MRSfzILuQyNIeAMFmip0H5n+L0cG8
xteXPRMLa34lvPNYjAmixQzXyrqNnW9Yt92HykvtNyvOEGDP8KZBRpCZcNWMNd3gNE/IJdDupN/M
Iig2Td13D/Mo26uIxfMMKr7Yh5V3C4MMiJav/M3AdqAPHOYybmdv8L9FsV+uaTP7N6Fy089uI8XZ
6lN3I8ux2LopJ8qmxsoOAdeHNQZL4V46QqbriUtx0bkNIM2ManflK+SSG7x8pDuh+ZpuqoBEotiS
2S7yR7WzGGNsG94XzUPP2KM4iso9HaH0M6tZ/pktrn8uRm0+kFoYHczMT69Md6TijVrvCBkUpXVK
f5lMFAbhT7FN7NQJn+ECLUrkkUYkD0Rijvm2IdL0iNFiWCeltvKVFlWz8QZSDmYTIIGatfpsBnP/
DTnYcAi6Ggo/PokbESfyU+242Hb8DlPFxoHKn5eLR4Xqio6YVCXaN9ftxsfYYoVFWSn6cDOHjUMf
rWimYZtmPA+nMBCoceDne59GEDTec5wbUCHxLbOzBr0IeRAlxA5y4vF+CAzlF8/Jk5fBH4nKqP3+
ocA8ZW1AKhnnotLpS1S61U5GQSk25ayLK4gj5ibDZhSshMgNYIoLdc+MdHRHhCMpNIBoCCgOHwDg
LsKXtv9alQgMjcRnBKrm+CQrStKiGlq1UuVQPtKvoKlq+vYeO0B+ndXo5qZSJRuMmcW6MeYCQ4Vs
3N1IqOxdIVwpN+4clSsAavl2yKz+uqzmfiXsrDr0vo5vUdpG033gZ7K+waRLtm0Ya7MFaRz4nk2x
gLA7xAzCPNi2m+4b5WYK2BN5cDuKh1rFHjZ+Crw68GV3yMKkhKZNVOx8KvRCiusya1vMTSU3DvCQ
VcMYikTeznMOKvHcz3awjCrnMW78A8EWjfUVhUm0MY0siq9T6H4odCdTZox/YpDXNjm5oHx8aDuJ
kjXKa6M59KQf3OtWcRawWmM/A3LaDJBSkFfK5kpyT2565aTXSN3SdWT3/nspwf+ZVQ5rUqbQL/e6
bB47sBfpC2qWfl1CND4rnkcmJ1hEiPsNgu81GcEHj9xecNcK4kebSv9pzoCQpx6r85aUkXyHzWN+
NSmsT+PUIPvgfFz7jbmv+bXH2W7VXYMY6jnRorwHkuAe5wYSu12KZoNplQwDK4FqGuc0MQmdoDpo
826vcyKHpMwAuwAw3JDkK2D+DrSZtA5x8FkZgk2a6GXXTsjtpdr2hX9lNNWwqTm44+pOw53MTfvV
FVocylw20BdYmYoahomPB3yfxrgOZO0G105aeny9XTJ+RUI77Atb3Dg6Cb+ZlbwZeCeoUEwbN7Y9
HeDJkBbX9/E1Y+9Ar0D1jxhvvXaH0NjdtlPO+Yabkny6LEVJgDF9ywgr4TRi5F86avpVHfrlwUgj
Z2OM7CTV6BFPh7u9W2OEmtYic5xdHUGxqULfuFHOPN03Y3LodV6cdQ7Sx40rB886ThUM0EnyvWk8
cY6iNGWhbeNDVBs8ux0Lf48wdkKHt54lnjV8TwObzjjdEZgVXgYd54iPU++Qg3ncEl/MggkQ5wh2
6DaAXbLqOgiXGB7iVyLSMjzoRJBR2LXBJTeAnOrSzLdWEQmwRqHzEqOVWjnjIoQs06R8MZrupXX8
nMF7sBeutkwgOMM3U7OxBqh+IPOSZm1x8ExXgwv3TFfkXUzAZVdQVryNNxeveEsT6KM1kpVKPzcB
h4g42Exz+40kqWcAoMv9RgTKtldVDlHLcbZEFREJlobREbUJAsROR0iVTQ+zBME+a8IBIF5K7HwL
U729rr1sYQB0PsTZ3F/bUqTXRRz/D3tntts2sq3hVwn6ngLn4aI3cDTYsmM7sZPYSW4ExVY4iYM4
SdTT769EOS0pTrqzK9iHODi8arSdsliqWrVqrX+I0RcuVXVcm5vanTS52tyUFfl2pDaICIvyz8Yt
8wvwzkvUM6AToXegLtYpV7SoipppYuJJsFZWEB8q7K/ivHisgk116SRhNFTd2LmkrjUOgja/cHN7
xQGs0I53kuZ2Gwf+mR+uvnBfIxVrU4rG5jZKLhDRaLAfoHf80GDsNaTec21gBn5PKvUeJPlq5BSV
8zqwjTUW6VsSxyy4mGHgiYldrRTjtKk/e9oKuFRrDGFK3GPQgJZqY5pnkBTd0doy3Idggy+MsSrS
sae6DY3KmfV+m0E5sLax/jptg6tQSYHQOiVem8E71DO+GkTSs3VLdpT6efouyPRPRqAtL4wmNZ9K
a1mMVZ+ueK4k9xvHNb7meaJscWJz7WpI1YPke5PX+P/ayZ3bVoh1Zn6kjavcnX1u1BoB5k3TADjx
2vXdClNPGE7A9Sk7Ves1gnn04Uj+0ePGC8E6j2vDu0sJWLSVDCvDAqCZOeC+i6BS2AnJxFbj4lIH
Co8vhL/hqjMb81XlznVMq+BNY5sk1hpuK0N9G2MPauvIjND5o/49qZGduwEs6F7wH/woTt2vuq/f
mVFG8HDD4NLL1fiytThcNWP9OIvzenUeKzEm33ZtDh0ngji53FxuQydmq2v3qMykSO5WKEroohYo
hLFaD29NR7MbsSfI8kLNEm0vEzl/nZBgb4pmPY0yLO6a1WfsCC9pk6ujZYjGRewr1zOvJNdZ4iQU
odiUa011tjZiZ+LE9vIytyj/rYAkj0D941jJLW6ERvdV4Te3XgRqOglZ8bPWouif3q7MHHGcpHUu
UhNBXUepAqSnWgqI20R5s9bNh1Az4YrNFGwJYaiN/KWRngdqjgR2lmjTTcTlrLDq8iKl50PlAnKa
GltPOX3Z21oBIRzN1uEoyNrPsY+qsF61xpkDd5q+gfFlZjXau7WLipK9adcFeIhsvbBKp3lH7NOH
tm2hmqiu6stiRTFK1SKoPYp5vSxchTpLGGLKpcbxFN7DtVkty9Fsa5gAhMK1V0Nq1ZAvidQgvlxx
Pmr4a5zFYZvPEXnIPglAAj6gOHc9ooU324y0NlbmGRorbxx1qUwjDrxiCPN8MwXdX1w5GDqNQPlE
wXgT+pcF4jsTI2nbL+RZbC0f+1NMYd03Gbzja5pl9SN6vl/9AveooYcSzuWKMvQtyoYwYkJnDecq
VNcf3I1Vv9WhHW1vBLwARRgnyc6pgibB0KsQ6dkK1JOwQHPGdhyi9qWHaYHKSJuf4U0IgA8f7xuN
5i5+XhwG03DWvG996wMZgvVuNfOzMx+t3Cn7oJ3YRalxuXLvEcYnwgep/s5XUcIvAwNvgnI2T1Bq
G0XJzEVkX9fD8ZJLuvJ6rZPUXC1Rpx6uqiZ4TQ5Rbc4QSctAXYZ2fWmmxB8A10idnPsz+qoUiZbB
UJDUyGkSW8PyZYsoJMZGOb6MdlbcF7m5er1auS7ejRnGzfTfqfG1eQS0jbjwyc4wXbpZI1PzvmEA
e+yu6u1DDSoAeUNnRtGIAnUAoAbDZaPO0SVn9SCqla8runFpeLXN87xAxNnwhlVR+2RMWEyBEqmw
gCqgoI4SosynJLZRZC4Cl61dR9UUueVsiPEjwk2lC1UZlj3kJwDwm3dWnVcUn9DIAa3XogwIQA92
ql76TxaGEaiN+jN/M6am1t61MTiAkcFGQ7UQLw4Sei7eG50jmhQ0yceNkX/FWCud0CK4bRXS+i3+
VZd5bMM7y2tcJaGW3G78Rn+IIjLwMVoLeAwUlva2XGUavPFV496VQDvJeAs/e7vcKs2DAjL20ghW
1GWSredeF61SPcS5ot6oybo913Pa41xeS+O2BNV15ykzri8F7mGvFSXQv7TLML6sSrd5p+uiU7vR
a3Ypzj8FFmGWm0KEh1JGh7iM2JRrIKJjjCRgDBkFTegbKvwV5wnic0swYDo8tcpeW3zTCdzAqvCj
8SYu3yLwbAIBbHN9YlCGeq9uHf8STl08SpdB+3WZJ9qnmVaSqG3tir4fBSYAB16IR3wUrh5qW6j2
KZy6PlqOHPYAELjshPA8y+g8V9YoxFAafV3MNs5Fs1arSV7a8RVOJBC+YuAzVxl99w9VBHeVKBsm
4wD9tREMvRnhpELhOl7lN+A93GkSaP6kbLZofpWYGaD3wCpRCrrBLvCkj1RvFQ6xdf5eJb+7KrLV
+gzinTGlnOlQpVGCuzaIGoQnffTL6WWMYJAk13XlPSqNpk0ITjP0aqxqrOD0dQ3OxRoZEeiQcGVc
ZIHmvgVMvLlYt1ZDL94Bl4FqxBjCucai8fD3tasCgpRXXyuFE1+5tvcldTfapJmBuYvcdo6oejDS
0VkFbBhRVtRmWLasivZeCQ341+g4TnJ9ayDfa7rnQYOdd1O0OmpJGTWbLE5bnULbdhwYG6StNdUZ
VhYoA0XdFp9C8D+YjATbaVtsgMo4Wlm/RSCAOrDmwYVMEUVf3m0sjN5a1PnGkQXNnXpWE18hpTNe
W7RvqLFCbGyz4EyLwUDAkr6x4i3/X4Wdhubpm3WVUgdu4nuv1CEFE6yxL5uEoBrGVErmXgou2vNp
eKwxhRuXylIdIyyUnelaDBbQTPDyi+62bs5VAa0SuswqYgX+9o0RhFDLo9VDXq6it4gLTGeKPiWx
qs6brdl8Vja0QXRD+WioGEqqWzLkDeiF8xx2L7q29TzxotXtul7d1pm+bIdqBptsCPW7GAdL5Q2U
LER5VT24QD9HvwLy+WQqTn2d6WmBPNLGBAmLaBycNfNjtbZQjk3g2eYIzxXL1cOuF/v/beu/aVsD
8AEB9+Ou9TjEFCl8rF5lX19R5quTL8dmbN2/f6aH2AMPyWqKJi79aprVNMSf6SHOAGI53WPVgDui
wQP5q4ftIr+NTCkQWY22H4STbz1swx0A0zLo7rm2xTnKj36lh33SwYZ2p1qCeQcSTwjriDc/7GC3
WhprGJyrUzqqo8T/uvSVN5t2dhGhIJWu0ynZ3mWpziberP5IzjuMjPJv4CmegJ8cNNF3HwGdHxoL
vDPg4xN4Cj5Rdu66vjrNcHS7mZkfW3QiyiaepMmZLzzs1WqFfylMDupUiFfhznhORx7fZP2T2eij
LeplueJfq1tlGGZAkigz5o52gyTXbGhatJiBpiuNz801fzQ3tDy4KuIjSX/8M3kaATEAbGTCDGk/
lNvsPETgtFQmreVNzawSeQLyxiu1SdvhFi8vYXhaGsZYjWt6aOl960JAYU1MSbKHEFAoIhmv/RqP
+zDa3ppVSQUOw5AQVT/QNu7QqIxyUsbYUtW3CGPgmYGiM9lAdWt7nzRDmZQ+Pq8lnyCJEM2wjREa
WyQcHhTjABb1kgJlMirq+A4j7PcRqdokLhPQWPnnGsbAebis33JV5RTFnABUVRXF6EHjOcddGZ0/
YErQXNPHZGOqeIQixNGq68fU9Me+XZdXMLW5LqvUTW1uM9n2LIyNN34S+aP/W8FlHyUFKWyy0++/
rRdFe7coa2oszxtO/PRtFqbVexo5FSL/v/pLPx/o1eKfOAeA6wJ2chSudp9p91l+NsRyzkeunxZ/
/mE4A4AsNkGIcCAe0IjLLEXIaPdjBVPngU3S7qDdv4NAdn/wYI5+NAs/f8FuOn/+Oz97g25+Lp7+
/EMncAAPl5sFawDl2TSB6HfPySx4DnAkF5odwOV+zsJLim3/wVqwQJx6hr1/S8Lx4VpwXBzAYbAK
BsXu6RBe//218JjVaSW2JJiY9BBERnP1n62EkxEO9oPHN21YjuCi7x6W1uEceBhnaC7HpTijxdP9
wf/+HMyfkjB9zkeO5gCKCUe93H5wBywCoMeA23YPAx7Ngj4wHSGdZ8GlFg9JCn+wT7MA+056FsyB
iQkaoc9+cS0IJCK8CTDhLvGiX+9vWKou+/6mOUBaEz0GQb85/PodfWDbOqRn3n33/G8Fgh9vgo6o
LbUJ4GPD6ta95zUustejWdAGKNC4gtHSzUJ3CvVoExgoSvChpWaBSwdiDRYiRtw7xAOm9nAWXJX8
AISTx6V29/RuFnRSF+mtYA8Mk4uawfm3e04TBHMAq9BQwSX3LRJoqnl6p/3VxMDm7YTYLtYC3Rrg
0DtcA1whB4Koatpa79JDYTol+/6GwU2eE1/X/lrjh+/PHkDtgVOAbHn39O44FJbv8oGAwgNSuSas
XfGcbAEInwP45yI36t0WgEEtvQa4AuiOgabxyTHgInQMoRHyHGrX4ulfRmiiaCv57ZtsAQPREqF1
0j0nIUBXB4g5Q2bsYSrkmtKv7wxM3o1jcH81OjkFYbLz+mKZ7TPm3s2C4Nr/w8vRSVZ1cDki70OL
AOXsfRzkLY/ioDHgmDAcQmEXIvoXCbzvaEm/ehga5oCCA9w2UOS753QpYMdoi5zQtrprQ++WAltY
50NLpYWmTpkarpWt7ZPfk6hIX4cNQdZAReU5XvTrhqSrpis7CyTHENkdwyLtOdwIjj1wVBLmb1WC
/m0EfAZlk2LdHWAQapFg7rc7Ax7OgkuVwIW7p4vKmXh6NwvAlgX9WmonGKQ9hoeJgLFf6CfxwPEG
iBtydtr7KkLvkkOCeffNdIz4b6XtXykj6wNx49bhXp6sAXsA5RL9e4ReehoHuLWdUlV/+UzwBgan
P320/Ro4jYYanFWLReBQLxBP784E5OKkN4LwFBYQaMLh81d9GA5wBCF5toXWZ/fj/lWNkDyVnQVx
MKLtaIolv3vYWiezQFUGOv5z+tC7cCBuzLJVI0qHJrHVtJ4bJidhgZCDMTXePYgg9u62yHEm/f7q
ABUa3h8W++45CQguh4KABQj7m+7p3SwgoCO7F0iPINw78PD3zRQGPNwLHm0GsJeQtfez0OVjPaqg
4o+iyqZJBmcjdVisEPdf9UmyyFrgqkA6qu8jRu8iAqFKOlUmLqoODVYH/uNLcXGn+IBxmChX7p7e
zYIuEDuSyaLpDEiGLGxDXp4FDK+4YtPAQ1KibxEBvxmt26D/eZ5oEhdpFQiJ2+5bPrkyOCbWYEiB
o4LbPf2bBWq83dKUmAVz4Dqm49FU6d7y9HSwBg6ZJKWmvtaTAV18h5T71aSZtWBqJMX4sHVr4SRT
4vroAHezXP15MfRtR4CZE6A+2eujC4KFHvIPLtGi8yTKzgdN6J4VUji8ZO+PrAXXA4W0n4PvmguO
g3yPEPdjReyeLkHrUaYAjFGoDUqtBbJmgCUER3v/lt9nCnQgKLl4fS2okNS60vmSNxBxD/JG91UL
jNth1ujaNFxIGm1vj9bq3xkhgrfsWsAk0+WWSAB8MTo6oA8cLtvM0reTtGdxAfiB9I6g72La6NaR
NXTP8VoQ90j6bpTj+3pGIOcvfY0iXaD1Kpx+uzk4SRc86qyQHiz6b91S6F1hBVUBV/aIMNSB5/J9
Axd/cSl4wnJBc2nM7ONG/8KCapmys8A1CjQuLTYSxN1zcqUmLNjA+g1KjX3Lll4gV/xqyij6LSoY
A03cjg7PBPIDVSMYou7dLY7+ffk6TCrZM4GYDxIb7ui+lXByewKcyg6h3vKcR/UuEFAO7DI3icuT
OPgszeIa/fIO4Npg7Ayne/f2CJYLxyGpHHGHx6eapApAz+EWIP6L1SHQOV1toTt2epQia+bOhVvq
9UmR2eKs8Wc6wslZiNAH1TTaca7au68fgWBd9uvHIN0g/JP47Vf/SQgAgiYqKDTiBHGsXwnhS6Kw
v3wCaOR7qFKBNHpx9xMCDVovXBT3/cZfuCj+g63yjf8zCsLl0475Ey7Kl7g/P/qFZ8rL9z/f0106
Tov5jdq3+0XBW+z+9l/EoH8d4XR24PuDHz6D8Q//+f4Fv//TL36o5/85DRfFvHgMcP8VRKf9x7yZ
J9CH/mc5/zJP5of8A74Xkpy/Psmffxx9zoPw9zcDl/HJuALHKj1uEW6z9HjgHSZIfuB4npbHmsZd
7i878mi+xJypSI+pph33S3psLMKL+VP2PLFi8XVYUfmR03TxWIWPdXU0+C4BkB18vFjO1/NicThy
18GWHvmfMXx/zM77drr9bHWfMevh0/Eq7AA5sp//fJEV/vFK2SP/ZEeeMuNheDjj+3RGduCLp3lw
tAD3eYL0uJiipVlYHn3krrcrPXT6hIfY8ffXVb6kR87WJ8PuWm+yw77+PjZ1/V3pgRmgfozbo0nu
4NayQ19lNdrbp9PcVRJkx76eh+lR9IC98TuOl+t50X5nGtkBDeU/clnOH4O6XFTV0ZrWu7KC9Pjh
YxD682M+Zdfskh+aswD5j6OVvaflyI9dYjNehogEHq7BfeP+d4yeoVZzMrTgE0kPnaXVyeLed5hl
R75ZfCnmJ9kTZTFRfpAfupkfn1v0AQV8Tn7g9avpPMnLIDw+1hlf1NJ/x/iXi6JcHEWqfUv7dwx+
vdiEj0fHGIMLiO3vGPxTVsTPI+3uBx1QTXrorKiCV6N5gUnA8Wm2B8b+nj8wnsene79rDcgO/yYI
j2e860pLDxsvyUiObzV7lQHpoYuFf0pZ35FzZAd+u0CIql0285Nrgt41Z2WH/ztDZMl8+F1W/2Ah
7ul7sp+/+wPfL8Q91lF2+PfM/qIsF0cpxR4dID/2D5xyJOf8QzUPDmPKvjol+3HvF0XCyXY0csdF
lx455GZzsrz3sheyQz/MOXdSvzremkBPBHFMevBFWb26f+nDd/Rs6fHD8jFLy/Aoc9vDEaTHbjNk
JvznSRBnz5499PORX6o0fdOH+L7+9KwG89I/Oy6uid94XC7mxb/+DQAA//8=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colorVal">
        <cx:lvl ptCount="0"/>
      </cx:numDim>
    </cx:data>
  </cx:chartData>
  <cx:chart>
    <cx:plotArea>
      <cx:plotAreaRegion>
        <cx:series layoutId="regionMap" uniqueId="{0FF5918A-6744-4B9A-902F-6780450974A1}">
          <cx:dataId val="0"/>
          <cx:layoutPr>
            <cx:geography cultureLanguage="en-GB" cultureRegion="GH" attribution="Powered by Bing">
              <cx:geoCache provider="{E9337A44-BEBE-4D9F-B70C-5C5E7DAFC167}">
                <cx:binary>7H1rc9u4su1fSeXzoYd4EcCuPbtqSEqWZEt2HMdx5gtL4zh8EyT45q+/TVnO2IztObusW7dUdTWp
SWxKIIGF7l690ID+fdf96y653+oPXZpk5b/uut8/BlWV/+u338q74D7dlidpeKdVqX5UJ3cq/U39
+BHe3f/2XW/bMPN/wyaiv90FW13ddx//829ozb9X5+puW4Uq+1Tf6/7qvqyTqnzj2ouXPmy/p2Hm
hmWlw7sK/f7xYvHxw31WhVV/3ef3v398dv3jh9+mrfxyxw8JPFRVf4fPUvOEIsYIldzcvcjHD4nK
/P1lQ+ATbkrCBEby4fV47802hc9fBKH6nw9fsrC6//7hc7Wt7svHN7z0cLtH237/ru/LEvq1+/uV
Rp716qHTd6rOqnEcfRjS3z9O7hqWynl4g6PGrn35vBuL354j8Z9/T34BozP5zROwpkP5T5d+wWq9
eWs4/kusrBPACVEixQNW6DlWkp4gKYhJMH686QNI6zDL7ktVbd+N1OstTeAa+32EcH1dPo7cS7P3
v4SLnlhESkYs86fpPDMtecIJloxJ8tP0Hsz6AbWvYXmnsjLM3o3a6y1NUBu7f4yo/XFA1Dg4REQY
F/wBNf7cyBA2TxizqDAp2sEGRvgMtW0ZQDio1AFge72pKW4wAEeI2+kBcSP4BEDBAhzki85RkBNK
KeHU3DtPCHRPcTu9V9oP3+8hX2tngtjY9SNEzLl+HLUD+Ed0wjhDjBD2ImIcqAcBRBFmjzd9cIyO
gnB2V4V3dfVu1/hWWxPIxr4fIWSbm8fRez9kRJ4Q8H2UkX1IExPniKwTC9ik4OLByibOcXPfbL+/
38ZeaWaC19jxI8Trj/MD4gUmZFkUYzyJYsI6EdQkBJv4Jzd56g3/SLZ/bdP3I/VaOxOoxj4fIVTL
A0IFiRjCFFHGXjYtIU8QFRZkYuxFxJZJEmYqLN/tEV9taILZ2PkjwOztR3yY8w+O8dk7/8s0Ghwj
M4E0AsH4yeWfcn0pT0wkCOQD9AE9+mjkDyFtksq+/lgvJ9CTjz/ryXHkyc4hqSA/wYxalkTyRWKB
kDyxEMcc0b2o8RwMZ5uEP5TODsAG32hqYk7jABwhbu7scewOwi5MU3ALk79d3FMj4uyEWsKiBIkH
I5rwQvc+2bZbff9uF/hqQxPMxs4fIWbXtwfEDAEmRFCBXk67wPERoBmS8z3RAMb4lGhc33fb98es
l1uZoDV2+wjRurh6HLH3WxglJ5IIsCFi/SQRTy3sQdwALMmEuF/oe/8AisYrzUyAGnt8hECtD6sd
Ck655GIfoSaJlmCQG5sSJKr9detxkjwqvndB6G/fr0Gtw1cammA2dv4YMYM1gqdk61mv/lsOCMkW
hvj1k6DL58kxMHiLWdiEdOyBlvyCWVmG8CfPw3dHsPXY0CttPevj7x/XMARHiNwfB3SLhJ4AoxAm
QXviMbE2iU9g0QWWydheO5wQjz90vM3KA8SxVxuaYDZ2/ggxO/t2QGvjJwzD+gkwwomZsRMsODcp
3ce4Sap1BvZe38X9u23s1YYmYI29PkKwXOeAYIkTaVIIZgTAeEo4OIe82MISKOSLefHjqvcH9eOD
o5I6/esASdn/qtEJiONoHCGI6wOm1RSfQNIMKyjAPHYv4IjPsEQnlgkqCKi/jzNnT0a2Zbm9C+ry
vqrez/XXb7Y2gW3s/zHCdvE4gu/n/EScEItD5NqvV5r4OWxjcOMcpCm2N8EXaImq9WE4yYsNTTGD
zh8hZtcHrPQgDOR5SJjN/TLKFDOQ7wkdYx+1HkyRPM6XB4u7vh8LPsr790shr7c0QW3s/hGitlk/
jtwBLI2eUIwIyIp/o/LUQSLTOkGmIADrJL3e3Lcf1vddePf+Wqo3mpogNnb9CBH77B4OMQqIEQsW
XfgrxR6meYKJCTUF1oRFflZ1FXxwt/EhqqrebGyC2tj9I0RtfX1A1IA0QtEAklDMsXuB93tuZ5Bp
U4awNdLNp2rjWmXVNnv/suZr7UywGjt9hFh9OSBWY8UAcEYQ9fdFHhP2gRCwRi5ghdqa8I4v1TZ4
d472YiMTlMbuHiFKNwdECfygyRmG/yamBDU4loUtaUHU2r0mysfNvU7Bpt6N02vtTKAa+3yEUF2c
PbqhA5AMdsIEAXFjb0/mJAuToIsAxzDNx5AGKuRTF3gRJ9tAHaC049WGJpiNnT9CzDYH1Kogc5ZE
YjrW27wUsGBhE3RhkwETebCyiSscOd03peN3m9mrDU0wGzt/hJgtIds/lJoPmJkcrIzTl0mGJGBn
pmkhc399gtlSte/nGS82MsFq7PQRYrVZHRArqJ2CrApK7feL0BOSwaESH5ZlYIfOg3lJ+njvh3R5
NIvVvS7v3y8Kv9HUBLdxAI4QN+ew0hQsu0DFG937xUksQyYEO5CNQZx6DhhIwUpvv78/W361oQlY
Y6+PEKwNFKgczCFCuTaUTI1c/iGITYwMKj0EMscyj5cXyTb3f+ltGb/fKb7a0ASzsfPHiNnigJiR
E0sArYANfC8Tj7EEH3Iz8J0/MX1KFkdvttimOWxpOUBZ1dutTdGDYThC9L7eHA49UO6hdht2IqF9
7dS0iNuEMkbCIfLtw97ES369L6sPNyFsazlEKePbrU3QG4fhCNFbLA+H3q7IFMpBTALM8Jk8xSCq
YT7GvAfqCFHvqdEtoIgxfP9yyyvNTIAae3yEQM0PWHmPxQmDXZhA5PeBaxLYYAs0FZxQPGbV42ti
ZnPgIuEBdrW81s4EsbHrR4jYZ+dxlh9AA4EyRhNK6fFj0Skg8tTChAn1PLDRD8TFF/Ppzzvx3tlq
BXsm3k9I/qG5CX7jQBwhfpeHzK1HfKA+f29v5lTDgqoQQYSAouG/98I89ZCXsLxZ9kmzPURce7Ox
CXbjIBwhdhv3cLZHYX80VHyDce0VYfnc9oCKQEW4hDMIHpPtx3vvc22lD7dwtnmrsQl24yAcIXZ/
HFA7tuCACNgEzU28tyvQQZ76TcTwCeZSUMgYnqMG+/gOkbq90swEqbHLx4jUn49jdoAIR0/waEPi
URGeUP/dshmscUqoKN5xkgmH/EOHgzpAaHutnSli0PUjRGxzSE4CpJ5Iwn9ujZ4gxmH/poCd0Za1
l08mevGDKzsYJ/mH5ib4jQNxhPidfT6gxQlg+RTkKyAdjxb11DdKKKMTsIcTdnk+cMpJkePZYSrA
X2lmgtfY8SPEa31AHgLiiBwLwNmEf3ALDqwCweTnTlvyOEcei1F1n2yz7+9eS1tvX2logtXY6WPE
6h+l4/+Lp2adHzDZIOaJBGHatIDUPLyekx6JIBlBUIEi/iZFT5ONc1WHZXiIqqHXW5pMmbH7Rzhl
lgc0b6hIgS0BsJzwuEV7sssDIVjTg5OzuDAnJSnL71Df8G7rfrmVCU5jh48QpyvQ/B5m+PuJKoXy
LSzgFLN98bic4MRhhQFBFfPIVXeviTu+CuCsvg/L8iAu+c3GJtiNg3CE2N0c0jNCqRDCQsL2gAds
ptjB+gNoNJQ8bkKdWNrBlhZebWiC2dj5I8Ts67cD2huUEkkJJXmvbFWEFVg4ng6yfFjwewD18d4P
9Odrr+AwUf/d/vG1diaIjV0/QsSWh9zLIU/GTdoc1lj3r+f8A/ZyQJoPHlLu12jpc8SW2feDsI/X
2pkgNnb9/wVir7PJn8fXuttqO9ude/vkGNa3rz6e3zr56Fvh7yEyLr///hGPZ2c92QQ+NrL/5IMx
PY03j6A9+eD9tqx+/2hACIRzFTAaD12AWClNyPxbWJp9uAQLFdSUiEOJLQf/mo2KJhzLC9VnsLoB
Bz4J2HpgQvX0xw/luGoBl6A5sG40VjvBrx97eKmSHo5o+Dkc+58/ZHV6qcKsKn//CMtXHz/kD+8b
H5NRAS/Y3gC5EoXnIhxWvvK77RU4CHg7+p9C+7VOpVQLg5eZHfWB+ixjXIUzX8h0FmJ226ZNs06M
PLSjOr9NfGYszZZvsKqT2EmHIHbzkqafZJNml0lt3jDP9EM7T4pormgr3KE2yFIjnji0N/g86rvW
FiXf5EkT27hDl1HX6q0k6dpqkzUx2lOvyj230kw6dZsyO2lqYTc6/FGbdbhJYRydgueZXWeqsE1D
DHbHcGuH5nCmpHlpoZLYUrdb1bWdzWI962kf27oKf5RJFLsp8fsZV2LDSXfahjx3cj/7IeNs3aLm
yutYYNOwnlMcr+t+uKRRf2b68C4dGXYXhNs+r5SriuGOVfEqadCd4tZt0ZdzlXiJo9OAfPUKugi1
sOzWLOVMld5gZ4bYoIrcxk2y5eaA5qbfXpk6Xo8jUKW1cGmc/IjyzHBKv4rmJOmVS9I2tmufB3bT
Ntc+aa9E1lmOwJa/1Im8a71YnqKALny/P4trrJYDnBHmGG0JA2OaDmXhCgc1drq4u7aC/qrN6W1A
4pXfJVtdRFs1sA0PiLZsi5YzCh1qKRyMVPWXNAGselLNC5kXtkHj1UBrz+6qILUz7Ec2VjBQONCe
7TFd2RKbwSyMZeXURqPOqjzsZ74xjmWQbmvUt7bZD7Fdtap3xnvlFN5gFMNlW5qXFW5P62A4Q8JP
HaMxz3KuDKeJgx8kgbcxFK7juDvDAM5CKGnZUQg9VLS/GbzKs5PKStxQEsONS7hRE4rIDSQdzjWL
VqofbjQtPDtg3XVqMrfrs9bJAl25ngK327RyluDuTqjhrMF+6ESBDjdxwW/DzvxLFORCtiFyrBbN
e1wtBlbrRdE110PBFmGYVzBRycJPASPDFIkTV01l1/VwZqk+mLUt4CkJIivJYSZ0Q1XZBU6JnZfm
TeajO0nayk47ndmVn6wQb64LXV/TLvmRmlHvmJaq3DrtromHAjsOq3yeYCVng2UEDkJh6OzGHWXW
Rkp6q4osmgMP3+RQUzevxs9BP+2g4zAViXUbct0vrA6mo4G6TY6N/M/IM6TDo6B3teE1n4gF0y7p
fM/pC8qcXlbNouB9syoUa5Zlaoll1xjGRRz0yawY8vQiM/J+bgZJs0qDonSwkRA4wrz8s2+0dY5E
nPswa1RYUFfHQR65Mi2Iy+Oh3XpcacP2c5xYpxEtsps4827SzrBqd6ClDO0Uh04XeBuaxX9q0jdO
3CWzLrB6ZyChm1e9nhW0C5CrQXKN7LDT/kqoKrItXmwSI7jMFFWz1qA3ykC+U9aMzZqabbus13dZ
hmuwyiiYJVZhC95Hdj5Ia56Gae3iXnmXqGKV7Wcw/YcI3ymkcrss0twOGtOxOozmhCvArQcTqAeY
hoWHTLfDVFxQk9enHYZJ18f8lhvWpsZFu/Qa/cNo9Rm1YqgM/XmI+wt+HOLHxIvLcdVmPP4WNvpy
NF5/4sXDyKJ11MZqQRsjtkldVI4nuk3IivXgIct++24QeX65m4SARhiFLcXCGmPKk7tJ2taZ1fNs
4YOpuxmKVzghgW0RcOhv3wnSj+mdYJuX4HAzOKYSZNnnd2o570jk5WqBq3grPfCGozuOUNs7pLRL
tYR/mfO37ylfuqeAyD8mPePfz+/pk0wGovSyRV+xYMbK5lp1YNgGoYvWYIkz9jdJhjNdgnd7+9YE
UuFf+wsrOrB1AzHE6TgeT0Y2j/12iHqRLcpUEzdSqbjsPSsY3cVZpKJ4Ycruri27Zh63TbOKmhLs
VmbE1kF/F1geTNfhrPYbiLqELaRMDSeq9QyL9qy1wH0LC+dOTGGuqmidWXqesuaqS/0bkwWpa3V0
U4vEcDql5CljKv/mw0HYDhXgHt7u6QtTiMBudMwQlM8zOA7neUdxEspUYZotAlzOqTIvTTlcpoMu
/mFEx91Lv4woRWSkVoLCVJqMqGyR6OAizFWZ0GXZdZc9CunMTMAJZ5aM3FLE68pH6aek6S95Zaaf
Ah9iKB38H0UDfnmkKlEMBALh7sw3Ss+WbX1tSGtDdHMaCHD3LA9Tx/cD67TocHfrM9yfpj7OZ13Y
h2e1qcurLO5uOg1hv8YhXVWhSGetVakzmoU/vJBZdhYngGIn1GlnRD88NdwIv54PVQnBOyeLoGeL
IMhCx08HzyZ5dxZzI3FwPVzyviA2xtC2FMafmsW9wxFwrLcBe8HDEKjDlhy2L3MMZwk8B2zghiqo
QbLF0KIdnejAs7EcW7bRksXb9wKG/QtmbNSLBJziAhL/eP2JFWjchzyhfbZgcXNFy3CVqn9ymDtL
es57JbfguFU6/l/CoeHP7xEGRVwlppktlGzyeRl22KHecDd6+nAg/WmlvVWM6UIaeNN6MpjxLFkZ
nfe1jKK/hNVkNk4bbYskIosmgiAeSPBOeZ+uEfJ/DFZLZtwL40VCrMGOGGnt2hzK8yS0Zo3Iv4gK
fm2Vwl/SPuydhAFvgTPZKqeQRT7HGgc2kQU+rbu8sk0c/mAZTMEijNdNF69i5veOsCIgqKgF9oty
J8uC0GnM6kplOJhRMsAK+1sRhr5gsYCFhAo58MMgLuDnA5bhvOpUn2YLlECi0ARp6MA3iACDN2Lo
cwAjEALdcpNebFJm5Y5XatMeUHpRRTCXvTibGVZWz1tvaO3KQsqtA/O2jXLiCpMPdtxYG6/mllN7
bBNIHLlMgyfKVatcHvU3Jm7vhtK0Qx5+7giwQ1lAh7XRncaBedMDEbNzL8hPSdKeyry98plV25GG
+UlzcHyl1bS2NGjkpl4iTzEbbmSuG9gf/9YgvWAke6Fs3IyC0WSMWr/gSdU22aIVmQsUp7N5C49D
zdr2cv8fEIEF/1/tREAUBreGQMT7xSYLSno4IaLOFhqX2QxZpXKFF608iFQSAT6Dgik59JAgNRjc
VBQBA/STtRUDAayVZ9kqk7kTpk0xk9aQ2mFSVnbWi7/KGJ0bjbhIZFo6gQS232WKuCQv79JouOqS
/izlYzCGaeaTeOu1I0ttsRMN5rqoMzfqFHaArs6aKhLzCiDdpZcD7YgbMnij1PHKMir4RN4289yr
KzsZqmDZie5ylwR5WafctorVKqvb67CCRFLEfu0MBaR6bGivdeWbdk+lLUlzjWN0WRjhihBga4jX
bpjFvTv+w0jhN14zTsi8buaI6nI2mlHZsY3i7bXljwkEiw2wp9xwkgLYkulF666IhctzeLc22G0R
MTCxyivOJevudFW5bQ0DHCXhOiSQs8gOqDhN6G0UNFctoZZDFFs0Wboymmg1pEVhax8MuKqSFSTF
p6kHkSX0G5iYYB1WW60TxP4MyjZbxYhtmrJxCda9MyZG3aDD07bQ6kwAs08qeot1+E/x2HrBvIHr
wDeRwB5EmFHmJE4mPYkKTFm6KHl/l5XNVWlC3GsgzfIYmPXIv3aptqokmlcSmN7O5rOgmvdt2dpF
BB8rUuLGVRbNZCxd0WjC3aTyCwdW3rKZ7Op+kaDSgAQtTgvbp+GsyBL/rjASuc61DNzBh7hYDYE8
z8CXOwMnG2yAj4mq/qYhQLdMTXLHMsPa6fwqthMBzNqHxBDiYUAUAOIDzeZRfV014EE1rq60gJRU
1sm6qesryurwVCVWNwt1TNyiHc7SoL2OvFS4KTIGm6n+ziqHfK7z6opDdrCIQ2vTQBCBJLO+JlZ3
ObL5ij/G172mdfkQeh6kmTuV9zr0g/33QP388T/XKoU/u+8i+vuX49dI/f0THMb48P1Tb74LvoFi
lKfK6ZvGp/nZFjzM/ulGVevZD79IbI8S00REe/g6q1cu/i8VNgqnazzxsr8obOPXSz1T1h4+sFfW
oM4XpG7YuoJh9/pOEPuprAk40g9xhGD3BMhuCCS0v7U1dCJhszvUKCLY+gKyK7DGvbY2npUEAQ4B
WQSFncPC1X+jr6GpWY3HcwrMICWDbAJSvwnN8FrDb4KMsWXTmSBq4WiIr4Ik91aM0sYhPSu/ShIN
8xyqueao7byVSKr8myzN7gvLRP6NWlH51SRZ+dXvTDx7MpL7OfdU/huN+ikJgqfDo+oMD4gJrI5P
4pWshfZQK+kyaqjasoB2l4UZZOcZ64wQ2EbSQyw1G6fMVUz/gVDCGRCTu4sxtYOTcqB+jUPqSiYu
xwtwklt1WCw937tNC4+A3FeHch1LrSzXyhk/h8M2M/ClvcXPOirDLyjS4Z/dkA3feV0WjZsPPVn5
iV/OYqtOTqtE1/FMF8r6xAOR905Xc7b02rQ6RznJ59TMqT1o4ANRl0rk0KZMLwLcmzlQ5gY5piiK
3m4R5y5IOGlvizowCptUVmc3kYW/+SKLbVVGgT2UQp3xkg4zKDGvr4KszOaqp1ljGxUR8dwvpAwc
6QWRQ0JqfjW0NmYi5tc1+HOQQoci9m1u5dlG086fGYHRNrZWpFn0Ruo5sTEQOxqqurcH3jbgLSEN
dPIgC5wUd/1tFglQRo1SonPWRp5r6b76KlqPl6CDJq1pmyjoGhsAsBaCxP28DUBl6SQoKgbFbWmD
4FxcydqIPpllGCIXPKf5LVGm5aqMm9oVQSdnbU10OG9IJ3o7BFO66jzhd7ZXFFZiDzSorlGtAvAm
vK2XUsjEdzOcVVddWAvQp0gL2VIICeA8RbEn7MyrYpLbwA6RMaP+QM6yTput7fshBPU4kCNjGyjA
Ghl0wRqMDTuhlrZbxm6BBIpZwKzsMs50Ny/9Amu7ZsFgU11Fme2bHYiqUaTnumrZZZ9g43TAwv9e
BBjSZTOcg5bVuGCpcmlhnl4NuG+IXakaAnQEiqFgFd8GvMoXQ2oOM5nk1aIPtRrmFa78weYR7kF5
bmhXOU2RlaeiitCZZ4huBdUn3g2JcL0QbdDmdsJZcE9bs7lACnXMDjOe3sN+oFjZeIBsrWBhltoS
+UVo983ACChW2opcsL3PgW9EZFPHYc1yGyKT1X5GOg273C54phrHI17hO1HnZcgWeRV/z6LAC4Vd
6egUm6r9HsdNimwQT9MGhIMsb8x1WUgdbpswSfKFzBqKL8oS8puhHsgyMUnU3Fpd6MvznmG1HQxS
1Y4n606DVRRGdZd5dZSAzlAVgQNJK8TtqtaZMVOe6NdNj7LeAbZQoVndGEP4uSeq7xd9U+DaMbws
9YBn6tR3dR34+Z9UtjqxYyNjmS17lmnHb2NzMRR+AKGgys510Ia5W5hEbUvFyRJBERZM9c5Uyz4u
4yvEwWn6XQD9j4cwu4iGGlYjalVIx8AS7qbHvvWBxz5rb0DtrGClV4JqR8uvVWhF1NZhA0/f+XxY
FKobFqFq82+lx9S3tsGytCVr8saFlIaIWWnWnQG5W1f/ZUa6NtcRpDnmBrQoUjs5ztVWl4lkbm4k
w3znyiX0PHBoVOMZkF/wo7FRNZsuxMNNUhIjVE7ckiEuTzsPe8ngQiRA/ZbVtTbzlWhCE/6KfZBz
YR71yKeRrdDQNrcZiPZhaRsGy7Z1X6UwdfRQnik9WJuiRPDEjWqUMW/rKoxsauj8tBA4ueizoOls
S4UYFDMUdZ/q0McXVCkwrNATyYVmSZE6mW8p5oq+aZad4hW2zQa0/vPU0DwClzi0MHfTnC4zhESz
oYXuIhtEJq92s1LzP40ma3vQ5XUsncQfMuQqYfWmXQe90HZQ8PabQobagHorUxdyV2V7UHiw9HGH
Z3Fbqr9KVH0hXWstGykjdooq2X6qrYQkrgGKVXMqAlFQGwnIV2DxQXqwuhF5c1Sb8TogjQeLFEaf
nQdJqyEdqDvL5kHN7liTgTTcEBTMIRuaRVgZgwNkuzunSaTOvKAJzms+6NKuCpEsu0LkbCY6jc6I
kVRLCcIKt2ECGdcxxJkBuix7l8oiUTYqUo4di5WlgHQK48juK571p1lLevB+jRVpF/y47zCf0Xnn
gcMvU1J+3cXw/08cX6xM+ntpFhZFRxHqZ3r+C3F8PJz3KXncf+iRPI40EIRsBlIQHMsN3G2/KAvn
dEMcoHQU1eHUCMT+po5wmhWCcxnH7bbAmDAyQT5+pI7WCYUgRyQwUmSZ46ceqfEz/g9fCvsCN0O/
qGBwWAUsFkOFG5FAzaYSKZyIEGgxeP6qQV4VOAS47KcW+cOctFl1GhZcrhrzr8hou2VeUNrakRLy
CnxAtdA8bU5JgYpTswJ/4jwZxheejOFfJHIMnYMzhkxsQXWeiSfMrStZz2IsrCVvWK4upIzNCzFY
NTyD4TFIDWv1OUTUoJBnebCyRaRt5E3ppJ2sve8iy9CnEjFR6Fne85R/HXLD3/RB0VYODUr0LQ2C
ytKzpMmH+dBYhnATFmHzIi2ZKA2XWpUhFi3IGC4146wKXJS0NO5cRXmsvwR94y9UZ6RR60jwbVfC
KxMwWl6S1DbiTK6ErtFM4T6adVpeF8DydD2TrSCXA7LqL1Llid3qAhyNTHDi23UbFX+lfWpeUY8o
cCdU55ETBsoEihgzIB6Nh4NkVRGVxPOw6ZMEFssJ/ZQVpRu3fjvPtHfTeb5xCjxfrwo/Qqd1Tcq7
0Az0hUxZ5wLPP0O+WuXKKq95FnaXSHb9KS/r6swDN7XqjMZwQz4U2k5kBD4f5J/zzA/mRhjFsCpV
I3VlUPkN4jlECfiqXOUOcRLcYs/LuW3WrF0bvjI+DXUsO4cHfTlrw6Y7hzD42ax9iAN9HdrdIDNu
l62F/LmIDfqXLtPIlnlQgs7I6ODUxAytKxMW9q6aMCNO6on0kjUDDyCf0ShekwzC3JfI14HdISO8
GIZiRnsPw0py0l73ptnZWUCyZQcM/zRJ0mye8yqIHaSt2imJac2GjKNFR7x8xgdp2GQwixmkT2pJ
h6p1UOFbn2DUizNhxXoe8cRc+aDHreAIR7EKkAks1MvM5DaHZchrxVX0owBKz5y4NvLPRRkOG5Lh
7pw0Jv8Oa+vWnHpVMUsL6L0GncxJYOlyhkNVWTaMO50PRdsVdh7nwTaGaW+DMtM5Fcw0SALGRXze
tBs4+qk5Y21ZzxIaylNaBMmsMgZQiduQQIcqchVUqZ6DCIxtX4cBTGmdcm/eNrBmDaoWtW4ZNOIY
XWJAZJT1jMHaxRZW2oHxR31/jwvfWxdpQF3RdXpBc9q0TgWa3rcS94N2PB6gJd4FHbULQMMuGDW7
wASUCYIU3gUstgtesLm2d5NdSLPG6MY6oHDAGsaYN0Y/mTPFZh2M47LZhccUJcG5H1vZWRe0MHpQ
DTBAAhXNorIJ5kmPWWRnwqN3aUtbC7REiMNDm2fnMpEShg8SnjUoSd6cjLEb78I4LLRBSPeTMbw3
u1CPx6jPMzNkpzxW1jKu9BcZtMNfvBm6mdeWdClH7hDuaATkEWoDnrD91uxoRr6jHOmOfsQ7KuK3
Iy1RI0PJPC5rl+2Ii9qRGDLymW5HbVIpgOagHeXpd/QHaFyzVDtSVO4IUjRyJbajTc3IoMqEtp8s
3aDSHnYUq8/K5IKCYZy2WARAmnZ0TO+oWT6yNAvcAQhOMgnt2kvSG6/KiquwJpWadQkma69oi3Oj
qFTpclKYF1DHoK65giV1F9UhdYHdF+cWzFE506gPVpA56HWLg+AS8qf4S56i7BqyGOT4fZ26aQ58
B9wzOF9WxvFd5FcGiI4UpFHbgJKPyzLsE+M2J/7QOl1RyCtMWhHOuJn6AEquYXmQmqm81wMpVn2K
Wkh/g8QBwt9coaopFp3K3cGwDG37kAYuTBw15v9h78yW48aRtn1FnCC445SsVSrJkizLsk8YstXm
voDgfvX/Q7l7Prd6/u6Y8zlReFEVSRBIZL5LgjQqda5TOeYH6tbuo2s3ax7CQaf3eA+tz81YZQ/+
MlfipDud3GFWbNtwXPoCNstP9ddmMamNHFETHbolL/exNxQvKbyICF0xjzd9UI1NmIgJPHCh1KaY
WPr0gzH3RrFzR83lyqQffxDf5YM00umgfE9/9QzJJRJprhdycxsdkp2fu8Ka92py1Z7YMJ9zv4if
x2IU/GDSEedZ5IVtF+FiNnUJzZ9CPJiVVUe5q/yLSFxJFb9YaRGaWqgrOU9ZfB57NVz3+MDeXtvJ
CNLryuyMNBxsHnIU/l6n3vfcNqfdFDgQsmq2nzLRt+e89f07aaeUNnb13VJaWlQjhf1hNtpLHhP6
V7e8JEsQf59hv6U/VKHnGnMEgWlApNTtvm2d/HZxG//oNEbLB9bZ+lCz0J1wyoLp1h0sE0B2sHZV
uljh0PEjC0zjK/oBdd9Z9nztuMopAX3S+gua7vH7aJf6uuDsux2tIOfjlpd8K42i+c4sdW1kXX5G
6Mj9MdhTdqUX3YyUnmyn3bUdqFmHrp36diT06jv7YTEWZzdVnbQPS0c5tJtXVGNe3vf1Xnmq+Ob0
flLsF2jtGZA4seJdro1lDfsSRUsYpP6EESso12NbZKMRDaPZfcl0WjyhrON1pS/QPOMHw3SKh8X0
PhZz7B7zvEqqve10/hrVOrVvdAb/GsJOWx/gppwzKVbzFdVHf+gHo9o1vcn7itHgNCyWvP5qu6ri
O7Px1RJ1sTe92Nk20a66CZQWF01VwirSyxolK2xLSN5lUcAFfcwE8a3ihV62X7QhvJ27cEZCNOWy
vcqD2PBDVp3hhPYyx2k0lPEEU9ao6mFKzf62yfPlHrMupFc5mvbO08JOwg5w4zBo/ZDIic2aAyNv
UrdJd3PDErtkm3R4J2etdYScy65Dt3ISAI103MX54n+f8ll9CyAaQZxWQ175jp62BNO1un2VIy9a
xNpTJk/deg5yz29C2QzepQcWccI2KwcrnI3VV0Ai+XhRYgWpmIgjedTVwH0R6Un32cr9xbgfbady
jgOb/j2rFurPZA7EewkIfzXm3VbFZVmtToViPHfzFKcxW6tD/tWUdvBxnoWD1s439Cb88K6DrqCW
TaXdHoPGK/MbdA/FHBHaq9u8DuanzpLqAeDJ/6riID82XoL+qcgK47sjYgN1kK/qo9LdjM4sqUw7
TMVKlaqoFY9Z1Yo7C+C+ugraTH5IBr/9IWvTyaLSTMxzG+SlGYHBGKG2Bw+tz6BSu7/2gsVqvJ9J
9v/Kun8o68ChN57z/1/W/dnW+mtx9/tH/9DcclQgED8aGjo40lt4q+H+KO9wFiHGpfUO6DOY/IY8
/666tT16q9LYYGNTMV+/tST+o7yz6ci/HTxoUeG9iW//m/LO30xK7a/gO5SERWnnU3liTqOJE///
i8rBL2ZVdaXOT3MfpG0oZJH6OzJKNe2ssZPzvh9bswlhx1PvHFtLAvZi1TKIvFUPdWRNXj4f7HWu
in3jNok6GWUjpi5soR3Bf1Nbv1aZG1yWOHXObdOL28ZFAtM7g7DCxcrVF+B3+zxmIqbayUuDjbSE
16pWGVxkGjdfiLLtl9Zc424/5pxaFU61CC4itZyXmrzntkJfVHO8duJ5GwAStEerJCTudWFsH7Hj
qoqKPFvuLNXLp8GGxSZOmEBivQ7mh2R25VOVifmhyy37HBcV4B3SFr/7kFg1zG/jdk1w5SGdfNUY
cx/LugJDESmaSsGOlkWts6DnKWeguGKQPEYrnc5DDJN0J5MT7h6Rr7kvvoXqp2mM4WSPqf1pneCY
a7vpThQbjQ69SovbxIKFDFs/iZ9yb9PQKpW1OvRlrvWxlat+hXlgBGqnsR4zXbZfgGHNMZztjl9z
ZtFcV43rvixAui2SXW7AFRN3O5VczbQTC5aRpryUTx6QtSdnntopuGYAJP6lzE2eXZbuOlJsmvat
52TVdZ366a1dGPklGGNBPM7mmzzOxjMpdHGuM5/P+MY2nmg68wQdaWV4O+Y1//LzhRK3im6XZLF8
sobtDY/LMN/xSrV+Rum5zJepjRexmwsrr3amLovs3kB22YbNkvMt7ZjyM9Do3SK3HBiXKTe4x3Q2
yjicFsdwI9/wk+yoeqRkp7aoUvNz52nHPpTVajQIl9cfaTwwEuZYy6elnB76VbsHUEnPico4i59W
S+f3/uhIJyxnheZDVNZj7TABqTS2WVsx0YuZguOwtAnftMYWP/005t7SbRL1pj3fpd7E3/1+ZDZY
nebNSrv37T0gs30OHDE4N6Xv9wq5t2byGVaZ7mJo4haRRtu/+gDTyd7sW3GbTopF6MuZF9y0oCBh
IBPthQXKhOWqzmWRRYWkdN2PTFEPZVgtL00rPefk57F9NvLRsqNlsrnvbB2yNayKeH6wzaSOw3qi
2R4J8aBf59nhkvVq8O7GbZ4scm6/DNsrCuzePlfu0H4JhObLemVmR4g8ufeRjB2pTSQSatF+AYiI
n96mcGb4jG+hm+tmW+z5Nkljb5zRIwwMyWQly92csBSq1UJ4luZ1cbA8Rz5xdicD1zetbUdtGTBh
Bt9srsva45/flsRQttnRyxYGb0mh0JVJ4MhEpr6sfocc2m2rdOcNnnh0piZ+MnKTPbKFJmvCXCGP
KDufxYkiGuUyld+xTF3YrimreBwzc86Znnmhylz4LToGMcFQmiGEL0bGJ+4c8ThaPU+Nbt4K6apm
n/20kZepKeVlVR6vsM8WvqFpRb6GpRF0QTT4pHl3uRoTf2d0eiGeJqvcmWXrnzy3Mw9mmcuLq2Zj
Z08pNczcFDyvjYh4Oqx6GdI9KiRWmNVV3NBqE7Eqq5nSh0XP7U2SD3KfLSo7krjND4UkPEMOGnJP
ocz3OF7lnKFigl3eEzJMMxaPvdsOjGDlzA8tEz1DPl+oL4UZK/Q6OsH3kFqPvs2c94pyig8Ukd36
UUvpOqd5IETaKw88FwUzypAWL4o8UDzG5rq2V0nju/PerqsyvariPDvm5podB2wMazROvKUyi50X
nVmEZhEvzKmY8+HHcPFWXiskhvtiTpSm0QzC/6hQlj3mqNKWXdFVpJAVBVBxELrHz1AzSyc5siIq
T4nbrJHisYLi63Z5hdx7P8pt5viibJYrJ+/4eiuJ9WtSNNkxQ4Z/hxtbIKZg7nWZK/JrJFrdaRC+
qRCkMucdy+FDZs8zRxRB/EQZJm6HbJRPWN98ntPcwt44CdXfj8ot5oOZaeJbp3uQldTe5qNcdBC1
KpBPhr3yIn+GtFyLrNq1/sRUcmOQwHMeaGWEEHsTeKQwxJ3jsbrKspA5jDTDa5fz4W3FVWPgPIG+
zkggldulh7fI2jSp8I4TWMaTINuunybsGMVnd7KJE2Ab3KgYp+wIX+q+gIHJfT6o6l5sxowgqV9r
qNZz18IghYGisUG4xAkRWJaruJ1Wl0BWkj8MUdAErcCCAvOVfrCWdDkRfrCI7EQykEKEeIMajArN
Kq+rWve4M/x4pljQmSzv17z8LTez0g+isjeSJ7bS7lT3bsUrqk1WDZQJsZY12e1SQgxlzwSkE9mq
816bunpqEtFdyXgeIGyXYJrJQ2yYFic4N3LbiLRXl4/ZkrTX7DHBnYBFjlm7o33olI2YQIj+lqPD
mms9lEk0Bkn6KfOVW4ZLHX9VvbU3rEZdNC2eo673I9PPWQPhUFHYTqe+X846HdprP5ddFd+ZqdNE
UvafazUc2larg4HD9Q5MLMwr/yFGyWR+XrwSXDn0m8qLz0I0FVE1Z4VzbjjyaJMKuDXbagfGvdaR
r3s3CT3l5GgOreokgBlT0JI2gDAv7ENRA7uEPioNCMHpys3ToogMf1ogo+o2XQ6Lt5T+STItYTSx
GswMfyqve9tZPwRz71/pXLLNZbM6ZVTzuD4m8ckRY3NjmF79IVuL4Mq3YmavcEhK0qDBgpW3aJ7a
2Qrzwh+uuxku17cTyhZtuPNL6TT5JwD0T9TeqryUSjv3qkipH3s9BWgMOnkIRnv8oZdOfkuDvgTY
BVFYmWSwon62C7qlOyxGLk/miJximftqXwXtDH/p5FiPbJ3fBF2aLzeMl/ea90F9WIcpZh/PzH2S
TZ/g6tpDkfnd0Y+nr2M8R26W+98SNS8PqbvUQPPKOtgF6JrVu929NhlWT9be3p2r+Tss6aOR+3Eo
Jq1vgixd76t1caMGZAM9heEcYzn6l1ai2U6UflSbZCHsPDKjva5Uc9OvMSGqqMhPprTdJ+QNV0PV
iStLd8bJlY0+F3JwLg0ocsSg1fuxUO7H2WuaENAr2BsSW1JOxAqZIcWdo/Id5rArYy3EBzaBhZRv
rA9JYHjnEhPKfdLYkV0jhLYM3R2DbYewF8jXOZEDgmVeGLiaAZ08q12Oqu1mzd37IausXV/X5kPR
5cGlWcr+E8SncVkqjHKhEfh8biJ3/daPJUK4GNrxqp9rdcyzvnnOSd9J74ZqxIRXWcWj1cXByZ9s
49b0lBmx8/q7InAOyF2WQ94U1XnCYvCCNPd5NhQQGfa7Khq7Th8Mn2kTLj4akQV9ydGMizRyg0JF
BP9kB77ERoR47TzW7mubJs7e6gWoe2uWW7QS5yXv7JcYslphoNLzMxnxnuy6IxPMzHq3FGax78Gz
H2NFRCHyd/gIG5HBSVj+ydSzfaxS+Bhg64WXVorpkg5YKMPWHnIkINoLOsaud82HcSpKsU/cslvI
xdU65w9ZLOYhFHnllCd/1WPySvBPDmluqd0aiHYXw0S3UZLGaxc2iR0fey81CExdhhKmGKYno9BW
wLYXW6DUg0h3m9avy1O1972u4Vhd1kVm99NT60EIr96S4iZcisO69use0TJ/zf3s4Fml+WlKZpS+
wq4ax7jK3C3xI5BWmfwupZ1cElXdpmOvPxtoW66rLkB7W+uIzSv+WIHDPctJw8IP1C79VaHUkn3W
XjuY56rwZH9lAK1smhI7lwcaTw1q2udi0wklFG7xhxisnGwWxg9qJmuCL7EqCepxnk/tQvheTBkD
mQLfHgFqsPpFVukYZphow5ySKHHNwf4SpBW7rjWArkRBFtgJsG3sVtfK7Pj3oiHl2plu1QfMHkt2
e+BDuU+7lGyrnuBSQm902Jsy1ZbLlSnW+WGxJvFILlpGFcTJXQoE2/6Dduy9bo3SmVMZAosCmn7k
tGX9c+k8pHGJ4DvLT3Ejy25XNY09f16dddDPzgLfdHAqSTbS1G5Z4Hwr2Hx/gRz+AwX6pox7V7wH
NsJDsfWm5y7e6fqmFAX7iizo5M4ySMK41km2G6SIrVth6DQh2YzbY2ZnaYIXMl7rfQvNcpvUvXgM
zEHcOk1BVvn3d/UfhoWz3Wn0TdrucaLjOzlfbQ9xk+ZOcqqR4eBFYffHgtKQk44Ux1GfWWQ+Q7WS
HBlj0mLc/zcM85/G5L36ncHg8ogqcRFxkLLzziJSL34x1OPKmCwlpVAu1AKOp1VQ5bwQHCwGWTSo
8GPhx8ZZbOl3jWY6vx4d1aJI8ZaxWEOz6JP01G8VdKuSOv+BMIcaprYJtP9ww9t4/Pkl0vpcuLTP
xl7mi/fjNcokM2wjKE91PFYdaqR5QO7uYVkMMR+7Kqrbqt57s1YvlVMsD6oHq1AptXzWzN1DVat/
YNbFhvn8+Y6g1ZFfI8H2OcnivSDTcJWxDuQNJ8zGpI2e4c0PPZDUkwbi0WFgbOXvZFn61RFIo9qR
+qKemq48biqpLNK63WowRvbvh+ovxjS4UxdDDi1bA6QNuLb+vOL80Wy7qlPpqfUSMtQEW0Y54ISa
Oh+TQ2br+mObloFzXhrS1h0ODV1cITQbHwZnRFKVYrN9Ms2Fatl5y4tFTxlrZBRRibOSvmcJ/tgy
brYcfsN6ammyspFCgpYUfjcPNwu++defRWlWTfPDsG4oQL208wMCODwKY74izyaPe4HiYm4h0SyK
0PVbKqC/Hw6LTm/v35OPXs9DJgyEiCnmz8ORCkNly+gbcCEuMdBqYACvgmErdeqZuyfwo6azgtH4
WFsr4MlcpdzWkg3rx1l6jFZiC6oTd8XElZcOf2Sw+Dn7ePz3b/CQbWEHRIaAYf6CMDbJTk0CAhbh
WB+TfTKq7rQuFVd3rQLwxiuWkRlCQfD69rD/Q6L/AYmmL8LfAtG730ratHe//QpB//zM/yHQnBu5
eSkcHLm0JUBG80fXB/dffoDoiGi5CdMtsOE/AGjO0LD5B1/a7HGEUYLWHwA0/Qkd9Oym57l0IifG
/jcANCdAvJ/E23FTzGDE7siWzPc23iIf01ysUp0oXdLnPu/rFtW1PQ2IQKqGqdhV/aFVy13ZWFDE
0EcRYVTCtpjtIUf8sQkAV/EcZ0OVhnVdeFEmzem3uffgIvnyKIihTiFj7+rAMMJuKL86Rhfs7CFr
D3Ui9XEBE9t3rAh0NI6fneLKdT/m/VRf5rlfb8vc7WkWgWji5CsdO1GcV90VguJih39pDsll07BP
cY0ioequZ9Xh/a7sErWomx9RWRKqYLrbs79Cy5Kj9g81QM0VJfFXSibjOSsrg8VaE5XUXB8HaSX7
Nmnx5we6/bDOGl/IrO+pVl9do+AhY54UAPzescgI0T2lO9BFI8zZ2I9grT/azs4guSQtImpz7fdY
Q9cD8Hd7UCtXT0fr3rPnzcbW3/QNUuDBsu4zETzG43AjYlkDaNYfJ7WKyzy1MNkFinLsu9uPirqh
ujhB+xxXOKdW0c9XxZJ8lZS3niILLG37HqfqV+WOOWVv83EGrP1SlLW5a+00pUJoBxQoGOnh3CKm
4CMim33s50CbMfn6OCjYZL5aQkgf/dU3P4A+G4d+LJqPxOfyqVkG50nMdn1E5dNGSFLsA0ESRU/f
qzA1qx+YZ+5Mz1lPMRlx7yzqpXFE99givg7TLAbKsdtyPwVWe1dO7ikO1oCg1asPy5h2z04RPHo6
a47sr9lR6CW5eHHh71dkfCepvGDflcGnEr2Ywnw2fUoc9HFO1Wg/8hNd3VsyHr4bpuoo6JVp3/cY
02+rTNEjAJ3EHIRNqtZ9iczapgPC3u7qLt1Zjf2gy14edBDXO9tOvShm5SBmHbNdWhpjNFazkkdw
jLY4J60QYZLBC+dI2MI+GL3m1qIouU4So8fgiF/sk+9M2bVTeSZy537c6aXPoirLrQyBQtE0B4Hx
ogNrXMzraVFuf25y0w2Rx/TLD5TRq3EMuqaJfyzSn25Kq8NdT2Vb7Eu22i4UAChtlYuP/wv0b72C
/iHQ4zFm//53qvsXISkMVv3b9z77PvS/xvqfH/sj1gsCOqeweD4spA2hR9j+I9bb//KJ5yYUH9nC
z23g92C/9fihBQ9KScfmJvjDv4O9Y9Kzkk4ApPNIUS0Q0f8m2KOaeRfsOb5iS3PB45C6bXapP2cs
WNJpTdRk4wm6TuysNCv36VrLyO3758UrvgUmMaNtCFn1MEtoOw/B37wUV4EoWqDY4DEYg+IKfVhx
Mw/lBSSUkhwvnKU6OyxNpEV+PsqIAIFGY6jXg2NX5k5twRRkVB5aSIZIegPdRqR138ajid0hpuUQ
iqm9UKSRCQ7W0EjwG+Wof9hrlLnLC/0MIvI4UOCGCmQOvXX+zTNac1dW/Hoh1jFqRr8jF+6eBURq
tLrYOvLVNfZV7D8Zk/mQ2+LbiNSEz9LAqKHBTdLb4P1+FmEPA4gNNCDehrq1c783O/XsiVziqPDr
cDJ4PJolYcOviKOj4Z+7LjgT7/t9rBkaSqt90lc2TUKKH1ZhILX3GMom6PTOVHwpKlY7dIrkE4/A
MJjBucq03gGNkrKa3MPYOsY+jS2NWN5qTjniUnoJJeXOUx7/Wzj3UzD0++2TuYONJpMDO6/l4XlZ
GIK2tNlnerECTZX3kkMT9qXmkqjV3WvXYY9BkG7tB8UN2a1X7Mw1+VRoiY/Hp+2QbOofS62ak7I7
K3LjpdhNxWIl4M/J97g0BOMgH3Hg9ZALxHyNxyZKsQEfnD4goJqjRWskqR9jTN4XxWYUvXkh2pVd
ewoYPVtz0cn1z4EwHt8mSaaWYLc4iGNbKoudWGzUIQF2blM+ToEYI/y8Y0Sznvsx46aSvHDOtgGa
KfJB75qkmq98CWSMTYNZ1PO7mNZvMy2KnWq0tfe35MOLcW2tFhNrKKs2IrO4ZT7/mGWxtUvg1ssp
+0Ydxrtf+VtOmRmOwqhxHQc68seGz1SMkhZtsLP8dr0xlZYwJd3z2/uuMINB2zGt+gnvR5IyZXxJ
BtIohdQL8Ag8JPnBImdWe/xukDI7A5+p0mxrIVH98qlM+asX5N9Qd/P+ARPCEVnT7cBw+Y7/uKy8
+UmxTnxwmaspqNab1Gd1QIo/+zTUieh1Y7PgmExAlLdvg1G3LIrJ4FfhY79VzWTtY9NXV6Wl3b0T
M2nLQmORqaV4qHTeRlY7IVfsSAzsvm0Pa2VZ+w7sZ1fBUWPFGbmHJNXXiK/nY4Iq/mKrGI68X/Fu
IFDcuM5LNuHCqgfEi3bNf85TXdywzZs72yQQkA+We7KVcm+yTsxyzO7H1L19W14YIFf4egwzs1MG
pHYkFNiymtCseN1OKmlYlZr1cTbtYj+KbRkWQRO9vVuDdkIhLqOLB/ZMCGEK0LFHRnB6COu2Wb7S
bOjQgMQedcIWulSlPKCtL3eTwXR+mwDbDGeJ32fOSmazEMbkyPp2Vrme3l5zP0xYxTqmEUw5rvZc
xC8teN/JpfSMVhCuqB6EcYoxoyMNzL5lC3+YRPEjKbg/abN6TIPVXNm9jKxaxFdmN9QXENP51p3d
YzDl3wyyClJakt+4sLa9nhUxrKZxSlzWKfiduCxQCgdgSqS2kHIX/H9cvSZ8+XmFKI7gINAcZ7Nz
lGmJyc+Y+TIxjZGjbS+iu4m96zpXhwp0/Dx5pLd+DYQwZ5V5MiGT9kZJByw/EQQ3lBo7w6fBWDxY
96ktg+OK0+vY9gQTiJYxchWPHY/cwjQggmWJNKcqIIJVPr1M3mKTJXH3vC3aMfNGJFdk26JP79yO
KdG5zj0a/OXoYaIL3b7Zth16AyxqpiOHl/H+mtLcpcqkHPCc+Xbwix/ScRmahRXwNtaYW4tdUfGV
g+C9OrVX7DHo6Z1BJYx50EWkVhrxnSVWSuRGlccgVj/Upl2rBrTLMdK1JCOeoHzODqLrviOFdPf1
1i8K3dkTwG6zL2glZUzDrb/1lgLBSq6WbAZwMEpdCnjvxdxbxdSYYf2zeVW5fi3cEveAR0bg7XEH
Ynpf1y7/ZuXNvBNtDsmFPvDRTYpypwMS/ZsFzugqm0xeoW1iiA3jRDjDPjdVHqZN1t+BxHtoCT2S
P//Q0QIoj5aiN/fzImlSgBmzhftTyriimcKL0TfNq0a66WRmM4SJPRc/aGVmrB5RYl11xMKAVau7
5iCrYpZt2BkK9j/vWPO5g9EgYSvaWSKIb+TUrMahtIF7bwsrDfxzLR1dnXroA+MZWdIYpbQcKi8x
urw+7LpSYJNcCpXduqNn0QbOqmPjoR5IH1Lfe/wlFbv7iY39nYWZvIazaCiZPd/0MN9sGN8vKqqS
/iyr03TDyc+W5dit6Y+sYHOx6+BxwE7LtGLVORkz/e+v+x7sfLsuza/AWlFg2ea7fEouVICyb4eT
mN6CHWvQzjBjTvTfmtvix99f7b1W7O1qvocfyBF0Ef1L950pMZxsrYdTuTBBtkxAFrFBgz1t/nyu
/6E9/1AEWDZa319eyl+qgO3oyu0E7l9LgN8/9H81AF4xK/g9zX9r5vlHDSD/xZmploOxmNM4XSDD
fwM+jvsvrGIBObnnozukgPi1BuA0cNuVAgxp63T+X/X6/Msc2hp7+C4yXtOlVZz3bsaK0VOjaSbN
eQyMTcBUJ+4Hu5va27WkucovQ/MfVuVfVgfXomShVRTNTcGY3uGjozaNVQWiPr+pWVYsA7do7pEn
MQIXpVa5//vrbd/3K27OCacORwhbPgd2WxAQ756tM+CJEGpxPWQogKbw+pvHHwFFPzv2mc4tnr3H
xi4eJy+z/iEEvQeDuTgN21CrBLy9gI6tfw5ByoDTxGFSn0F4+teqrBDGlGJEebnRYXRblE8xxzH9
wyP/hyF2Ga0t+m2NY9+TF73u824imzx3lZjvMHr1rwg/gYNl1s13iYnW6u/H+C8XRDXOeZVMIo9G
sfR9+/Nj5iQTLWmDPKVGTOuDgKx4SZEDVYFtfLVpsfNPfNJfxpVC1fbonkG3a6yY73tnLFpQqcTz
eBoauvGQUcfa2txkiJaCyQEJx68mboMS9b6/FOJBjW79VLdIezYShzwo8bX/0C+YHcJudIcxbLGx
XcQs52ew+X+YBVBH7ychHUjo8SGYghyma72V4L9sRTUeoiSvelQAaDScR3SUbnytkxIeNWkUSKLC
tHIlGlpn4gTuXfHIGlweDCjME91TPe+KbQrV39K6L4mtoUpSr2Qu6Ri9XgW5jYk8rbD9mBbSw58K
XAuzTKQKF85lsPSWk3QZItuFkubQYky8xb5tdPthE/S1xjJj3KGHTZxtYtm1Qz/0DYFIu9A/Yp1H
+lMoK7/ubCRaHlHC22XBWMjTJuf7nJepjB9Uhxzu3MW5QhPm6wVHIeVTKsRvzFJ6CIT0JM3nm96R
o3NPn83pUtMbdKu8cxqz0oQYKcsWCLplk/LOo57JrPr5ThYKzd4cK/SPudV+WTtEft5YQKjM44gK
srLHO1NrFLRSrYSv2czRUYnOfQk6c36AAgPrrcYYYW7azw+GQhjn9uTN2Zq5L7B5Vn2u0Vd+oaMq
fQk8R8CnvVGLg9PxpG2Bg7aiARY6iBpRqpUXmxAymNyXclNGBevIuHWOeBwkL20F0ngCpnVf3ji6
N/ZK2ZOLp4VkLaAh1MZ6a2qSh59zNc0TaPIUdHi4yYpZv+I+h+FDwt5+oRFFq496GiGKDKQGKd1i
46w6F8pQVR96lgyGfe9Y6ec3Gi1oiae7vhjQwVXLJnjG4+68NJtamw4LLP6NfZJofp7askJbipyL
mTEX9Ldykrm57t6ElnbbzHfDsLTTjjSNIWV1t1/mOUe1ncBOq8M4dLwkmQr7PKQ5krSphY/MJkei
VEsQUL+NP+m2G9lD4OzTgsYpNCFMdaTg727ffqeP4zqqFjMnbqzpyeBZ7+myMe4mehwcBqWZwOm2
PLy+mNqT1nkcXwsN4RiNehp2hZqxNdvwt0AJPb2sB4xAgZnf9srTrRsGVWHNH1uvNjt4+GaOxwNq
6iWMAQyAPspMmOdJ9D6+kQS5enqldZ8ZaElpmAo8ZSzxQ9siFCDLdikG6nTo44u1yuWLJ63pdVwM
RSWX6zW7mxbDmj5rhj896roej9pK6wk5FX09DLi+qDELZC7u6DLO+rG143RrAYmPqJYLzSHKSKVq
Pk+2cg6YSexbN2iGaBwn6sZlvu6TZn70qqGJ0jaG/LWM5ZZqx4s01s5nbaJwQWjmhf0yiw+Gl/ZY
hJROwj4e3a+9U0iH+aUnG5NbNl/DTo4nJwAsCQfTasrQbNZb5I40RNGETa/K/Ks6S73b1qzRiQyr
s1wE4mRe+GzoBjgLVTdIQv8qaZY47bQBBbljcssr/LJzvZN0z5EIi3xanyA3RAZjOJ962pdEWaf+
H3vntVy3sa3rJ4ILodEALs9MnORkEIMoUTcoSpSQc2w8/fkatL0lWls6PteuVeW0RCJ1Gv/4w3Np
eek1ehmoq83ksGTTr2bNac2RIaUyt3uJLf5lw7oMM9p3GMt2iIfhURowZSfteaY6nJBcfCAeC1jH
dDQi7XnjjlCaF2yBH1d2+EqCVh3OwFieTM9z5UePqSs1HR+eVGqY6QdItEyslQYeYnZzlgCVnvt1
oJk8AYg/22j1IN1ivyRpuet4jOgApcd3L9x8MYMPC031T0VrGMv5EovBP3cKODWaEtUhwGgtbWWH
0uPzEo2u3Lcl9rBBHV5ORh29ayFBn0d+8ODFcfOY9+2zKuBkMgStx65Aj5oOvKcZmYHERtRKLtCe
258GIxx0w20yr2oUXvfUIJm3S8bp3HWw1945U2NtmZfeCZZ86x8ChCE3MIRnHEOF/VjgfbSr5k6g
YMTfbCeU3XhUq8IdN4UTltelh7A7txz+fM2O1b53cVwMPwf+lLSbpqnD6rD4VZJv7CgbBDBKZlwW
eYJECqZnvVmgSn5Unl8dE1H6NxiIA9TySGeeVbfZVtlh94RnLmeRukeA4kyJsQXQ47NiitTuk7wT
LBYij9rr1u/UOUpM/9qgkH1EX0gr28hl9/JKzw41vz6TC4OmGRgpXWT6u2g29FAaojKmTq2s61cG
eyNt1vQ04PesdHHZYyTXTXyabY4kTRPoUu7J8/HaTFBJRps4KxmCs4P1DVxRyDGRnbHet2N7VPHI
Oji6EfqPwJUoYuocM12/4sopm0mxBe5HSuFweelOAAueYh+HowAjPFzE86JSzdnVyyTiMkjX3kre
UJOZx+/ocAIIDvUkLqdhMM+8VfnR9kb3UjqgehvLaRkRmAUhX8nZH7vEZZ0u3ARShGoqpAt573qc
GBR1zdnrbVkllplnTZxykggNg+0L3kR1anLI36vuox85+xY+BGRryVEy2BMgMqijZqRfWTKiOWe2
AS44dlPDMHZH7hpRHM86jQuXLPEd9O4g6+Qdu4XsRVVs8jjS/MKJ/oHnbaNZyIsh69IGRpir7kOj
cp9kbLGwovVMUZu0M4Y4+ZDCghus6GHyFgzhKzOXlwKKfce66Fn3eWWYFzXeW9/6lsZbPEzgeNwz
p5xV5WDPE8PCz1t28iaAUuW0WnYTtTMc9RafJVSYcwK/CiswvjjuqmzrQ+1DkC9giJf39Pf8yzR1
+ExDwYjLOz6jgaELbhX2AvVt53a1kexznzSDRwvFqit4Txwt76WTGMP9KOccT8lkiqPYv8szUF62
KoRC+Fv5EUS+g8oSI7Le4wAUVtHZPPUujHiYTDk42z4xgWG3aMCTHeAxShqp7LPCwFl749mxeZGJ
FuVP0dOpNWJ88mPV7GboORd5utRXfP7mrvJZWTL0OTA8g+TCgHC2GbuYrUf5xTGyaWCq2QO4GSaX
52gkDekQNrEXnITqwi1ejbeRz5LuEAFxsEy6Qu1iFZt2nptzTESiTdTn1l0pWGI2HEPaTUoGw8YC
bMO/tci+GYlwoRdX4TFYSJzZ9A1m4MzAacuq8K1sm29Grm4CNC7njGsOBgOSdiAT8wbSOWZFZrGV
nSpQNiC/5mwcQsodNHuV7n7axBNgsMBJvRdXsz2Ut3xt9uVyzi/Y+YozUWQG/Sccc/1C7qMgvxoy
mi0Or+rGRCb0vsZH/qmtbOcayXlabaFNc4Ccm7M8yMudHN85hXXHya/c2/SIvrkydLEPHZGj4jsf
pCZYtjfRbjka6fLVbSQfRAxM4YPrgi3visHEAogTwVhvDXbgbqOGUa8gsckKsapkvB6DoaGxjXPp
qKa+6jJYi5siZrVJpKYKLWPItw/nPO7eqWxKafZw7P5NKS7eViWYKFNwuAALFhDE27IfMXIasOPV
x9pdD/0YEdqbVnPqfl0e/qP6IUgEh2KwDMp+QeH2Y3mI010PZI972itFa4B594DQFj7Xqo6T5EBA
kdLL4a+v+4/Sn+vSXHWx+Hdw7JH6+b+ruijJcwdUtT7OaS6fe6Noj0U3o9iYEIi1+6oo1Z2UMWtx
M+pT7q+vDm7zI/DA1WmrCqBHyU285cUp7FvzyZLVcXJDCpDFb+0H6MvVKfU69qw+0hwuuHOUJfrk
TXv2LzLsf4jdbxA7B0P3XyJ2H567mBybviq/x+z+/LE/MTvLkmQzMTvotIO0EYvxd9+eUv4P789m
PljaXy374A+65ww0IBCJDbbmiP3JzwLJcwWYDK6itgdTi7v7F/5PXOK7kSXA+6BaruwwC4LYP1Cl
pVqawegGSWcUJeUWQ6DhFrkwpjTz1HSkMf9NaPgJXvfjJFovhlGpDlgIIDXab829I5fGmxf34jY2
VP20ilxVj9gKC2c2Wui+JAEAvT1j6/Hv5u+flwY/NzV6JnmpP87fxMisua8scbto8WMZtJqurCbq
AQ9ZwwOyO+ZVZ2JMsSVHh5L510/+I6qlL0/AJDZemgLHh3t7edtJojJIc+cWJhirg29g3qGVZyjq
EvoeGCIVvv8bNq3NGHnzbbkoQwWsCNTZe9u0KGscFaMaGgQHSaSulD/ndiGpuAknpmjXh2Z8G7j4
YA1td8bK2r/ImtIlN6g0tg1EjjOEmel87IwWwd2ycOAESesamEujaZ3GVdVLQDjLL9ULhO85LzkH
//rd/bjkv747CSqtvdMsaMtvUFcfLvcwe7DhrMFgrAyoy+d8gMzrdzNqbThSp1lXer++6o9L7p9X
xYkerJWJwd9/HDDSQBo2u611m+qS4pXq7pXxNxNXi9sVcnUFIl7obVCH143419f/58SEmu070DcJ
7QKXf9Nxwp2wzJpstm5fkR89YVQwgLqMaCF/fSnrJwPFoeGD1sHkgjgT/PisofL60kQucIupFKAW
jizZ4VWwHzro++dMiOfRlHp2mpQrr6pG9FSYqGdY1fz6bn724ESFsVpCIcKv4M2D28KogsYMzduh
b5gkAk1vdWnjCjJicArh+tdX+9kkQduh5yX/89y3Egu6pCb0fAiTnNhhuauYIn6Fr1Yws2hTOCEj
ameU+ozyVS1ZjMEcbZUWySARWqqTofXPUeMihMhM27/sM5SdKwQaxyOgRrmq3F1StaaLIDaH/PDr
h1j3//9pTKyD1bP5fqbFVoGX4JspkuZROPgqsG7DkFbuYdFy6XXczH2BeLsloCWn//tEukNwuZZm
UbJoIr+Cl0uaBKeHJBNUl8u0UPpZABgvK+D56/v8ySpIHxUrDJNoIrSRb27T4IQ94mhj3boEfYBK
6rMKtXz9ZGndMhXk70a2/XYwISJgVLPncmA08b94c8Wij+zUzFR3O1FCn1zcA57DYNZ/cSjMBy3o
bx1JDYxDAMc42GkxZKxJBfcJ3rj1xilV/+JUgLKrzhlyRf2UOIKFU4+J9RV17BqI8xONAoxedVqb
T8gqxLnt8UCLGqrfRDLwBG9WdrjHJt/Z0aokXOHf9iwWPws8pAHRbcUo2QY1zmy71DPSm8bJVX8s
RxDcLU5Jab+zXXCObTIicTgEcYRnK3kkjrlVcw1FJLXHvVn03gFBjdEfY9kNFtFDkdJsFxfnQ9NZ
Ao6W8WRQ6hRRvzNh/GKVHCldAwZYae1gATIzUlDUPVuArDEwoGaBQFzeDrgmQucp0ku78KvrMQ29
ZudXLegqeVzGRwsxD+bFKv9iZp21yzkHoCdGW1Vzf2P8gsGUkhe9istd0rN/X6DbhcnUOGn9Dgtx
YPo5hgq2ERUdateDAbgBHzDqx6HMwV2d0PPusYWLsd5JMZXTxnsN4JQbtTSwUG63W9nb/mdMOWgL
lEXXZ8eF9DRbo0CiPbepsI3zkGbcpR0NHKnrEUaNDIJ7NY3WsPXEGLW3JNNYArSmL90tKnJ0jhRf
df3Oi4q83c6BiMOdnyJMieKBbRcm08lT2qpidSrAaw/3AY4GmBRYPWDCavDRBYJjQunTWuQISKk3
akwcySc/prxOe0po6wICpHKB/2Gae5dgdxm6fxLcLB96YjmYXn1BOYqqVjpono0ZhsghIrYVG7E6
mf1zESXxNZ2X/osPqx6zMzCBMzPBT5aYxOi6tQUu1wSkVQ0RTROGCR8RkxD1N/rzjjxJ+7OC/4EQ
t+nOIFuGB3txqk9F0LkfK8dwN42s4xcGyvw1GsK03yxxVO7Mgc+zjfGkO2uj2iUPwYOwg2sW5iUA
2DPkaYXD7oaAtRfRmHKL5jCqHwzXT7LTCAcpExdlSWLIgzeGlRkwAIgw9HaFV9BvBrRGSSeJDKEK
tfm7BfhEpkYmEoNkOxSzSmILnFlB/dGIR+lwu1laarBLFf6BFiuHn4Witcoy3nRJ8NjJjHwOQ6zg
4rnxJ5w+ulwLH4sozN8DYfPFVIgRRqEUxd+IlQvQdoUwLlGMSkip+HhBGGr4HYHl1U/QaPiy0lr4
qAnNma1polWYAohkmgDqPmNHwZKdiOh28Pyl3y6KrkvoThiYJybnVdoSrEYFHaO157vKtDoQ43Oc
MfxLAx7bpYcwEQgK2F5bTqH3KQqHXw8FnJuj4qBJpy1oBg0DZKqoTlmZ2Q8N6Vz8Ie120fcj6zPL
WUhqiQhw1UZXz3+JFlrQBGtw8EHrxn+A9VZlB9/l5bT4AOQ0TdBkkRNmpddD2bDErKjma6vIq+Y7
25Vs6onBirqukZzh/MvQZRP1UqRGYeV3L02gX2Wgu2BdN/CP690Ww0B7iaYGLjuYyeAp5ybqXeNN
/GOGErC9Wc0GogjLoGHhi4yCk6HSMtER/cke52R1t3o7OHmqfXJsVKP9DN659gmUzbu3CsVDMSW5
UhaP3UtSMRhIW+lexlbV3SZCRXVuZiP9QO2wgKlu91Jr5LMJouYpzQpOv3PSqbv1oLBkDfjnihjY
M+f71Syl1byE2fbTF+HkHu9C9wkq2vvX+LIbGCuE5nXX5ll1yTDi29n6bskgZePpgDXWZqKZmhzC
K8zI9y7E6adw0GZCKrNpwoZ2wCm9WwAZxwr3nXPgEe585GfwmakmdF6N0YK2rgecQR9VsiXtX16L
nxU/UHgIgFa6Cn8+YWRwwzwiFMTV5Cr/Mi5cgYG9AwjMtsMN1vaMsYNvlFO6xxwy/EwmIhcv1ylk
hS72NOPc6mMQO09PH+TWFxOdyQBDJCoIn8Md/xpEFhtwKVzWtkqXKjjLo81Q2iVE+8BIvvR12Tne
OY9TnZzRkHeJGhRcxjjnbschaY8IBeFi6OHplrl1bUYpO1OGpU+7T0eOq8JP1XBVw3OKjwXGPpzS
ZMmoJRXUd/aAMNxMqCWQ9Ll4Zz2Spsd5TLyHNPMbrFa1Pc5rFyCPcTKJi4l3OiOSoATQiwDpaiiT
Exyt4L4mwP3Ids4bMuhOtdSXLyD9bhFJcxzrrfoptarqFGiwiuN+cySbgq+aINDb5WzkvIeJfvra
JwZvnN/NKpLPrU+eW0awXLG3E2wxdxFdlcu27biTdSSKObW60+p6g+kJC4aFjx/2iVETde8C3OCn
c7/SHyhtSLw82BW+MDgZBI9Jv8zQ0SlHIfrJXjcGfCRUeMtGxT2dVffZSVPrwTZ8aoAgpQwRK9XF
0eibY+PXid9oStNWJUH9JKOaid5YaLPXJ2Qn4ozcSVagtqLttha8C92rp0VbaI0RJWrC0m1uJkra
h6HhP1aoGZw9dNL53ULqBBifPjGu26ZaTEYUzRLsavyYZ8cdEDGm7aOSGuxi1+o2zvrW2nqcg106
WZjgt/p2YslTZNqmph565mupoVIUUPOduSgn3HnO4hwGOJewRbuI5SgBUd2+Ympx10L4jBnypHpq
tyXERnB+ptFD35bAxsRPd8jdu7mdiBwosYvWvXbTfRazXln408HjKt3M8wHjnqYyqn1AQyy/KHCm
LfY53PzmHi/siSGircq2RM/ifZOua99sp8YZDiks8hxFIl2Si556JS4YE+sLeF2LdOE+an7DurC2
kceOs47dMNIOSHNft8cZJuPnlm3odh2fwh7CsxQg4GwsG5FdwdlniKAhxwOYfLyLOFIt1r7rgCim
wv8GpT6DPK+bWEZaIqpd+SQSLGUdFXLOtNuLHdK30lZSVlNCznI12pB1Op1AYs9NrKlbshIR2Wug
pLIBIVpXN88S/UDGVDD6yEEg7hjTHGR8HITaHeu9dW0JHoEhZz24sazwpkH+5289vCDubLQzDkxs
Bg1IMb5TTmLd4N233FKpM6hNw6Kf02uvonUFFFmf4cSJt2Ox7UNtkhX0KW/J8ejpIXUeoKCoyFHT
th57FoUqasfw0Bg+PcZybfWlA0lNe6dRXDeqYb+80iVqSrVHzLU5+LkRzz2o0Wd0Yzpk7FBfzFit
cRZa7kfCBuZjP4xlfGN1KQEUCMKt69cetuv3vI8oqRjtpoXbBPZOA4eQyMhQOk8YZpX1rJ/XC6Z3
AlH3/eDPxY3tuF8gUNEQped7xFjY3KxdOrzi0m+wfioaQOTGOpKSejtWaBmdme0R9gU7kkqmZdsD
eQacUJR8zFJcmtyk5oNW7rTMZ8aQOgezJMVhEzUVoYTjXJwnNfxiR3SWtWXXLM6p7OdjaeFlts3r
urwKK6f6Fsw55wVp4w+Gyp8R1nZ27+/nuevNi0Yv/hdpSPgkbeeYM9UgCCa28zI/Nypbq7U93YrD
vNS4j1KbzwNXnr82gcVLclyE2SCASDmdqT06iNvzTTNyxin0ka6JsdbKIhqnq/0bNhfMGV0oZ/TK
TpMTMFWDuME7zaQ59S5EDPiY2RXnA0G0D+nC62YSxqzbCxqb7Gu1djqyoIYhpPdwy8AjDXkKI2gt
DCOM2GoyXFMt9O9Z0yo5e+EJPE33ajEWS7Sb11QH+ALO2MtZ+Om82Au0YumgRKEG47uW0mb/bEm8
OA5FxGq1aGbharSwrptBmrE4wlV09qopmRO5Pm/WIeaKGIHQKQpr3RGfRY1CE9vFqmfdaxumUK/d
1pLQQG1VuQcZ6ZV5WSp2IGq7+Gi7cfJVjNLsTm6NkwTnPzo6btYEl+Sf6BNGQ9vJYGcushJFvuct
pndOwTb3R8LdBsQiQ3tW9d1wyKFU+tQqSObNbLEe6PAA2bna3w6ch1fipbDTNmGICdfZ6vUlRyUf
YhDr3dJoAwJNMWsXbVf1emR2kYDSSJ5hVuBCeYiywvP3UvX2gSvHD3E7zO/nWC6XMbmX7+shynYd
M4TVmWpnObAhDh6xSIWJDEDUxjsadNW8hUJZ+qg1nflokz//Zagd9wWvmOVrzqnyW5XP3eNkT9Dq
OFfZIBedeWlxKMNe3p8+kmAgoXKFIWLhhoTsZk/qS3PhOnNyjZgePkEqkw9F3Uf3kjP+vB0K7Gmy
zjXPlO+q68Cpw/cxUogvVaP4TW6J1xgnZaTE75bSoGLFZpFUVOQVCDPa4C8m5H8dnt90eKxAp5D+
3cf4ByX7/xCWUJXP33d3Xn/kr+aOSbNGmK4D3EGlDwL3P80dS6fDCY1CaXElQPLfHR7Ho8PDT6Hl
h72sIea/OzyOhXGsrxNQSXODlv2vsuHstzEa8PhpzJIx7ZP0we29bZkWjddhfCgnxmrN0gejYeqL
HKEY/CXzVNWjbxfbtPH6ZTjLbIjF5gcIcNLaZ+xD3YNdiB6TI7BqguHyNm1RcW09Tgm1f5/Isu5k
vx3SMgEPqVlnShSZE3t6CRntSGzIRIR86dp2MZ6jzC86Wtj4QZV9fVXmCiLUOCaIGgLQoks3TOeL
yihG8zxNpLpSIgwfUqepL0pDfoQtNp5hdu9FW5MDXeCmeJUXFOz4dg6YtpOZ8BBL5AskZgyTsQkK
bYzqt9Q3UOHYPnNWkGojyWW8W3QFZ9Z2mCEp78arBI0oYQxxjytBSyUBOsR5NT8r5zE/m0fU4Ds8
vpJzWUSNd40jHLKYTlEMNIaBw5esVX/WYxo9QH/CaiPGx+VYh+10SBeswCEQlPziUqT4lkEeHSG9
hOVTPynrbpIxDD8UP/0u7vCZwnRJ2fO2i9Sy6TJc8nCAHz/2rVCP4VIRXNtGDRbyENDmbBO2Lg8q
QnOwP4Z52lxOrpVDFyTURFjZuOcM3lgoC1s8LCtMq5D6TXuKKcr8JJvcc6jO3mOgnT8owfBJSFLR
9AfOuCaAE0N9Zziojm4b1E42rv7FmdPnIRWqO0P5SntvkxBTbGzdsRi9DerjtgLfEe6mlmNB5lVI
PygaB/9gT9O0n+ApbMmrHqODsnsQQPCf2sWuPZ++wUM1n1GeRYfM1RGFWZgAxpZCPRcW4YKHoC3c
M/jZ9b2FlP6UyT7/WJkYCoTmiGtYbUT9MR/jyNzZrXdTFIqF2I7DfRvjxE2eXY7OyrRma9xHUd7g
shjN+9hrg5vZbcivCtthOzQiuoB7PHubyimye3IioBO58ZC/mKlRnfdhap/3wEw7jKDDT8yGdtyU
qRV8DosR2zFohGN2FvWN/YBt1HA+kbtxsPPRg/5Xht29L8Yv5uQau5Gk3B2OkKqANqqS88qrHY7A
0YweMKJZe1nIXFxkses/+WjAz2DbgHC63WJZyPpRzHZ2YTi7LmweXJG3141vLp/xrA93QxOpRyq2
4hguIVPQMMwAtTUZf0hYje5GVXN5DQYER7rH8R1j0DEJt6Q2+DsLI+b3Mmp6lMgBFOYgiT70TV4g
su7D/C4Ttb3tFjInRkgxPZlbW7xWxbBxRWbeunEzbFU/O8GhKgUZe9CZrPBUQz4FpOnrG7wUsT2Q
Zv6VVHtFQdzh+xEDK4ycjnVe3xeaMGLHGXvaAvRh6kSYx7YS9vM8qQ/4srnbkqyyeReMYOpIRR2X
7zhtaqSBg3w3dUYY6Wg/F2ZP+9q5/W9X/M2uiOhIt97+921RK5Wuvs7Jlx9zU19/7O+t0dG7nKTS
IVEH8QwdoT+1SkRa4UrgSDp9dFd1MtaPW6OjrQpseL26Y/Tj1hhYEtMcaAQrX+HfkB/esJbMIODy
qKIEdq5oON+2lptU5MuE+9clFL9EPYtKoFothdeLvYmjXBlsqCSmVB0TUM3COK/wcXZbME2PRPcp
Mc+k0amX1okGZpvJakYRNS6nuZTe16bNIdNCRmiXBgvUSGYUn5iNKnGPddviD7gxD7Zdg4R5JVmF
poroT4LFLWkc3NCU7L3bsRpGy8HUrW9rde8Q79Rv5TT25lPuTHS+N4swqIhY5kxCoBPfIBzC9wwm
duFSVIPXYlsYI1ped+vYhgbJ5m2uW7n1uq+n6ybfrRu+nwJJmh+IutFnATId9cmgM3EkOGHDnA17
QBfKyq49eE2t3rlUZh749JRaeyJxjOVTXeI08Jp2/t8E/M0ERGuq+3r/+wT8kHRfqrJLfuQdvf7U
n/PPl3+s7AUyb1wtkvtu/gX2H9RZiDqwjsL06Pv5JziaYvyEhwf/j60n4N/zT9iEzzkebTaJ/IiO
ufg35KO3/WAspWnxw3PChBna4NuTKXyZOBsAcF4x0FVh5rLBYzimKMb7FkT+uxf0EwLSzy7oQU5E
LUg7WK5heN+x+DKeurbrwj0RQsKmp+2SF02qkDBXjxFSsN8wK962n/UD4t/G+4L1ow/gPxIryE9b
yNbxxMmrYvmMfQUkco2hdu74O6/Ity1hLsWnpoyAJ2N65ltZGHGmcTRkljhlujWUeDCo3H6hYpZ2
RLG/IA/0spQy+veczJ88JSMJZhs1C8vyW3bi1GSjMo1WnDobtgRx0nRkiA8FdwHVLX5DD/kHWYUH
ZQRaAZ0iiy6jniPfMzHnKu8Kb07EaargmNGZ0PqOKTXBaMfeA8Qo6Q5jTg6m5G9VS++G0lxT2ecc
gYCpTfR/Paj++fhwMrXS1bc8gkDe2oSmnJ3wmg7F6VWCFRS4tZuwvM7+P69laV4MFaim/70ZUBFp
TnmslDihwKHNJWDye8QV3a1qtl8/1o97I4wYqKYQY9gaCRXxzbcEpASQGFRkEKcxjL91Nr6J4Or/
luyzXgTe4fp3Vqk3HxO+BZutnYsTSbWwWbHvgNguUZBZQMK/I+FZ+u18T5PRV9FWrjYcXl7hW54T
PnHWuBiWc8IiC8x35fWQ18O+nLeI0nwUjs9CKiap5kEhO3XOo5GkhV+/2J+MYE49LHumnqoa+/px
BIe2RViizMRp9nv7wslKC194jdhxSGeEgscX+yyzW4l1Mgb5u3XyupqYxwryO2Lkz0YvoECAhSBf
GmrmjzeT5Qgqi6xm8moV4QqfTtirnADYfyft/dmloE+jXke/7NhvR9Rc4zbWeo1zSlxebxDobBUj
n1nqfcnX//Vb/nGpZ/kWAnmsp7WeXO4fw7eO+ypHY2RchLSuCDIgqPipdAirWHQwy1gqVodfXxFc
5vvhpS+JSy9mihKPKz7wW5InBqDChocZXJghDS7hl+DPHR4ad0SGIGjsQr7rClLHPi3dVcxZQGo5
AQ+AMvuJbI6LxnDXFeS1A6kWmnzkQxpak6K7hb++Zc7bP94zGz8WkJpbCdMYQ8i3vH3CrFIxF464
6HKzOJhLjIlNIo1DZHXZgO1SoaC6gWG3Vbit0lrJvcUvu23p+RV7cvNoiIQFBS+M0Kh/WRCTvMxE
Rkj0nAvzyoZaE+8ALK1x85pUY0WAxysWn0sa/iZ5gS+tbvCSb4eWqEsJoJh0bFCvyVR+JJyLNuUF
ouZL1bsoyWlxUxaTxkJKHhZRQdhYR6tzwXoQMLaolwJk2WSBJCHuMEPiyLO8bLiG7pvKLoYyQMVs
bgROqPgn6V5xF1eMkFqA7EMl6ZczAyRYXqyUsa6PAGFUayHpXNXvkJuaJ68u7fqisBJ1Z/no4g3g
EVqQsPCTT5YK+GTe4khsYSfalo+kODP2+kw+Z4nOyRCpTYSPFZA3ZNV6hx5Bowq6919qMmeOY+M1
d62k0HYn0Asvwftkw/o7upspcNlQ16a44YC/02qDihbSPXNmgehH59xgGZKcrbzNldG4Nk5wUOL9
BFPo3XVdtDzaI3zZ1xQjkt9pPcxt95IBztgbiXXQfulCy9n6Wts71NpN1wiVc46Kkd9CTKj1sPS8
NzFoFsK6y5Xs1AegQBx5VBG36TFCr0sn2PN0/ySWAsJMqRYPaxYOJit1dOWEmKlNUwaS17zH3I1u
9tq3b5KGUZM59E09qWNIVJrWPX0qX5Xb0QxRpK0dDoO2K4pmMcJcxOeemyE9MCv2q8JNVjHzrzIj
nG5XWXtswMfCSFO7jMMzARH0FH42mz4Ds99YpcNYHulEPHZEpXRnfo+sezZoI9aWzlfvyWIloCNn
X95A9aLtVJNpebV4OdnbhH24z2OFjk5C8oJJXrZBvnOV1WLBu9jHhTLT29mRFJ/KcSQ/c0nUVd6M
+a7B1QETSIN288FKzPYiyavxPCKTnd+Sz/N2Kpdq2JldKB/IR9K2n7h8ZRvPTdW1T3jyqRBxheAn
AzJJ3A7+CWycrSoX9ZAFprsnM7Mm6t1UCScjibvoYnblLZ1MpIFpOBT0sdr+my+W6ty1veEat0By
v9SswcoBCHjaLppsgNkFuqweHvJHif97d+hcJb/Mi2ftOiIHLmHgtdHBhF88bYKhTnZWWpVnFLDV
dZBqkA6j5PhTpIlhHvqdKyVjeQY9BhU2eebNmd9N8glxZE9mU718ktFUXZDqFymECGL5VOYNMaOu
vWw7a+Qz+jDQt1k2lZ/SOvX6HZRHMpDN1jvTh1GcqmaoeDvNfN03nAF1qV0csI3q9cIEOaUyw7uB
TvQ5LGsCMdu4Oyh3UF9DPKf3pFEZtyqoio9JNhIfpcp+U5cJAQ6ImjdE8j6DEDA/4F+QoVDE22Fs
rUNRV/wi34AWAY9O+E4INJxhqol5E+qhqieBE8jf3bRwzqNKf/l6uuSk6x8BY5S7K5HeguaGXEjk
QbgTQxTD1ag72CJdvEPCaOztohre15ls0K2X3WFwMwWBwfySe131kWgFUjYDaz6AiDm7Iec+8Pwv
btmVQAOwygMLEA3AWWTyRT3IsZe0xcp3KBEwSu16BrWB5Xv/vLJZDDtlSnSacbSv6h7PhtcAMNuZ
oXaw2vYvUQvwsCULxiJyWfvgmj16jtYboEL7w+ya+yzBaha8seGUThIxbAUYqdVTaMHjWhuxq6C1
7wL2Y39wUaTntiBcanVaALPFsuBVHrJqYFc3AWOmjkLBzxFOjvQTx1ow9YfYbY5iFsgVVk5UjSsB
t4bDHv6NtJCf7KqJOM/RHED3WmmtuhV3dfGJkBW//qbqUWjGWx9iidZ3+zIV01eo0k20dTPD/QDN
lPicOOiO5A0RLlLOUTJsciuNP3dj/5zS7d+7IomibahYPj7mizEY98lCMu7Rt2P/eqSJu5V5ku3j
aWpojcjloPyyfg/BtvA2AWau70ccy+5A7b/Z+fJxxgTkJutt+qky94h0DYgPF0Ntv0To31+WJJnu
o8HjyzHj032D5D2AIePpRNkYe6pNk3fehXTpUBJ5mddAOajeFRl25Ekfe3LHTqKp1FXT9c6dXOYE
7+Qio5Ui+QopxHsdaVSOZJnMVp9fzW0rbhZo4zcNlmF3ReKT51RZ3Rd8vPJ91S/O5yqQ46mXNeHT
bmgneIr4DhZA5DhspmGZgk3R4GTWBaFLhJMvLmDRfg5rY7qf+ihD3jGYV20SuZ+ySWbRtsUKhL2y
BFyHWhFdB/Ryr9rZdS6MYAqwLRmj7tlOpvpU4L2/LxN3OKFNNKAD913RnlkseQeDwyypKQTfh8Ts
hN58iJGoPOC+Xx/H0lnu6yQOL001LLd9TA5iMEbT05D3zbDHB0QkF3Myzy6hSFC/N344+dm1nOFd
4Hw3dEeqXOMyBVV7byatHWwNUjkI4zY8M6NdTwzuxA7/zRqb7mqo6/EMfzl1KtOuyHc12YeQSSzK
i5jF7SwToYXcmZOFsY1Gb7ylU4IbYLl6x3UseU/Z3Dsb/PfdyzmxWUYdE2uwbVOPJVGORTuE27ys
7KveU4u7gdhv+Xs/9wQLojV9rWxJsF1gNFhI1tAOhGjsvZPL5dgNXnLXFVbzfrBU9+jnSuzHecm2
S6pF1DgSbYQJGwO77tTD2nPCSxQiSvwCb5x9qNdGz6ShJPlO8KrejQt1SpnDrNi6VZjcIFuY35vt
ZFy5SQ/HN3Ea5+CTDO1tECi5h6bz3Glb2Qn9p4Gx+43++fyh9p3+C2JH74X8XJkczFoSmgAnCzJQ
WuVeS3g5dBKyUppk18aQ7I9eX39z4zl616WwXTdL0vUXzjQTDldVZbOL56RRGwHhA6OBsr0xcuiK
NgG7/S6IOLNHCwFrEN0rGjbugOnoKRvw9zCEN36MoVHC9o6W9Aa6gmduwrrMb0qy+foNGe8GejaH
r5YDIIkjgdj5PGAb0cyh+K8Z8fX/xTvZFoA935U2/+jR37RfyR37vkX/54/81Yiw5B8YSsGwttli
qQ+o3f5qRCDA1D5iPm0ALO/4U383IoT8wwYh5ec8IDX0llS0f6kwrT/A9Eg/wUtNAPGZwb8BQh37
TR2GQQn1IvIj14Sahd3f2zK8G5ZsGoIERRXSFIxFLXNuaJFm8iYIayFuBdVSd4ZTZdkewjCwAqoB
3C63WThW03zd0LAnYhLJ2AaLjIwVPfZpRc8f3P/L3nks2W2lWfdVOv45FPCmI3oCXJ+ZNz3TTBAk
k4Q358AcAE//L1xJ1aRUpWrNa1IRKjKZ1wAHn9l7bYgxhR65haxCjoriQGy9ru56JGEfld4q5FJe
V2d+JAEU66E5GA1PtyY1C5+9dECic8Wm7lRxDn+3QGFwRHbC/6KtJufJBVLpYRziFktIn+i98sGh
49kn+Eo3VlDqt6QINmNE4TkMIQK/iiqkbKUD0t/Wnj1d++JPLjZ3HmBUp9B13XTMjhk7EAII7ezo
AW55Vyg6t7ZO8mUoazd9kJ4PEb9rpvluHJY42LSmquTWannHyI4WBGWdKNsN6JX0SsTFLhmzJOoT
5X7JWJ48d6Ob5meHG3dD3Kx3m0kdIgKwzZQgPSS7UQ9GBZxOMAUjntA+mx89ANawaOJ2fo3npg7Z
rLLsJ0s7efRsKw7CrplBLVDUjsfMjdOrRU1kVmWZ4exhiuqQnK1xG7ADqllE55Wx8wiMIjUus9qX
WU6EuSUCWoXvjdVJ62qeRFge2iGq4sW/9QvlDaFV2lwS+ZKZ6LGntFvQBnSd3FAczG/9MAv3jney
xq4XkOQ3BHFPm0wfMCysBqVKy9PvnixBoiRZcegyG4h8YtFxiWwAhpt692KxgcbUhC5tTKwd94VL
DMLc2CjiKmHca06gtvVYgf2wCd0Gwem4H6t8bUNIPNhS4KdtmP7qL0nm1WwiavLk7YsFRf/Vj2LC
v8KdQhvb+T7I1opc+mpM6/bOLkTaHBd0JDYWBbxNZBQwEiG2qurAl5CeTh1AJqHv414xbMtG1cen
d08xw3e1GKP3CEMko6nD6NJ+gq7iiRAptw4+jtotlBe7kDVNXrdhJN41p7yJJRLtNkk/0MjMLQkp
XuGFpT9X2vWI7aQju3Jqzp3mZ9fj6mRy41p9pt5fPU6r3Wlu62o+ThcvVNeYtUT+4erpgbkIfFp2
jyVYa9obI1IXe5W+agLqJMvusgkLaZQKCNJhI+OKOzv2yacDkpYhkc8bwDwt0r3xelmyQWxMjX6j
wTpobVrUFkakXxRh+UUdBpQKpZgkuM27IVNDnctVVCbJ8tukiZXMXHE28QL5KkIrNS87o1kpx914
kaphuUVsVq0KNnPVslEXiuRk6x30oz5f7knC+6pdhHHdRSTn03c6576xumXXC5THu2SYm9cJM44d
+qv6blmg8+7tuJX1nv9zFdRqcMwPnETzoy2CqTn+5gIpS5PpjJ4iSb8k2lrwk78r+E7OamWx6GZR
xxbm2B5UkRoNQLgZ51GrGYy/O/1mQZJxbxNMVIexjWNhmyecZs4AVKOYRb5fJss/5ZoPa9xnAjdd
TwaaT48UoWXDbyr2vh93W7Qh6GQzvquG0mjJN5BerXutnfVxZw0AnN0gN68aF42z5TMe2GooLFKG
GpiP28XOsMiVJt9zYSf5Fym8/HOu99oz/ojxrdMRD21lY9vca/Y0bqB8WES3ulp/lElCa2nBqNm6
aZfIK/4CigpDg2seOiaaIhxiPilaJ5sYRhaxWJucVg9zRhBUtIObRiaaiiR0XJlQKEIpP2hQ8pst
HZ9KerS66GdvmrodyL7A5fBkIGP+RFLyCzFZbo94ZxWDkzxvHlyMTfd0CsYm6Qk67M1UHOkLPZ3Y
YADopebEgIon4pCQstjnssLIGVYSDOaNkk1zQx3m5ntfNNar6KdX4n9JsaRuY2ppZHFJ7NCo9yCA
RqRaN9Wqbl5mo3sAmJJLbCxqSu6NCQ4Q2D67nJf5UFlez4QD9wmQ4hOJk8o/Q/A3dpci4T+75X+z
W3aAXf5VORV9LoknkHX2k+rx15/6R0Vl/7Luhx2kiywdIRz8VFGhbAQ1a7MXAy5B6fY714IoCsbx
wIwhDAfmZQXzW0Vlmb9AjV1n6DAaVk3k3+Ja/GHJssJn2f4hFHE9C2YA1eDPew3a0aYVmEDOxBKA
elAxk77Gyr0iKjw14qp35lM+URBtdbLg3vrGHp9B+/CE7YJavPzw6f2TvbPxM8Pg8mpYR7BLZ2VH
EsdazP64tLTJDyvoGEdyLPBBJGBDYeF5DffwNEIkD0dlD28eKq2MHtxfjTP5CkWMl86zIz/w6o+g
76mmkMUPCOJL45nkCd/Yz/Tq34yZlJlf74yv038n35p/8oovm7f/3ZX9+ooRp4CdYYet/2l1bWe4
aXHI9mdrQmy1caelfB4poK0dDWbjEPGO7XSTeYCiF89luEgiJ5Gb2OQgPI24N9Op67ACaJg8qUjJ
DeoJbR9DTzKq3yZNnt4VQ3CquoDBHWspxq6puEIfw7CJjGX3JmNsV+3/+nv489dANcZSCD7yqje4
vOkf9v9ULQmOo7I7g+oNyBomYIXMjDWcvSWP5E5NMnhsY6N8/etf+/PiC2ovMiYDuHZgci3yP+vL
+uHXOvqU2G2XQMRbDb1GkQ442WSU+XH66a9/0x9WUJffBBR2RTm4rOL9P1xnLZLJhXlnc/ZbnTWL
WjP74t6fsUi26VYXA/M35gbEGuSWo6p/d9H8vGBd3ygXCos9yi+cPqiXf36jdEskUYIHPnvrKrXK
B+dzUa6vwVkqHnM8KsJZ56vfq1IoXNZF433rMQIeFaRz6PuW1IlUIFmWYqWueIbi7tik/jx/ayFg
bcA9V16EEtdG3GC5y/Bre/0vL3rjz18UvA2ODQvoJr2dzZn24xelu4NTO06s3RhDXH3OZA/30tCK
vrZDa57r5KQYrH1J/KC9nhaR7tzGnrCGUXx+7z3ME+TWJ15EXvL4LZOW9zE6beqd/vortp0/fclE
N3IR0ZZytnJ3ojf/8VW6+Dp0mfbWDXLddQ+y6Zlp76eLALMfB/Rgk9Dvx4qBdkgj49Ha1aiCZbsv
Vx1nUYrqoS0dxJ1eqZIXlVfNEfkqM25HtM+YE/xNjA8mGi4iUaY2CEbjvKvPalWRkh2J/SgxkJZq
F5mpOabVwUGS+2DmyV0y19YUloMnzj0S1R7NgMWYFt0q2zKTs8EeFuI3lZ9fl6vGFfGyfUpX3ety
kcAqQrcZ267KWO0iklWrXtZYlbMMpL62negfB11jSqNWbkHcieFoE2T8RPqWKvaxp9EnLGkBZ/Ii
0c1qob1TGRPG3nbmsaAeOhoiKD8yLPXc96vWF07x5IXjqgAmMAstK5/DHvRCcCtUNW1tJcXOuMiH
S4T+xIqrhOHnuCqMq85Ca9wGt7hJkR8bRtMfeNSY7DtWfbJPS/w6VXp6ZcqgfXSsHh1zkGsmcthq
+ey7jaQ9wz+7I2sk2VGk6p/NVRHdXcTRZL8ilK4vommqcfByCiX1fBFVs5Fd8YxWdQBG7YAzWOXX
CK+RYucXWTZJ2ZhcLmJtXIJxZF0k3BIxd2Kvsu4VW7DJLmLvnCup31n9KgKfLG+6Bmy9lPH9oERf
VbTGrEDkRxqnBEa/ddTSHgF1AQ1g0Xw15yrvLfq0fhha/dwXPVEPpyATy34MoNweK5mx5MzNsnnU
Qekdc4xNq946gEo3C33NTkmhH21qRBFp1JeFElu3UInOBLg34tsU/6/XHIrZA4g3T2XQX7uMrLmi
VMz8WZFe4mg7V0vz+Hbk1nGTSIAN54Kziq7aweaVQciuzSZCaVpHJtqv45M5RmEeNetanjUyceM7
xZi92nYxVcHOqVcbmr8AZ41q2lZa8XQ1uo6kxXV3XaaxE2uSzP+uDSP5Khu9Mft9ZvuDf3YuRWv9
WwlbE+xKRdux45YpsX+pVxHpNIJhAgVQQ3As3WomsLoj9sUx13hVbyLadi8ziDMRX6v5orUVlTT7
+3XjUVS6dgt7WKOeZvH2khMfVB0tGfQk36S9+0CWD8YxNOumcYUqrCNeCnpS2u/JgmrrRx7G1ilP
2AjvhpZXwOieDKcta+wliPBHt+qm8mcubY1bRW5iwxhOEqZZuSGGLxnWKJfVh3UBz9VLbuGOKqBy
b3xeAJoa1r/iaCDnPiSZB1XYLAphbbImizfLEBcOidGyDe7yWOV2ZGWCzXuFs1C7Amho74w2TlgQ
poHXbo05ZSeZZgZ8DKjDKWsr/l5oBFlQc/kkFtBumK9L2LO6eJf1zH4szLiPCEdmjrBkoT/amvU0
l8oczm4bzKQlBqK/Yb/JIynpvIIfCLDsW7s4S40aJ3LJmh8UBFy/TjlLdmX0Sf902dc7EzqH0DdW
k+dQTysHwmUbElYDU4xNaYmC6Y2KtwhlxVupcKkS15iPj53jqi+tTK3D6Ckcu37BCDCs0SJZO6ds
MPddEOvL1Fr2PRY548m4OO0U0mI/YnqAtXQ0qzw7yMmkUa5JIDRvL3zSWhfrxZmzlQTt2oF3nGYG
1yiIVudLqmpeWNNx6F7xBMMI6+tc3RWnJOtTY23D2brF5l0uh6J4MH3yVo6szyCHg1pZi8/Vc87u
i918oyp+ddMs0C4ms0IioRfe+uYlsAXF+cTrWrs626l5F4Nw+KhSyBA4KlmgYgwqkyK7r6XHLY8z
G/D8hfxtmD2eV9ZJs6wZfbB/OaZqDeGtwJp3IcMrMe2mdTS7nUeB0Jn/ZtPHO+IAmQJjrZP7uiL3
wApO/phlNLopFsXo4pRX9WownUi2fbD6CR9jQpmbY3iqi/zR52kBXVs3zhdyg62bLsmSdpqZJ9jO
xKjHaZOMCD881qWLN1v71uRjjXRPzF+LsnDuSHHWiTNj/VG8KIxB3aGKter7vATrGXJRMNAH4MvM
zJntcutWwYumx2yhVZuIkHWf2M5SpQ8ZJskr8nFyZ+OY0lwXXwAE2eEhcsHDSgpvadbcJgs73eBo
140hvmEdhCyBIJF7Q60n9jZ3yMLYTeMybnnIKHFlyMEkYjIo+5EnrTWuDmCRv2McDJ60mTL9tAS9
ND76Di1UWKE6ZHSpTP6pqTJSVCoqcZNjy9ei2GsF7m5pxrG/mWavfMzHToS+1x3sahqdw6JcvpxC
N7pl30KuaG5qd7KvtV4n1ghLbTVeJbNq08h3uip9ohIBvAzXoA05OrsR1Ean8ICp0Rc8BWbxWCbC
yF7JPrd8ZDVUYPNz21vMXlLyWSXWHa1ITlrcqi94fhhtsf12iyOxsMb9xOp72cuBTf02W1YrV2b2
uXU3FYBdzpXblpiCW2hmN7aR2lM0U910W+grfGvKB2EfysWrODu6rtwakzXJzViavtwvvuDqLxiR
epsZURnTQQQv4gUohvGUp3hcuB2yFYafVN1dHWB12Q1mG+Q7n3GLCqfhDfu88o2wKEbvGSYfChSF
asq+sRmRjA8i7rCUzwlX9LbNLL5NGge8WZnVAwPxZJtad+YEw/gYT03A+5omLbkppIbEpupiThVM
P0N/U5Yxr18GRbLr0nVSriZdP864+lG/EHAEeCtOvf+o9P9Pm6m1U6Cd+wuVPgNv8KA/rqZ++5nf
Bym6vRphaEmZpODQXCNWfl9NGQZ/tEIuyD0ju5N25fc5yhrnw6ro9+WTRY/w+2aKSE8WVhDCsHHo
tIDm39lM/awCdtAPOUyHrcCBUwqO1PrDGAVAvJE5sVDnofpIupKg2i8/fBr/ZNDwx5b8j7/A/bmZ
kZNFbOLEL/Apl1OfGIHgczaeswAX5cdf/6qLwPTHmYbPvAndL/wH2qY/8+cYORqlg4DrJndKVKGI
pjQ6dlKhcSIVwnnv8inxv6aM4ntAWK3ZaQudiAPQ5QQyTSTVBygs30tuk8FOse9SUSWre7sevmVM
tbLqepAMa+0rHQ3EseyCPJZPPjERVy5Uw/hppshGeuycSNUx7nLR4MGbc3qtnrA+6lnfkk4fmqOr
cRyq0Qr6DUgRkRaPgsjoEVqZXaOKJH3SB4+NRdbErTSYJ4mM8JnKeLgqYzFgyRmpeXYVO3mruvJ6
J984k0ssg1E46l1rdHxIWrKecb0peaKxm7y1NaInr3I6Se1RQXay6601JnEArKsv8n6KqTBk1u0v
38h/5q//Zv5KZ7WK0//1qfHYDH36X9Fn2ZTZz9bz3370t8PD84EBG7oHlhrC4cVE/tvZ4Vu/sFFm
OmtdzD3r6vq3s8NyfkF6ju2N+4DuwfH+9+xgBst4kiMHDS9q/NV593fsdQFH1w+Ce/bpHoNEnf04
1hSMgX8Ulw/IXWtkT81hGj1DbYO0INCirjNg+zjSdm5tUhzWSe7fBzzwULlmdXZW7tTwzE1pCSX0
fkhdmfVyUe42rlk/jp0bv+OOQJdJPEZ7QDPiHFq51no8/50r2GLNxitqgA4K23u16bUpB8SG39C6
ZkOcngujARVHToV1GhZRAmrA7rogrZnBKxQsVqbNMub1965CHkzY6mzvCq2zb4GaEYGVEhCvNdOo
MU7TECfHc13BknDqHLs0fdZxnDoKGzStN+C4Yu4fE43PQJtxUlCmjsGU6UiqaEjfdNYcwUZUcf+N
34JEWtqEpUbxAOcq9FuRpfzD5by9hIpMce2iXXH7pthmGqHmGf4sb2stsDAyvvCDg07vzq0dSkKD
IPqPxXWEILpYdS/tonn8u7yyF7t1upda6cVDUOhgTgh7ulVDXD8hCG1u+06OMwn3U+IgPyQuii7A
w59fVqURs0cUxE8uaevfU07NWwh/fJCklMbVurMlGRX1nXdPW9S+G4nv34FuVQ3CIakbmxiFGyv0
UjU7z6+6EAboEXRWe1swjrlzgGyn1znn9qHj89uhpQXK5GZiv6Spul5FtbvpEpaROXXzaBjCv9cA
C50h0EKjgqBxqIykYl8ujae4gZ8C7A+lWAmHc2LSfltIMWqPi13NW9fLDZZqmI1FWQzMQJBldIdF
q3res2HtrDoTX9RSiTc5NOZLq88sX4NFOG7kJAinDa0iIb6n1walMAf3E019iCkneDSRr91P1oL6
MZhATGONt97NmEk4MRIs8TZ9qqnP/lL4iJCM4LptLS/ZMYxh4zrldXaAj9kvx2GYzRk2y6CBI9NA
eVKWYx3QJ79Ow84K8v5Im+NABFTt8ICC1CmuU2sK7lofd0toSNd9ro3Zvkk7TVdJhHJA00Mf8Nji
RK5BrMw+IRSePB4NMzgwQ40PgjASsDb+mxiZ1Wt9oESUtq4V8/1oagypDUDmbHEZ+rsEbpQ5AOuT
Wn9C7zfoR7wWc/Zitl3Qn7CoOXJ9MOmvXpxowDJlxxwgvgGxNF5lY9+9pKI6w2BNrsuhyoKvNC/5
aIamRRCqdgIG6dUbzyz1Z9yD2S5bCDfS2TFuY2Krdjyw07DHCHUUS6LAlpF3rwVpc0MIjth2bf8A
xyrdZGVruiTWsoSiwUjVJ5dgU/fA7a091YkV7xsp4VoMjsXgBW9Xu8lyso/cYmIO15Ny9uHUvIYD
mAdgX+NgDhs87tOVRirUsRl0ZzMH9UOzgPvNu/iIxrmLAr+ZTgpa1xaHWrm1e6QJUGD27LS1D2fh
pCljGQkaFMhp+X7OWBzPbe+du3l67Jcu2XiJQnmeO58MKWdQZshmVoLsrfL1B8OyzHCUyJc1tiab
xBZYiEuScvzWTXZxjUAud+orHSbHt3z2zvpixm9CFuoAy718rME93ubIYQEFktljl914x5zb2kEh
I1olS+e9TZWQCX9mUKz3UZp25W42CqR/Gj+Fdb8gdEk27abwlzeIWU40l97t0sqbXhUEcpspmmyr
kRAVUCnlroaeU8bq1u1K8sS75kvAabtH4uFvM1SyO2Js8qiOnS5qDBPzS9MgwBlH7ZRXmXE1l/Cl
Bi95b0DibRIDdU7hzfXGDIYmLPtGMrkW6qBDpX3OB9lzYShtn8jp+yBd4IRpPm97ecE/mvG7VTha
FU7xCsrM7YrhNauM4wA8rDhYle1c1WS77AgOYgXXJiv5fAA16sfgPCZN8+6HNg32GfxLpKsoHHvH
rrgq3MU7z52oieguyHXa+iLrHxBIxZ8ChiC4fap4S92enpfAF1/qhplIiNK2eG2ZNO4MdOOQh01/
B3o22DfL2L61KtZfAploW0b5ddQg/2dtRDTfLIBaVQRG3Vv8wU3nTtptRwyVh5FCj4xADLukW1yw
rbFBGDkjHOPkTHlyHRSVH4RJ7Qh05BnlYWFaDZpa1vMbW1Vz6BCxwzTbsM5WTHYLkoMJJQtimr1H
Kbz3Wg9GlCQpXrYJKi50zZ/6Vu9euOIQVmYDClzdkg9unDf30HN1PK5FvfF7PmlQ17lrq52OOyOa
aLgPpinXBBlbQ83h5d+szq6+DZVksJlaDFzHPlYo5HHhnWqPJ3aUQy3drNKE54b96QMp3f7HhHl+
2waCkM/YfNeC4XtGC/aKvWkKtbnWo852nkFJajfcU0VkWgUGAINzbplF/JxImyF3/h67w1ffFM5+
aWzotDFp5uiOXudxDjZ92Zgbz5OfRVUW4Wjp4CinYisNs/2WxB5zAOarG9O38sNIbEwTmQuy2cWN
DWT04FeQBxX3teGeoajV19WCcrvqTfSklPFZHymMSu22M6rlnMwozuHsfAx5+sSEklKK+iJbLCNU
1lgePAjjG+KBTIHwjsO1cKC6ppZgNmjLLgQraG1TktA/M2h90ky32VhK6O94/bNDk/neN5LDHqAI
fI8rRjYMlaNA896gY+ob4QBDmwrdOwVzvFy3bGJCzxJvaPlIZw+GkwJxyNnZtlsAAohoktE65NPM
tHlsj87MxCF3jedMzcV1yTUf1plr7AzZBXsz79Oo1fO9HMv21PTTo70wBDMW8NolwXUE/S0fPfVn
1FtD84jOigyibuGzjitr3jDdGrfgifpwrhnhTwMRUFLzv4L5eDXI8HnThWPdohcsIwLU7oXRc105
XyuzMhAPDt22TbP2qq3B9w7C/OZVKqIu+OhInkw3Ay8pMupOHfw2zsPObu1tRp5VOPpuuqdi8R6I
YkpodVW+Q8oz3Zq1F9/JuDlJvvSmlPss1c/p3NmRA7wlyg0/QWU24TcxcFhbbf5MCqL7EE/psG8V
unRoe3XzMKSE7uWEdHujy7sDRmTzSL/WROduGCZ/6vNsvxabwqhv8aEljOCCK7NtvqNFOwjITGGq
6bex6m5htxOJ1SP66tj24GGQZVCHSzc9qW7Ar9Tfsuu5oVoD8e4uAPh6zDwz0GlqwGFF13ObO36Z
jhsHlRVDUmjt13WOmcytRB2lyO7M2YOFoRXVcmcSNver8fA/jd+/afxMg0HKXzV+NxnpooPMfpwX
/fZDv7V8PtwULPA2HIOfGr7A+YUDEbUylJB/9Hq2/otrkD6jm1hTzVXC/I85keWuaBakAvwFRkV/
E+XgrBOnH3s9xh0oPJH9XIhmpD+vf/6DyEEabi7YyqSnhbGlCMsycceehiA2Z4BQNt0ONpez5jjN
Q9bO9Rk/CLZnv9IBzgdDvjXYoj3mfbHMW2lOxW1KGVSErlbneGPkfqJDPPU19hTmGq3YOP7kW2ET
sxgKY/Sxuzl10quR9uJaT9CBh41ZXrepLO48cML7Sg9SlsOxt7eL0u4jQjrjTTcU7n7JUnksWBve
DN3MkgqbGnbKYSaKrFK+SRliui/ZYK4OgMrMIxiOVNQ8i/ascXtMJE380AgbBTFd2XQc9C9FsTSf
vaL0b5bCwoUq8Xlv+QuM6gl0A241ubcqnnz6NBeNNDT0Rj8ac2wfCmlqX1VDqJnXZsGtldf+sYkr
xO+TGVOPV61xl8E82rPhkw82srhTXrAeuZhjyQrMzW/wQ/Uod1ZDa9lagudh4p4TvU6uOrrAr7Wb
yD402sY8sy+oj3MmXkcknw+5QotZpP74nLZ9DzW/n4jd0xb5BddM8iq1ogiiwcHI6bpJTlVaM4Ie
/PpYrqug0MQAQ1MSFF5kmgbPzXlSA9Bc9cJT2eSTrssv4P17UtyyfmegjP66EIRxjZLhVlsS51TI
vqWZXparNi5RjDtet/MmfzXxuWu4KRYdU/KlJsUrC0CBRF2KgX+t0rqd2VkluQtejCGpcnmjJF2C
PYsHkHeOdsgdPd1PAgUkeKr0peiztMBW2VJNz1PTbCtig40NeQc6+mWKBTZPXIBHgVThZrCDpUMJ
oVtFSIce79I1radM1vm/6kiGLHlSo8EMJvWd/mGQETjWGqtlue5CSJO4y1yHvljM3nUiUcU7lPOh
Kf3qpu2JKjQ1y8CSVSlbCxt79qjGmjb5FHsLzUswJPYXgf8RvXHruOsIjr/V6tVhaRfWEKNnJ5vG
R1G2VE5wn8RzGilf4+lXjVFK+p0rnXNWBuPX2rOKoy5Znqlc09LN2A1U+3U6XS1L73a7POjr56DJ
41etchNM88IU+TaoPeNDKL1DR6Kr4WFcVBMTm1QYbz3b+zpKajHg26rFu6QaIIhCGZ8LackxGud+
fuiUV/oH2yoYZ0o/IMjTZNXExnWyw5jeCCYuPuNP7KbQ6aP7+DK4AvEuauU5iTzyVA9tUvvvOe6M
m8KhYz1OQRE8LWPRaDzEPMYOdlpiom3Rc+/8tK4+O0kaPEPP/0Lj225c5kJoedz5m9PKGWkf+ox6
C6O1fs2TAXkaPMMeI1JZy7fes9lCzl7eHv0Y7GyljUMV9ogir1Nz6jdtL+/JPwjsUGTcz1Knnp59
aWOyapeoYr4fLuPQbUCtZqiDA2hJqhenojG8k6N3TGWtNPf5HOx83wwDx5q0Zi/Sglbfj6WdPZij
5uybTC8m2lkwrVvbk/qbWaT4sVfl/0g+FmEfyKvyPWanciXEijO+sYFcmsbqH9AF2XywXpW/FFmO
24m6yFKcaPFwhPxcY7DUVPs+onWH6qz5HdvLgDxHR5+7W5sQva+N41WSTykf72Yx04cVSxqEjZYH
MoS0MO40PxXvrprVNxza6m22a+PG6rK42sJw9+fQcmYZR0Fsidt0DmJqRnA7lPYqPqYEIJqRobeP
SdG1hDAE6kq6MouosGm7a+9kg1HcjKQ7QGpm1TAmGW01QpBtY9hiP+nVE03MsO+kwstn2czLOplJ
ImcLbOEwGd2t0KcFCME4VdvRcMWmsYZqqzcps4VS9/PbSTfKcbiyS+Eyc7cpwrOXRUvK+jAznCr0
V7TibmGGqbSMvn9lDtPlt/EUQ9SC5XNr5IhEEAnQ61Sl/oCrNrnjWJz2GFKWI87BT45d1w8CUM7D
YBCoHpKmEX8iRbR+tTTpI+XxanVK56T45K9k35Ah1PDgZy0W3GGq7vAhiV2XVFhQyOM5YwylNR4X
k+2uRNFt8MiLpmrOzgNN8E74nsg3VldV5zzQebluoe3gKWJ37koG9ypH5cY0qHOvhcHLR9Bv3jhO
HTPrXPr40falC2mzUE/JoPmsvyG9fLMWbb6tNYhm+14TzfVMiveZuOD2ceEaP5Jpon9tEfcc1Swd
RGe0neSpL+8Fo78mWlCHHRKjJGCTOOAQ4+iwFX08bIve4TwaMmO5Mnsmf0z7oEGq/E6UgwwdYVq3
MWQfm0O2iB/UEh8bNzexezZJg3Xc9rjXhuYuwfOxXz/PJ9lMxnUAX/PAceHtcyE1zEbjaG1RSTj3
ZYBDMe7t7JBNGvQIKaaW36P38wkMwXwPa0JRbAfBcTSG7hPFfXU3Gs544H5iIQQBRaJIABnMV0TL
Ruc465s+r1mGD1YgEE/pLFC63EIzwzJumzqZfshFad8ORRVDBQimY8eDkWGCSW5B4H/VGwZdRmeZ
DTBHR7xm2LPfdYwtx67R2n1tpRpDkpGjhssv5SFtlxaJ56z4dtmYF3dx0Kj31vPUpugNFzdz5t+a
zJ63fboemioo4T4sCtnKVkrTbB7JoX/NzBrNyZiSB3klkMqtxhHcyNFYqeAt0+Li0YFDIe5c2WXd
gWm00MLFdQsnqnJD6NemC3583wYGWpNw7umqSJYJ+OQbGt5HKZLNBPhq3lmp6+0waHlRWtduHOWJ
uscO3uRXvYTXdBh6LX11WsuhT4VGB1/ALGATSBK4E7ZR7iQW9waJHWpoAPcFyo8Tl6xJ5jWkWZQw
n5mZvVH7Ti9FodVf83EyPwX94D3RDbYnsrmeRO3N28oSgMdF10beMFbRGjjilssbB+B3O0s/5737
5g1q+ALNjwrClg7QEAfhdaDlB9fzyzthlFtl4//hyzFpl9sCQEAvvluLM+Jib8XK9BCWn4XZkJUH
2cz9PUJaTPgDK0ERtjJIkiffHSTMCXO5TxfqHdzvyqm08D+7s/+TFxQNNQ3Ov96dnb+Nnz8+/9RA
/fojvy/cgTJjCWCp/as74QconrH6Ln9fsbML04nY8lzMA6zlDcTAtGZ9+j//jw3aGgULJgY+ngnP
yP07azL2z39onXhQrL/GDCyEcqb3R3BQ2mMNqmVr3XgxQN6ZAIzjbBka59VSrv61SpDL3DYnJN/C
wDMuCO1aElQrrl/uB7MToJN1GMBOuhTnhiqRcmpCChmZrZicDUvpmSLLhiO8EoX7lS2cXjDDweiD
HG5X+jA2TEDEw8okHsgHeKtXTvEiUcZSNaz44mJZUcawctUuW/nGnszJkLlAjz0e3Hs34CWGbZpP
BWbGxmYdNgNPsefZc3fp5KvkwNZuGTYkQ+hf8qHs5rCci+JDeJq4xfY/VqFCbnsbxw2ya6Y8vHe8
QjMbJiam3rGZpb3w+B2mdo+qjT+1Oqc1T4OfAPWB/jAfE61m2Q3/d9JOPi8QQk7MXidsBAlI9/+f
vTPbjtvIouwXwQuBGY8NIEcmmRxEUuILFkWJGALzDHx9b1B2l0TbUrn61U9VZZeExBS4ce85+2hO
Vd64GNJul1QO53olyKbkngcj+lO4DStgOh0be5+T3Vz7qVEuEZ+Pbrrm001HUyG0AXKJLrX7rqJr
v1QBzdqyq/ehMImtz0Mt0u2dY4LJ2dpNoi5qMKV5Q0MSRP50pdtLXgi/mwflYLSi7HEyRnVs+bRI
nQInSsKQCMtuW2VGq98OpDJRI1r4eh0zYXh3Jb+JWPM3RWtFEEVOkPmqdO2/yV7NNw1siB8Ec9+b
NNb8JpSt0ah2pxapFGODb3JatR1h9GpNnIVBbbTD+uDYy36ZUnNBh5yO0pOwgbLh2H0T9orfdb4N
mGqGY54cNegGH6NvomDGHatEuPsmGDa/yYf/XfD+mwWPXor2057Rw9cmL4vu+xXv9z/zh0pA/GbY
69qiq0KDc7umCf8uE7D13zBrsIGyDLpEq4TgPwvgqjEyWd80e+UAvsmPfl8AwYBipIdMY9DuEZjX
7X+yAL7TGGEwosigfYQsRyfRWF3//XedI0fg4mbyaO4dMiJILo8dpLO1/u17+bfmjnf9qdUQw57A
Wi1KcFD19/2psEdBqpdRuAdWXwjysFzUothWn4qOMLIcH9khW2o0ciVwq0/ffYD+QuS03q/vm2Nv
Bwf2B9Ofy8Za/+4UYyvLJl067j4yXAJQ7KYdg2FCw5CbTOJTKqXnyM0rfORFAtt7mZOvk4K6G8+M
pUOuFzCwyJrZdYOT+Xqt1MdeljHznxRcSJqFbBjmholCBJGqb+3wFoj4GPwPJwHf0iWTAP2IZr3r
8KmNgVuiW9x9vUzaZmJ53OZKzqTdHuf7WlfhgAiJMFrJQYIIlZzl0YWhZZbR6qkHqYg6gdC1Euu3
pw4LzW58K9vBkRn7+oEYuYFhXZ70KwJq6ZjQ5Yygfn4Oq1ztOwXY233A4kOmAuBQPrnvMAutobOn
s0cXoDOqyUZdMg+H7sygK339+ZFW3dqfjkSerkk6K+bI96xJk3Ew3TqONJAksJ87oKCd5dTHptPr
G9VEqvDz4717id7ODN4hBQmPOJXE+gR+9xJpoiVJSck4XpQ0N6wo5Cz0BFv9/Ch/cf3WkFkwao6O
fug9f9RlY0HwneLsGw12rsNVq3Q32cvW+fDzA71BMN9dP1NDxGjz4lGsvV8U0khoLi1J2FhsuA+L
3WqbmFp6N8/cuDnHXg2+yYKgU3bydh7Isq4ySwYGapTbuC+Wi9w065tmtmjXWQOjjAq62joG1Nmg
ZlV4LLMCjQXP5v0Q2YQUIaShBxelbEmgKHGQqTK0DYa3ZN9qVovGe0n2Pz9JFPbvnxJqSCG4nPTn
8XOZqzryu7sWaiGJX0sz7ceUgV8OfOxAMmN7wMgtt6VsVx5f+TrR9wtMmaFWoD+1zzDWbQdRdVtZ
Nc1VJZORPUahB3Q11EcBmePKZI70ZI95/mjW1qYRo3YnwEpmXjNmwm8seqGaKl26mUkRdEM83ePb
0wLYBPOO4oUGUPTEcib3Fg0w5I6auR8S8JN8XUjOq0LYQZGV7MEPzH5pJvkmBla1a/XS+QBgOD2k
Ct6DQtRxtxZyLzEfHj9vZXQwqmU4V5kY6WcttkEYMey+IbTMTTVoBgJHmBcWU/kM60OE6acp5QMK
dT+ri8yDtqCcTbeav8wzjUQGWN0mgnWyM0MDiVdqxZpPSIEVKPZi3Jixrn6o+jZ/tKNYvlYiLidP
qu5ME61hZOqNdHW9kiboRxuiXkB3H1uh62Y4lNLptNSudQZ1h73OSVYSfJ6MZxw3jPFTsv/Uut1A
moBAGcqvilScS6XIlIBM1Wij2M0xzy1+tSXqjdTcA3Kx4qoMq9DTpmLsvAiApqfYBSrT9LReT8aK
aeUzpVFAidAuFbn+CTI2PDhgcgcCjnI4j9V8r2QQwfi36nJFHDrcwhmfAJkeGVykfNR3Wuk6hx6C
wXMTWu11ynUqDpjIXL+2W/2DNLYFqp4NY1np9bWuP5d1U24lzTnQThPy2xVjcY8joPdLOY3cmoku
FV2Y/Tj32zimig7zfsPaNhwYks+ktU4dXc1Y+0LgFrl7lKs3c5NdJqEZ+wiHJH28DMBIKBsPWgTm
RFU9VjgFPTWiW5m6U3RXpNEl2pynmBbvPsbofBsKxkBpYz3OnYS4URQBGqLUV1LLfejM0NnqTSNO
9tSPx4JMJ48mGdEqa4Zsn9LC6IBEItxTYpYoSBoiL0AJpOUq3oncnWwnGhCKE34i6nzmx0y09bF4
+cgTcag2aj3wcA2jHfAZktskcqyCAMEkCfrI0nYUwMoFiaXlqUNLi9nSnJ/xEKg3fdLajlfMKC89
FXbeeYEyyDLVivpinoUB6GvK9kKnU2SXvC6WMpeq9NxaW2Drk1Qbe7FNE2Hp4tCf1LR4aQYj+piG
ov9i2e38UR+a8YhVbjiQ2tl5Q1QZp0aleVTDsPTZAw6HXvB+KbOsvD6b4T14amq34oDk0l7qQNQW
DiAGcSh6luneGNRiq6toFlUZVRsjKw30Fj1CSr0nss+qi1OyBr4WoL6YS/A/06KXCKXo1xzpW8sA
QPS8UywUgnWrym2YDvPrgOimvCLOICN8jKIANbJK5qMm4fTkTpBEfDnIHSRNUO2rjTqM2oYzbo42
WcybEYVXoMVIphGStI+LOxpnjRf1ak5wLwcyBJvjqVU5fBUpsFfGZwu4lbR5iW10WwQf2g9xguSC
+ZH4oKjUF8BXYzqDI9XJQMkHbUL1rMhN+XXwB2uvR2e/mVRL3maRUX9MU10CklzG4FtIrVmhhpJC
P4xGTbAa1qAH/Dpoz6CTfFmUWN1nqcHawwAEXwnll5WVIdYag98169WVDm7yaNOo3s2jjgjT0k0Z
gMasNm4zcObwEc+umo+B2esavVKavYZpROfFruDDIdTiz2hu1j5GloVuoiFobsQ4z8xg6FbwmsX0
qWNnCeAIB9FGd2PzLFgY6NMhU4LauMDYtTLftfvwSK1iwpWxAA44WXMc6Hl5Qo/nV2rg4SEZGtb1
UquPMEYGIgFNQ4Oil9e7sFBMOnmlcjtzgDgAc0N5gViRn83c9WkM6U972De7W9Um7i6UUX/boFkJ
GjsWH1XHvGglgjd7qMsdiN9l9KgX9QtzUnddzaKAWUm/GvTa2FZw04iUw7o0ZGm8LfUw3pRF/wFO
t+aPXZd4phzNDcNiFBkFgCYZR8OuqYY53nH5iU9rDKeOT02b1zBvZgT13VT0M/iBRkVQjPzo5IY5
2T5EctJnoB1qxFfTqE35cnj7vP8rcviFyIGqjQ7X3zfo/k/2/Pk5/6FD9+2P/KFwIDSNrSW5aUIQ
LPB9aozjsJOlgbaCBuiavfFD/iNrp1pc3TI09yzLdqml/ujXqb9pMAmoryxeEhAM/wgt8r7S5m9x
2DLTK9RWScX7yj4VlUZ7xlD2rqIY6RqRuex712h/UQG/L7XXw6xsbgQdbFapq38sDRfRNmTJDMq+
XQjClmU+B3qvOud8HOhofXf9/2J/+n6zwrFcylA4KWimrLcEu+/LUO5FCl9aD/ezKN2zajXDpWUK
/WgsSMRxLiJE//kB9feohTduAYiW1V0EDN5W36EiJoIPa2E34T5hYsiKQY7oqWx6RFEkwJUQN2F8
PtDA1bWt2iM8wwmTpfMOvaZW7Goz6tFWD4gu+olNYrXmY7rlRK0/u436uZiS5kTMlIsSlQ8+JT0x
cdhlEJtOxRGad36TQb7fARPv7kVnFUd3aKqtgnHuKpy75AqWk1kEK+9uh0WdcNOoRe4OVvQGEtfy
1SWk9iGWRvPAanep9nMCTTfDlVxl6n5BQnAJlt5y/DjV+xut7fPXRV/KM36F9B6lBKw7CoOtWcfF
So4e0BcUCFnLEGvPUms7Z4D/1tTzuBHxVKF11dsLW3TlVVM5ZHfht35Ws0jZZ9ZYB0ujjPsaIW7E
iuaGFu1arXxpCWk+WUs+3ZAiHveeWo/0CRk+b9VWaz4lEoaqDKa4sVu8qPMYje0nFx383J6gsaVb
u4D/5I8hz7kPOQ1lhKrnxee+satPhBE7j6krtVs3QlbjIxBwv6ROW6WYsxvs5rk2o3NV0oTk0sEB
UYX+KP4s48wx/aQwsrOaDVDgLCPC18g85mLui/HBmZcMnGHSBJqW8eyltLg9I0nNc6KLW/idqk8x
Ot/GFOZoJ9XmU26Xw7ac1I7WAUAfbyqt/EuT5zH2kvhlbtIqiIgjuIhcp688sZgxzlwuDsV/dkm6
GSQsXVNu0GssJ5WKBNjxJOTBKgZVCRihh6qnlMqdYSXmIWSLuh/Got3ocyJPcOt7DHFW91kKcG+b
JVqsYqPQ5ThyCdogDq2Xusv8UYzNFcHn+KZtkuR0IljX5IdQ6diLyOjeJQyZh7TKdkrloL1VcsL/
phHhr2aoDNKB6NpVd5ESr6J7E617n21Z+mw6FLiYOp70ECRcTB7pZrKt+jYcM+0ETuzanLCge45j
GzzavD2TqQ10rtnRpmL4OuW2sjVR719KrVg+d1M5+9xZ83M1SXnGX68Fcum6WxSiil90zm2NRWbT
m8tHhQrkSlvYc2jz0l6x0Vo2wHjHuwIRlx8Jd9jOuXFTjOy6AGBr+0Q6I2TlLhriGfVRwnQdDWIP
qqKXU8r+xWEzgHQxHQIZ5dLcYCVGZz4zol9OBGPP0yFzgbjDaKBzDXpVUQDYo681mFxMWs94lgtR
1gHxym36wWhSJ4I8j1WHCv6Dzcxy44rWjtZCpZGwH2RiMm/GA+d2NN1347BY9sdJMSJna8PgNw9w
e6EGJpkyO9s2xclteFHeWaTMQvGjK2/y/9SrZIiurLrpESLR4R+vI0uJEKRVVt3GFy6uDSTWLVrm
T1oV903qqUWoxJS3k6s9pP2oQL6d6Ad8geTIjYpxkyhHOSOwbu4YIBcUXQxm5SfFrOSdO+TJDtI2
y3CZ22zF1S57sMNZafxQ18IZurKlI/YecOeMy8CwhkmAuzNRiR1HhGMnBqvmXssV1fYmOScz7ERX
fNCwuLO5q9d/bIdWeIdCdHzBY0VtTjh3tTUk1Saxtxy3B2EVyD4zDlWrFsdkGt1Nl/ekbeZ1SIym
4oDWQwWHwsjG67UVJHrQt0yKjVlBKS5a1Vm12Xh1FOilT1PDf6sRqd4t0PZTD45yX5EFOubYZ4zq
q2EZzokfkpAIueLAq9nNl6C3oizeNPNYHmAZuOfMTKxnDJL8Pj0bBDAYO79RRrlCvpyc36ZY4J25
GF3+ioU7e9BVhjmZJJYpgKxX3kU5E20I5yWywqmUFsDEMAv+rQL/m7EFljPjp2Xg5XPbPr+Ayf7a
de33w4vf/+Tv1aDl/uZqNO8FpkTqPrK7vh9erAZHk+gV01qDdyki/jO9ZXHTqS2wIBpEb1E+/TG8
EL9pOvFGNEtxYiNZ/UfT2/dlGiFqNtpXHUMlB6O//2OZ5up0GGWlVHsnyV55odyd4pTokxxQlD+v
mf7qSBqSXQBmVD1v6YzfF2lZYRTGMgmOtO6fYPcSt0dHC7Jd/4te8l8diWMASEJlbLAp/PGcog6E
AtKHao+tp8eOqJ7bAceMVS8P//iU1j4yqmEOp3KsHw802Jlwy2ap9nMrX6FqvIZK8pryn//LYUzK
WNjP7p/uES0DRL3mVO1DhWULJw5KQEYyvpyS/+HS8ay6BqU7PXKU1z+eUYQ40yhjzmhAtnuaVGa8
fAWdU1P84wEDbvZVM0DJrrNJct5dO0DBzurSq/bECaCT7udbMmQJkZ8fwMY63xax/354th6MYCMa
ArR42S78eFqKMEvezbLau3XrBHabN/vUwfFRKsmz6jDMSIwG4yGxEf/8UYRxoJvsS6BsA1v48cAg
43otoyLd44Yt7/qGsaDpKvJBSX85IFwv2A8Th/Uc6cSzKsAb5K3+8VBLn1LHl3m1V3qCifK+ogOp
qeHdP38Wvz/Ku32Pg4B0UPqMo7iTyfx9ekCLVRzfoj3//4707tKNMo/LoeBIcdbPABzT5wWjH9PC
X75e6p8XDPbrzjrBIHBLQ+r646VDom46eUnwME38MqDphy0YX+N0/ea3dRFJBOwMAEIzCt6riPqC
NIPKSb+nOA74ai1/LAHPOBPbuoa90IsdJ8i3UozTSCLFtrfl68yI+hABer6s7BaMUPWWL+WW9aqI
Fsj/EaGqiBJ8aiFzb091Th/a1R6lrZFsE6bhE2y0OUBhYmKzJQ6lnAu2hinPs7QnoGHt3LOxlsXk
BENNRELXxcWmJzpk02l2cYda2ziq7jK+vO0p33aNg8VOckYocjE6LZngeKXjcjMbGQIXiY0gafk9
ikbiVQ6zJZBDV21LN6rOkbaUAR5CxiJsuymARJ8BQqsJX9pZIVvRWg1h+tSMTwkuU2htc3Y4kmvi
l+zOt7tC80ObxSWOKLEsQof8wp7EtosrcmYGd92745PYpc1SXgi1KwNnjSV0XBL87EzVHqN4MC+m
SKRPkVNmD9Yo2Ya0evWJDrH2GHLuON9HgR8xB9jHbxroZMf2Wsvp+sy7PoG0SDwkMdlDO7LHchQ2
x4qSdE8hl+YiTuvqbPXpqyq4p31qaY+5k7xO7RjedRZcr3FdGok8x9gILFtuG3wEq44ebPk16e/T
LaIfYioEZxuu5S9TBDzxpkU9l+G4Oybs7HSPiJzkKtIr95xaUfFqKS58zTLlIvYZG3gkx8ya3x77
rI2M46KGzomQ+IJYGi5CiA3NX4x4poitkO0tGqcU2Yl8chc2ajn8zIAxxsr36oYSFsiyGkuTAiE2
qvKhclE2h8RDkGHibqBAAuzC4glyyILSf1LKZHlEO2V+mApJAWrH5ZFznDdFx8qJtoy4GvLDH4jm
EB/0ouT5MVGVJ35jmANjgTgeyi2qYPfUAAfzwOlyCzBywVCbNCyqnhIR/EVzF3QqQ5ygMtRF8emJ
oBcHv45HpIJRb2aAlx46FL2ou5wifWaqqmyhE9HisUuax4k7kBm/hv+NsKE+Ls0id2bVd9l2VBot
2aaoNpfNkuKd8xqSY3rPmqT4vLhAnLSFdwtGM8xXwK3tPSqj6lOU4qZ9S/XJqakxc/YY8QnMY9th
wGvDR8ydMONIPtWRVhxh6BebZmoBUzYpZXrsnkLYrUd+CNuIiLaXMrc0muPciiHnutOmj2jdpAp3
qNf59PU6q1rsNCgNSIO7Swd4ZkFcTfHXogInUEhr8Na0qeVkiP5j1c7DDp85One350FYgD4dRyN5
bcOkxtza4R4V2Q4H7teObkcQt9NdUWv7rhw+9/GcHHOE25s+rCwEtY59E/e8lAJN7GbVll8y/HDX
mSSbJ5LTPQ3v7KMjQKvAOdxCrM/8aJnIMstH2aKwSiDA6F3GQ82qOF3HWTUHRZ9i/aGo3NY0pDZs
umZ2RowO9RZH89KwuuVjN+xwHeZ+ZXDe4OGeYeYSFDCm5nM2tatHuBNXZYSgIjVC/Tj1PFGSBfWp
d5kNqBlO06FYd2ctTAqPKax7xlw1vrRKw5g5allzYkM6N8JqamyK2bNpslA2DesHBvqV8TBJT8Oj
HjAFYJZq6r1zA3ehOYmxZyV7q7R6t6nhu+d9wESVRUxbt/0jhwYE2+yT1oF7I8T4EpvFgUSVwovc
VuUJZiDTJNlZr7pyG4+6w02AE9HWa11NcNNFBu+GlbyO+8TLhYEtnKuThC4cLKsX4INZdSG1fuqk
I76qI6vVsD4jJglVV0yQgEaYDIuYGBCkMFJJkA7ZmVdpZG5buk7kzDWab+qIDeoOiggNgvI+mbhC
ix0WATy6xid4FSE4dzjFWNA0+4ge4oehikKfWWFxDJc+v2l71h4lYvUYXV56Qhm45m7Zb/XUrPFj
Dwl+a0397Iq+u8D7QT1a9mQ9tNm+tVSkiHHp7nI3wsXcJGc90YeP4Bra8zzF3WWYLo+Jqo+Pjpyd
wJkxrBuLAMVG+OCmAK9wroCPsNf9ZNeYqxM9fkX7hKW0S+55nx+aQY32mlMqmzjKa79T9epszK1G
Yt4crTlFnxWzxKhk89GTLl9DJYmzh7pg5SWDg85s7ogPiYqRzF+4pdW3RdYyQHcs3IMte69x1XWv
un2D0L6ZTJx9rplGsyuwlGgiruhktm6K5QarYOmlbPJqHpHUJeAwUtFdj7XqgjbAXFYQXgK7bKiR
ZmBqS3JPj+pOJWRqrEk1ybX7FuvvEWF2fsQ4q1Z+6fT1Uc9aBs8iRysK0HYqbeti/jbnGVXyIS6t
3B7D2xolyxioMo2VnZEM8PbxTWAh8bQ8HJyjMdCcZbTV67aOk9xtenw+tPhe25ncMMbEMv+KN2vF
20YATRy7Iu2BJjR9wpr4M0LeWNdnB9ZkQqJ1112TDU8jNjV6+mX499NNh0vRCBZQN0jWW9E+ORIi
Obj97A5VyJR5lcBxtxbXBm4Cex6ORZbKIKnUz+BG91WaIpWadbxQdH22GllFAQvHcGOaKSBjvVDS
oLOB/SoGUBHeUw3RQ4r4ts8cbNN1323wxj1LiCIbe9TkRlNLJyjtWnzEsj5d9Xyj6Y5ETM8KQ+tB
kmb6csXrGr1EmS0QBgsszZk9uZSWinJIJryhWxvrCjF2Fsu3EVGdsFuiWT8abmYGFSe8lz3qFCIm
zeEXEq/V0vpjHe/y7XRWZDhUtRWX9GMx2i4LfNtWzfY1H9DA0sbhsot6elzI+VnlKC2vZl2BzKEt
1BXSbda0OY35pp5HCR3sX23UVg3PD/uK9ffQIRCYqNfN7vuNWqRFvAP8niYXDz2T7QYWjUeM1nOR
9bfhzGfu54X/Wm2/O6CAJceRQIDT53g3OSIP08whw2QkiVKEFSEDfVFkzb4gvedCMeby25zzbzeH
f5rlECwPg2oVualI2L+pnL5TMRUNBY5hyYwFpcZrwypRAhYmkSJIm/wZlYQLECGmHiQc6PrtszOW
i7B2sTaKbSwyxQ8lkppyqYlIo/v9i8bJG6Tu/QVBsAgPy7ZVOknvtifVlJSKY/RyH+e5ceyHNn8t
9Zp3asS1puZeZFBsZ8yXUi9ORXc1rDmmYNqrcyUotBNOglKmOEKLcIJZY+dJbhC5h9ncmxfErbon
KFfNSVqEZHcDHBGv60NzH4WsyvrExhUrXx7eIacznnXLAHSFPGDYAeuxb+YQRqhHsEn2oCZJ+vT2
VSwK1KmExoCm/8W1EH9SnHGvTCpK0hksk8z4dw9HBOc45esl952FBsdU2pL5eBr5o258rBNb2SuU
jbCCYo0BgWv62IV/BTD/0+OJEtnREJFyS3hM3/2CbrZG2rIi2bvst3emEtHeNcZfLQPr3/LjPWfe
y8TKQlJM7sL7e94nPaqyokz2SMp0BB8sXEVlkZenAcZkBlNimk7ZPMSSovfn75/252tMibJqJMU6
VUVnym/77n3AwmYMTTbGe4PpRLjPjNI9vbW9857SGH2XOZ9d4pQewPU/SHeuX0lJGDcYA0xkHCjS
knW9xQKGOQ6AbITbYGuA79xTf7snxCPtlzoUYXdQwpaN69uv/1e18AvVwhoTjsXn72ULROV0zz/C
+H7/M793qsVK8uSRJjNjbSDx+fl/nWrWHMh6fAh0RPYqTyQfrT861fAc+FapKgNh0zSs9Y38o1Nt
/MZyYPLtoCVOF4RP2T/A8RlrO/z7dwLLEqsfhhFdR4JGw+bdl6haSkny/Byf7QpLn58phIJ5Y6yZ
PipROaNKk3qx7WUUsy1BIX0ZaazNWUJCVhs6S+nxVdcq31FXjU681GRdlq1tvSyN5m4QaztERebV
fCqR0WePyWLUxAIv6pdUjyaXFocEpIWy3Gb+pDCU3CUkSt3bXWdrh7ZmTHmc9KQZL5uKUWrcSXJj
Kd1mT86WvKxouvrgqhCizcqJkXsF47bCtiPSYtGCem6eYHQ1uD/j7GAMkzrjEKf8Rw/SE4epR8bW
JW9D24RjgTLRsOLkMhvQ2/ZkFeyVpm8OQ5nDBGVmNd0MtQLDpkeWqbmPYzHpO8KkO/ByUbn+qnlJ
HycTm6He6xWTx+kUuwIJQrqIRohglLycZKpl6UQS8RvUk+9I5JE5CwkNjrNchMed5yqrSw/SYWWC
svNor9tqTK2LkaHGC1dkvpBUyDBEl5Un2jXGyha1mwgSUdoIj1XTwgvVOFWcbbRJGy9L4pNIstrb
xEcLtH3W4qxhYaMRExexZx4flzXzZUljwL5YkE407uKjTxTaBAJZgiDi0xQ1kzYcRC4Z5l5kI1oH
q8PJa7mOPESOYtsVQj7T+DQwpLhtIZddZ7WrTF+gBVTpq5uK9hW0vjYyJy5aMxd3fPvEFiOpjZSw
AsHxkYTMHht97g6nMZLyaBV9xYVqZBgz+O3TQ2K4hb5pMnmDYb/ZqAm79TCW47lFmIapOmE3mU2y
DIjViWiwCXF0UlkSS6HiEEsSuVvdESKpptvO6snoAuOlBckq+0VJ3EVHx8Hu7xvoMSDUp064Vwt1
6DaZPjP/ndQG/NHSPpdalb1oXQ0T0JWtRSujXkDPOaGTeVGXsq8sWlccW4ITPEOPspVbloq9UfRP
cWoMnQ9ZyrxWuIImcIcqegI9pV7QHwECTmbvDosenDsOd5lZOokTi5huirITu3iUuNUNEdo0oRxa
LhK19oUmImDko9YOuOet4jCMKngH9qAYrbvMOFlOuhxxd4NohDnLtBbHa6PDn1bJG+wz5tUxxJOg
N6yTatvtR4hW4RNeY3db5pQjVaobGwIki2Mv7Oo+bZcrCHjmzfpkn0PBTBzSCM3GWlySBDt7jE47
39Erc+skFWwOQ6/U11LM6rkk4udjVCXLRVMb46kcKA3bjLSNObGiXZoO5HQk9HDDeu0h0QnZVRbJ
O5GBhoOkTu3kSPth0dRzoafMk5XQOsllME/4zqF5pO2Iqr0cYy9FoUwYrq59ys01vbWfl5JUiEzV
by3IohsgT/qrQk82RxzZx1u5QE6ks/ViOYbrN0lIS0MhONH15GAZd5U+ToSqkRj9Yjhz9MFMyS70
6GmYn7ucUq5w25a/o1IOmZNp9EEral1oUvQyrfIo6TiTn5Cmm5CYMyCSkbOfTJIHRzhUjtfTgN92
ZiR40PuOZAHioD4ge5U+ee/yA8FTNzzW5a2jzSd3pHdsytDdk3NSscnUa/voQKZzKRwz+GdWEV+7
mZMwZSqLL2gh3SBTsVSzF6bu25DZqBK0Iw6hld6ie3Swkw5TIHm674RCn94T46xRf+khksrlHqKh
IFnDjNAB2DXtkQyzM4hD/anMIvqgca+QIC2wdKKTNT9RxbuBTlPrtoTK44OpGB9BuBc0gdLyUssq
CCqDPb0oExSvQdO7V6QTig+5bNmUWUzECDq0jwhP8vMiwNwMk7Ncz4VZbkUWddda01QIZEb1zgZV
KX2am7LelphCQenV6jOxmE1gwAS7pZCl2z2PsY7Sqlc8g7iG12nBb1MMhf1JhzRAagyP1mZhyfFj
CiyQnVE8BgUy4IMzIsK3kQ5dapAkfd5IfWtEQruPare6cEYzPpZuU2EKB5TV1SqAidmN568o1ro7
c4jqlGqSEJZWRa3ixRh+ECjVlifEoB0WcLK9b2iw+vNEhyRPypduauXllFYI2fW6OS1FOd5ktrJB
8OJe1oNmEi4/k0d90JkpX8aqQLENh+UJUqP2IW2z6tKunPlOHUXLdt6K3VvDnUAQOd10KKcwMeAh
GaM/xIl6JutDPuaMRx4jp2iuiz4LHyrUVRf9VE+EQzjLvcAXvCF0ARAl1NcNwrfaU62CqHmDsy3J
c9XU7kCW81DRFe/vcelAsEuMFissFFbfMsH7w21Rr2sENvrGhptyLGBd0t6U43xhpnO+EiOFtnFK
Q+c6duNHY7LR3wyxtZunfIj9FGf/USTCemE/qyp+GRbJNQHno2+lqvtIlnW7V42FD71TAAzy2qhN
tsiIrJOdVNUHWHwojxWTWBsvCgGgEPU4nfq6bLZtZQBQ/Lc4/q/EHBhDqWb/vji+/loU68f3+V1m
IEme6x/8vUK2jd8Y4aKYWKWtqyiDCvV3I6qj/mau2yVXs75ZVL+rkDVimNkyqhTXggbDGjX4h7LX
/c1et7MogQW7yrWk/QcVsmb9aeeG/1RfVSbEf1Gzv6+Qs5xY0xzg7960CznTPCzJxGSEQi2zhi5s
XC0Vus8bjfV67Cy+HFrbNAfDKYW6JXltZAaYqYB/67aj0xUzScfQgxo+aNyXCrjlebSs+SKfwS8a
ST8JaJvwBTwoVi3KvJk+oJVplaforVA29sIQ1SNmijeoScn4UjCKPjTt3BzntI6vBG2lja0sy30I
R4pch8xGHuXiKdrEZV4D2qEzs1drSJmBoG/9TFwPriT412vsLPP+ESuFK4O8n8Kgj4t9Yi/JV0WI
6GUEc3VJGpX90ZzLtA9cxTVOcZ6to0q7JZSKtLs2g54baZsSGvW160TZxaC76Tkp6U8PY6vsBF1q
P1RDg65yNzDfhXayTW1icXyTi+JPMMI8pcFLkBFiNHluheJyyEz93mm4zEIBoub1uEGOYMv6TYF0
ea9pdbTRXK68kRgCpLabX3eKbm2ZKuY3GDrL67R3GvK4sEri8qWcYeZPuK+zhL4cY3uLpELt/JXA
Bd4qUjfwCaglGkn2K9gx9RH/bnfqS+NjSzjHnWjbwtk5DUEqjBPTiNCA3pG7AsPCw5RJbZv2K16u
itJ1UhCGlwYTwGDWVelj2l7g7QztrW2VTsqYNjSPOh+2V/INi42Ri1t7uF5hAwFyxnpHtXFt9H1S
+m2p6VdCaftPAkngfQMx64y60fTd3NqQC9T5Zi75dsVdvtMxFR3dbLU1VGlxA+LGuETn+ZiMhhVI
DEaEfvTztsCHd0e/imwtxcz3o5r7aik6X8o0vQ37Wj33SmsH4WSMh8gqdzLVnU1uAMmOe8b3/5e9
8+iOG8m29V+5683RCy5gBm+SSMNMeiOS0gSLKonwQMBEwPz694FVda9EqaVXd9yDri4jEpkwgRPn
7P3teCHmYhPqJj7Lw1jslVcVr+E4/mGREbAn4DZuEDGW1h03OVCVaWqP/WJVpH2HvPwCAbXGsV0w
T+K24W6LLD88xx2VrqMn/Hpp/0wzlljwCWFqSvuKXV7Ap0S2EyUKRpWlrOxU6tR4JrePWJoybe9E
KeXlzP75BKK83eZGCjqQHNmodLv0ytEt9w23LdErSL8PEoXARtFb2eamS1a39JQg9UpMd/M4kGeZ
ZG6THDwA4Yn1IcAblO0p7kdHboS1uEgD8zFN0uCOPRelLP4xRMX3tg2G+14wrxEuqlJSih8tCv18
Z4o8O/c6078dAnLTniZ3wUOlLHQP+zpENrMBbj5zfKZAIfmMT6EjUW+WuQU8rYudtNu5YOrFM3yd
Oj+OzRpSWTZLzrfJzcWtD7hxOn1P6JE73g9FpnC0JImRO1cFTuz8Y1EM3VJvYaXVYDtSwXx1ll64
gH6zJ1Y2lSXJx4qhBYqQ1GICUhhNxe05NrO5m2hKwzS3somvH4wz8tkSFmGwayuHaCjszIH7cRWt
D3/4RWgV3kfOUag0uX9Dc8J/5cC8q2OsmfyfB+IoNxthkOhtEgj3UBcQ2SKzdTD52AO8Yh4sa9r9
5039//OmRkhHu/Hfv6gJLGm6ly/Nt4LLP3/mv7tYawjEKpAkQtNyvn1HI28kj8Zz8X64NLlocP5P
F4ukmrXDjqXjTVJpIxH6+x3tEUiDWzvw/lZw/pN3tPvuFW0GEOaZaoQo0TCgobT7vrlqVqk0Y4PA
OKavbR7uQUsQO/7c6dCtu1NuVj5z/ILqI8Vv1hNCLS4cIrnGXVKFrvBXI+PMI3oiDjAonMv6rwgY
YyBKivYPvjhiTtSfmSdFkIksuxDJqOFFLfzbWJ1BO+NYH0yhR7YNG0hpakovGN6JGVXRGPgGOTYG
oVnaC+rqRH+atDKCL8oMIl8ca5h+b2qvxhs6Od/n7UITeRe4CRncQTqpNLzOsmE3DiG5UKyPtlFF
RNY5kJNVtxgzewQ6SFGCITOQf44H/tP8/V3zF4XxL5u/V18/dy998fLtY8PoYv2hv54b+LsMG13M
mRR1LPfrf/qrtn1rDAt6wli5BJYuno2/m78OzV+mlDwbGNao9Hh2/27+mv/kMYHS8q7ZC5uFXiqu
N7oy7MTejx1JljdA96X6Aqx6qFNYtMAb2CU5bpvP9QXJa+4scTat0D82+AEPzYoCFCsUsF/xgGUV
QAqs+fiXcK29a3sFCU5vTMFhxQuSU0q70HY6Y18vmXp2VxBhF/gwCfWKJ8RfkV3ZK7KweKMXyhVk
iAu/j8QsnKthxRzGK/DQ1EEFR9Gsb4YVhxi+kRGzFZKI1H88uW/kxGmFKOJiihmhpgbZwUET3hES
U9119vDorQDGPrBAMVpAGb1WLHfocbq7iaSHPVUp9MN4mHbG6IBQl3Q9p9EpIvR7xLumrg/ytWjL
B5Xl04vvVy3ilAZXmrt40w1D1P6GqOz0qa0KxYurwVfkJNreh6lPdxMb1x35SvlOm6snxTDr6aJL
RrpYbf8BVhP1EA1WnwYZHdMIocXyUA+guE1r+lxMU9dvHF2wyTV0dtFmNdDjWor+U1YvlKUt1/AD
joXqChtNSjBFupy6yiVdMqWnvcVH5Ud5XaA0yWMju7HDPj8zyuR6pKzb+7C4tksqcijgYXhmjg3t
srRWFzUhuVepVXkBtthxvmfnr/YFcNVoAH95HSDHOpuJKr/0W3O8YMM/n2HUdF5y12lOOcGL9wz4
Shz3hVHsalsOgKpSOzhWbLkvF6s1YZj7Bll+ZX2Losq5Hwim/Eg0dvlKZpX5YGuVrUkb9XXVC+PK
yfx9QuH6zLkCcdpOdUhLIaienS7TeyuQ9bamF7GDR78caHoaO8PpJsi0fX9tDbK5yIF0RYg2WPlz
bpxkw3Yl/MNxiIWI2g4MBVHFTk2SQ5kWO5fu2W3dszXYeGE77Oa4IsnSxEoW9OmyQaD7om0dnNcK
ASXSZHnldoT+KlzwtJoXFaV9QiylhYB3p2nuXsjFdc/KRAZntIjKrzmBRjfsq2ruqWS5LkQuib8l
VfqPABJ1tYmT3go37eiVExmKQp2DzfdZv9L0lDE3ATQR5xSzpXjO4Dw8dRMwCo+wnl3q9uoy8yW1
Fdn2+rbDCfWxJeaEUNVSTucSTvxD6BbiOsCzxFggOWjtQyA2+wG6LLOPQjgDwg+9FLQArdpfTf2K
6nCAEkemrl9s+rE2IFkHHk2oPI+P0IC6o5hpPm0CgjqXDR0upjheF1ePLCOSvl25nNVJa+7A5QqS
iaR5iee7Hg8IJOEwAsvddencXldJlVx3qWtvvdZzPpVwiRGIGB28MzKG8HIFar4HPekkEeISA8Wh
lRIrHVeENEGMZIuMWifSRiv0vpZ0mVEHW1ZkQFurrgzSkx99i1CpDXstQpfcto1ZSTK5bDH6fCHu
wFx7sNV06Sw+mRdZITJ8+KDYHhPdM7fPoR7FjMSSaetkFlHLS47sb89GBtYZlLXpFuKc9dT1cY3P
TdqdbPel18A6v7SYssM/Q5REJWDv6bxRakTJOHsgvrEA9OZ9DLBu9j4kfkU8zeCkSp/BpONpPy3y
LWZuCPJqkltX28V43+VrDp2bMA8Bxo9edxQfKp2Prb8LpDCKvaHUkH+ZGeNZBaJeq+t4cVET/qcO
+F0dwC2Dfuffl89XX8f/On3t+q/zd5XAnz/2d5fL+VfINBcpPL2kv973f1UCvviX4N8Evr2m1lpr
lfx3JWAx66W1sAoj0CuAPPrvSsAJcECtngT+i+laJkXCP2hy0c76vjJgDC1Q6yBOoAPnu1awVtjf
yBPstqsrR4nuLNRG5kR157AIJk1XnKNmRhVudq2+T0QPI8nMUnXUWT3cptLQFV0BC3NmBz6mIuCX
5r+P/3QTrwZHW04J4EdEareh7s0DEWwOgk6a5AsEXpS7VupsEbHFD5Ndi2dMti8l6POEX/Wg21iw
iW2W274LHwCg51FZy4J+tldCwWBkDEDcyWGbwcasUacETB49JByDHMznELSEh4Yzs+/qeixOfcco
r0FuHnmSHxw9WuxU/tMVIp5+a9HfuouRepPdboSvuKHZd8vGQXakCWo5Jhpk48YlwePF0daAQLgP
EYn3mLbXE1UsNNOgWnzm+meRgX4Gz6WlWSSLbqFRxEaIkI9KHZeCgGvfUfxgL0Y49jarFiYq0rrD
J50vbRLVZUBEFki1S09qwsLscDmrQFjju+oZRxtI8xYrGMdNnRvzvs+GMBozmNYs2GEnaIBljHzG
HqIVrldVbVGFGx+VcsQ92QlVtUG0aF10QQ8tZBRW+TgXpY+5IVHWc4d7KNsUk8lvKwn8uQ5kabwu
6RhGk9PGJ+Ju0i9G2U9XktXt8Pb5+vVTcWevwVT89WiXAxejZnYYQfGqSfnpVH1QGHHRX8plj1bX
2EEFH3b1ojHK+kNmXyQBPHb8pANIlguP8Ul6FpdWsZzx/umcfSp8nAjOsoJ4ctidm9poitPiNkfd
uZCPhlyr/ZAl9rM0oAPsSfUJzAO3CgyGoeJeCGRxytEsEjluZxETO5GhvhLinhln+dgZTnmfym5+
bmXaXwS1Ez7kiw72qWN33pYl2QEopJLzuCUpgDB0Z1OSvnduSC524OUFsOIBiT7xfsBFFioRsdh9
fRDYFjcMuBgEeyG5cAx5wA7X43wIXCgEZWk7r6PnjJIcmqpqNlDIJlCcNvTtfZibA6GEZcPvCnEG
QbFBtGgzndZc4Y3uGh+RKND0u7gK58tsIYbaWZuMEHLiy8qrMjqPyRgcrCG08FGkziOyoeJQBcR2
ocFN6VxOQ1YFh8Iy+/uBzqYYSnUBevAJLOmMPFW36zRVLcayY1Z7WSXxMiBF9bx9trZNcQnKSK2t
VEYsdFWztcG6rK1W0mUQOq/t13GeqxuxtmRVAi2LuVWyq9aG7QLXh4atu5xSCDolo+zRica1yYum
AA1vNeMMjtcm8Li2g921MVzbdcZNtbaLVzrjzm4GesgYhZdIrY3lVjr9pVqbzWwvinNKFnHDbNWG
dK0xf5tvHWpQ5XSrg7VxXYZtprbj2s7Wa2ObUPtk5QPkZAA3x27m0i9rI7x+64nnb/3x+a1Xbr61
zd866Ea+dtOTtbHevvXYR22lO5VqOu9GUS8fJiKRKFtozGtHdphNZPNoeGI+2K2PpN2ZmVZuOiyC
xq6mwUZIZDm4wI5WpoCqmQKMLBQWutzR3Op1TDDGAGvTaemfQr6/cwRmO+VHWTUABrwl6U4qzoFs
0d9dwLEGBfDMWlCImK1S0ZJi74j8WnYEitvpA7Jjk21PycTZ7qr8XBOvMke6W70Hue3hQ/AkgUKh
ng6pmcB+mCsUmWaLFH+2SSFp/asGh9RDUZQs/nTll304TrnDIcoBLHiwdDddgJrDZ9y9JfdxuQX1
zarUeyr++LaytMUQv4ZTVZzKhifURvBAVsn6FEk8W/cTpL/HboQRRXIcyypeMs2qMfOG6RqvPkwJ
yzO1oe3yOIz2Hbh2DsQMfdrWNih2suOK5XI0R+aV6WiE9RWv7fmq74pm3hJeP+yIIVkuO5q+/4kz
4s7Phvk35RIiIoe+w78vl6Brddn3MO6/fuavWomxH7+CRgWL9VsW7TcTQf9f+JwRqdI8pPP4bdvE
oduIwI7MST4A2UbO/xRLtvsvgmsRIwUme3LmhuKfFEtrM/FbFWnIfQcf18J6zt/S4fy+VEpYMhao
0Yqxk0qGqCxCROuujUfJZflByiG6Gt0vRqJtmP7WdUs1+O3RBVPIdUbK+WEf+KNStm0TOjekNhxG
ZeudPzP8sTLMDLOfVWffXJabP7/Sf9Wqumko1vr/+39+eqgwECbixDWt911XleJKW1YlhoNrwcop
bWvEbpTKnRMgQvjnh+JUhthsMdwSrPT9OUXkVMjZdYdDOU3kzzlw6fBF0HqYfHX89aFouf1wAkEh
m66JtALR47tvNWn6LKXgBIa4gzZ6tm+Z23mvk/a2SR3nBAQ4SHjgV0TSJAPx1wdf1ZTf3DtvVw/j
MvJf7mLUoO++5zClcYyFaTgYjYsoJJ/SXU2QyT8jsnIUYXNf0hR3mbTDtv3+bPZAR3rKZ3XoQpd8
YBfNHS3uqfX1LpcVIvVff6l3e4e3w0HdWifxNrfJ+66iQKXipNagDsmMKjAtuq+IV18D3oobq6zO
yYD8qyX9b90FP55GGNTMZFe8Apuft5H9N7sVZH/5GDiNOuRoZAE4hSUXK2x2v/5e62n6/mJxFNjG
IcYRxgBvFoJvjuISRFSjfVMHJ9PzxjGMi8TAamXZNiTGSvzZZv+33+lnZ/Hbo727aCDPkjYRpYL0
xAsfm8Am0YwHZQ63sSF6i2l08fnXX9BmIf3hGzI78fCgoMHw3i9lc1p4bCV47MDmutdu45aPiani
o0eE7ZkidGOrWubRc0Aqstt/8QYzOEnhnCliqw5ahXpHc2PcdKMv/5gmxzjOgIg3djy092idMACl
aHGLdvnNwmT95Po7cCjY9Qq2zT/ccUEPc7MZeIyyUblrx2gsoNhMQu8MwzGJlbXaSAbNuCV1VO7o
SrqfzMWfbhR9wyt/WBy6NUl4jcviL6X8v72K4qcfjfV5fcIF/1v/+zc3TR5CHF5EORCDk+7Yyoht
1qVT1AZUvH2b9B/QJuaROZLyBt91wetaYxPp4woqajUN0IgJbinWrWVLaukGSV28jevA3CAWns+h
7nZXtrcYbCUxIrd6IKnAFxJuThc+Kqy0j+DASVtyCPXsXMPfkw/MfsHpgp0ih3goaC2PRqmiIRbh
ZirFOZbODwqrOqlRM/4HZ8F3DepzOxrDdQMh9AwHCKRxak2Scsv4wkxn88mgHXCgx4xLR8yvxezc
DQEN39BPVhNJOlzzm+v9r+/WHx8QtPAUBjz1Lqkx/rv37tQnQolxveh9SnNPpVEWkJGXTQ9qieVO
qcr6x48kRwRkjx4cPQjrzffXMuwmHYRLMRy6OD5avbsr2SKENYBVp8ZhGnrPv/6GP75wg5VVSKwI
A0pKn3dNGIwcuubaDAdYm3JjY9s+Qn9mDmjjqf31oX68TUGQI6syafKbDrry779aogS9Q93wFgxo
7zRGax2bUfm/OYE/PQr2BaZiDm2v95cMQgEB6iMn0ED20G1a8Ltn5EEGN7/+MtaP6xjfBrIKjTJm
Obz9vv82RWZgHZMhKtLJIo3V6vO9N1UJ/euaQFUQUJQU3Pim7ySnLnjq7OTQuMXv0N0WIrZ3yylU
dzp29NHgDkER+v5jtG3jLpn2+4M7lf5ubMNyH4/5sHfHIQsix13co1VP4a4zm69vmbLFkI8Hphz6
sloWaF0FbuZfn5pVWPfjZ6J3CD0TxiWOke8/E/ppw4hTpz/UiaqJ+xO70FQjUY1DexX3kLVTX8mP
peBRLltjvlbYqCMPEsI2DOpmy0bua4l+5qoIJlLjxk+KhMuIRGt5P9dYreWQiTMC9mAuz+WVYeKH
+N98gdUz5VDS8/yv1/6bBTW2upB2wMhJTee7BCLdnoZf8oHNHC/91s+3cc+OkbbCwBurq05zurwE
mf/Qd154VDIGmxx0etW0hrfN4jcPAbDGRcT1yYErsB9lgm2c6GbeFfANCEOWv/kG7+111EfcFt98
g3d35ziUfOBm7g8zWjF84GF9GsQEPtogPizrWOQV8WJ5bh6dtYWERvV3LE/np3dBiFoSgCgGpfeP
ezCzlsxC9SAS0mHlQAfiM2XVjc8cj26W+aUp9fTkY8H+o++iQekkypEXIdAinFknxGmasNs6z/U3
Y2aNFeHFSgJYMM3DJPIVpJ1YX+faslgq/XuCJXfCzDHaGuGTDPLuzNLCvDDoN66B7i++Nu+9mQMl
0BciOYa9+M05/7F0Czx2g7hdCcQ12S19f9PgG/eLOGdBaPPyqY6BDMN2NhYTWN4inN/UiT9Ztj1K
bnaeNL2oFd/tKPoS40XHogNruH4NswAqg6Vz2sVL+Jsjrb/p+4qUr2Ujswldl+b/+8IeyIzCLCO4
k7rkAQB18pSXyyoImdlNCFq59Hk8IzjFnvU7k+hP3r7wOBg5OA4vJgrv78/okGTo2nMTGYw/f4yH
4Gby2ztEc6+lP3xmy+v95gX13rK9PjVIJpAIWfg1hfd+TWcO0U9Zxi3LNry+Uw51zxw727lOyWTX
y1foNw9NVk7bZJYUNy6tfd0n3dakWvn1EvTTmwmJE28WhDnm+9dypgYtUs3zOwZkgJqSVE8X/d7G
ICkiAgXz+uvD/eSliScPkRWJJOtQ5t2K7YU50Es1cZHnbjok0oqjRQXpb/aIPz2/pEwgAllP76qS
/m5dzXuyFNAl9gf2yF0UaHrPus7DyIsD48gAgadTuwrQSkv8XQxWhG5AuZu0QTwsWsdff+cfN+UQ
0tgVsil3kby8f17JERBkwWP6gVHCUDvxk33fLZezJvQ1qSwjkn1VH1Kfbn9TKPM3j9V7s/rbvUY1
xMmmbkck8265AEQa205tdgeI/Oln6XeYjkbSNa/7zBJEkNF996JG8QugKoQMSbTXIuVGGwa6tGr9
NTvYmMdLnTroUu1hIFRRMC378uuz9JOFJggBrrHG+NQ5qzDo21chYZDZLGqvPXhT3O0VfvGdiyVw
Ry2f/eaU/ORQeLFdHyIibbjgfe8Hy1ov285vD8MSV68uqbS3S50yBDM883/xtahBhYtPiGf5h1VN
1pJ0pQCxs7CJqQkRRO2b2Y/P8254+fUJ/MkixpFoi1Aiwo5736mwlzjJG8WRMsdMtvFQy/sqaeHW
mv2yMacKr2qTzr9ZPn56Ktlfgy73LJTH764a/sN6gMDfHmbb0lEFhRc+eEWGtWn3vznUm534/RuC
SsNcoWvgVFixvr9FgsJtFEA0bhGXzIq9N89DF2WpO5IyDUK2jLyOsSNoLzjEraNHY8/OUU07RNZO
dYvvgIcrc+gxHpEnlI+21GW67RATqa0skScDm2rTF9zqxmUBRrnfJ2m5AmNri5lBzVei94+wPdiG
mrnFfoToj+lnJc/ikPLxeiHDzjcJougHTxHjsy1dMMT73Komb+eEMrWfwxH+9VeSXl3ssZIdTHoO
k9qJtx1SmPRDX+InPJY13bVDihrG3RmmtE7VMk3GAS+j7q9EVavg0h3UHN96kJvqPf9sjPtq7PoC
S6AbktwHfMdNLgOfVIitEk6T7xHCl/eod7z41DFiPLO6AorRnHQYGcM0e6x6z3E3k3KbnESeMcH1
rBowZXOBvmiHyRnAV67ZTjJkDjGXHfp+ZIA0aYyI20ZjgD3H0xGb9B0qaW9lJdbiKmMi/wK9jn6J
jxyNoYnbdPfodkiwJVUin29GDE33NTRFRvJGG/p3JoPsBIcYU9sjRexE6i+mu71bJ/gp0bEuS9T3
AM9q7IHNjlBu2n8myLmCRA4RfMjTdpU9VY0T9W6qrQ1iJHFWBeqWPu9eaSGfYmmXz6URmHdD7Y2b
uMqnM2NlWjsgj4BPYR3o91Pq13exTxPVTROG4EDXbbdANR4W1T5R+uToeSRvsn9hRooUXqHqVvnk
7CvH+eJiethpQmX4DJ1/8PrR3IVu5h0IV282VMzLJq9DEupdOX32B2BfrmJUXvv6ZWk9eMfOtGz0
RDZ6BiUDg6NneO2NCKtuh8s5u0Fcy2DQzKzzoCrTS2fkerBbAMCcxY/T4ggoExb2SiT06TzFxxiR
VDTlhaKoIJi75C2x7Xt/uS3K6dgO7rDJllnwl+K6oLtEAHuHvXOyt4tZtLuJSNtNjlQC7lRRnY9O
us24sjeMRu8qI5121hik+wV+GSaBQW1jG/fBQul6FxM89akOevOiThnEo7rzcFQOHdy6FljxADCF
oMmSNLJGHDsijDc+wPqjY2YY5GcfIdWkT7Y17TMhrX0h5ufKVO1zncVnvnDvMzU/iymud6MZ0qhT
8XMFlBqaV1EFRxzf9R71VLxl3vaAPjo+9bGDCi9pgp2Jk5Lr0C4bN8cigFtc3mWdoW/apAvueiB0
m9HpL4YZQ3I5LVD2jforUDZYtM5AxDLKz7O6CvSr2w8Kly8QakJUdDYsBOOSG8M4f0Ol2ZFFTAry
QJpBgNLO5uZ5qmyg6Fu/ZR/By5RFArD6+BHvcHHVjtxl+Rwj+CisIykA844JarP3rCU452+a3cQD
sYv/xNYHf0LsoXz7PVnFNk5IxI/IOz4a+LfhtcO/N2w+88FfAfkTCEh55hSlrbZV0Pkw4khqDy4M
wyN6rvADbIUlQA7jRHvW7GnSttlZ13GmNkNRl9vVWf+Q0tW/scvcfoirusiO2Mm7nQiz9orErWDf
ZCRlbqaWZlya9eZnz4ypJ+nvSqxdZnkuecn+MQCB8nYlApwoH0XmXExT7927umBUSnOfnIOaEf9G
IhzfLszKPzBnql47iR52M1e99ame/G7LFk1ch0gxP0JvH7d92s+HgYrlIZjd/KPu+T0z2aK7ZiDe
5Q2ImE21e7Rdp3+iC8cYJEf8uB+04k5ISbh+TpOg/aOVbrEvJqN99luC0PIuHsqjM62pSLPZPyEf
nNkfNuO4xdtUwTxYeh6O0jZEVJhusU08QmtyCq6jasm98Wkh79iVht2+YN9UESXW8OfRc+jHNh6T
ZUfSqRXAIBjjLGpMtw1BX4YOU9+UofPIOnIiuie9xwWAp8zvlI1JZ5DGYx2uKntfFmF6DlyTj+oV
+lHbJERdJnGcXGcBuh1yDJbLZgiCC0S//FYw7gfXzLx7PdhiAX3mtycPIeY1eU7yE607Aol0QwBa
x6O6q5GQ7Bc1FfuxmdzqQKhvcl2WUvuRFMTu8BC1PFRcXZrw7anAb3Dtp6n83Omku3WXznroM853
xuD9sMzEzwUpJxW0/3xucGveStHJz2LdYUa1t0iI+C2Zj5zZ7ExMFb/WUNON1bntSVp5eLHoXn4e
Ztk9E+BGlBDe7T8gOgKXWlTKaW3rKj4RxTsfVDj0X0LkBdcuCe0InYCQXk94GyT1LnG5XzAGusgw
JNoMhBYO0bDzhcVrmYTbEDiQka7MZNIw8poVSiHJahvTepDWTDiDaOIP0kvBCwjVfPISUvgGQu3g
axlLTNBmQBEpFOFGyUD+4dyZ8TYxlD7vKr68G/rTh8DIWReTODtzJD+NQCK5ViEBABgpBBV4TQ7z
teu05RFERBVvwB4X+Ra1enwiUow/8JbslCQjWb75IuHWLTzntLHq/mmeaVoHvu6/+ImL4Dyey6PV
DetdrlKpmLnY4j6rUv3oNoPyAdHyIUtBKmcwdEjA8tS7N8KF6DxZj+n17BHhu+mxmjyXxGDeBF6v
Hk1iE+6y9XKTLhRciDWDsHU1ByrQbUE2Nu1Vx5Reuz1nDbbSfGMmxvxqLlAFjGmVtNG0j+/gOLpH
DNX1BVIhfmOzFHeU7NOH0GQis4zaNU5EmfTpzqgIbfJJC6jBc6d47+i39B1eK4PoCM9oCOGAJwKs
EcRKfOembLk2UvVEJFdaI79KFXfSQsogSy+AJL1lzUqv0ZkjGamspbkxnJwmLtg+rrXZB6k+EkQY
1AiqhtcmMNgzabPC/16NwIua3Hp8i0zE9QlxRefIT3j02ltWi+W1sXM0KMQKrMrBXKivdqAWwTXz
ufel5LR4vMn7gzkWVod8yrIeFrgzd+Fgspr5HnEVMmhvh5jMLNXa8mrQs/w45XF7aw1Bch17a7Zm
CCoXdpZzZB0Lu90bLRjo6fDUZlltopUOetb4pqjEsZkbTl7g+JfsieO9VGiykA3bPn3TAT1cGzvB
pwWX5VWMr/Ogy1KfQbLj0vDavHA6twCr6ifZzRvuUNZu/6GTGiTxkr4OSSP3spdSbmMtnc8ihCrp
ynKJJOC1re1MdSS04x0sIiY3TDTdLUa9lRjmVPOdVXXTDUUIij83jx9tEsmQJDf3WIEutc+SOJkm
MJOh67ajCvOrlv6PiQIJ8IjsOGzhXZtjZV2lPmQ7byVYTmZmXE6eAQduFvG9FwNsDadMERqWIXsH
XAplyhLmUWTDSc9zSeyZ0pdmMnYXNbmYpySt5w2lPiVgyPiPFupLKNL2WPj1dFc02vmiS/fUZqbF
khbwF6dvd7VnSfAB7vk05e4T9faKo5iaz+G4zpmaYZ/SWT62MdDnqE0pSHXezE/BNCZ3Zp2Oex9W
OxmQ7TYcjQxEbducBePyQv+v+lhU/gKnouEk2aR2sNCzw4n8eXaBCRRFfywME+BnbJjXReXKfa+A
tFWxmrZuaVe3/I1PUz42HlRreCx1YXKneg6iROzfKBPZPo1pcg392H0Js9B7RJhYnmUEy2G8rFC1
Jyl1IKXcpspm0oqyMb3MAho3jWUfY2exPqdmPO51YJBthsRpG2REtIyah7GX5GGOBa3CZJ69c4oL
9wlY7qEWU7PncWIBhsy4bBKM5YewDMNXXSj7iSBS6yqswgXVQuU+yHTKo4kadi9Yu/hqffloCd+/
nTVXSWhQInufunDTDV2yS6ZJfl0YNdmRTECftjgR7jPojYjWplqyrGGMBduU99Ek8454jnQTLgMY
bWzRkU0Q0ks+T8UpGeuzAY8MWR2ucdGQkHm7mPbTkBnVnkdxnzkI5gE0CwoyX11Vrlh9K02UTa7e
FyyBOSr6IbsLzG7ZFpUTnPdzxuplprtUEEZZgEm6rqRomggRKr54fAXHeW7AdAqD1w561YIHjqgm
mUz5dZk7abNp86XkuetwXGxK8oawwDbgHsN4yJ8r2/UOIAfWvKc1xLBdJC0NlRnTTRg77QW8ExI3
eTNkIIS7vDiFY2begak8dbk/ncXge3TQF5fY9przvh59Vv2GvBoGPJt67Accf/m88fDbWJMRPkPF
3LDPeQFfrqIqFUvUSg+NqF9DCdV6sJ6n2e2Oje1/thbva9w17Scq1hK4R9WwaPXGB78Uxt7RKtkN
PvzY2aNiKefOYugdDkuUTHEqKYemM23D9j4ZTjO6W+2bvX/mF1iMWDS85toAqUSs3ew317RvkNHZ
QQ5fVcE3hGBtifxTVeETB2VY3WJBRpGZzSygeToOX8oeHm3d5yl8OXPB4gWg67pFBXASXd7cz64d
jM8dFQ/XLWOTU5GiwFvC8MjOlgFvlHCSH3lb0jtbSsvGKEFDEu1gZj9QH7MzhUnvnpJi6r9URTN8
6VVPEwHwevVauGu8zWo8+2T2uUVaVMebvnHBS/XtFH+yC5STkRtnwBXkEvdfSMYB124vOvRJURT1
fdlOLAx9Oo0N+FGA3Xs3HOlo4M7k9khtRYHT1GVznxI9JKgxm/iTsAQ/E0pkkVufSCuxdWuT26h2
CB7FKs2n3OVkkATbGpWWzyZm4qB55tb9ebaIgX2jWSMDjUY5klVD8cpvXoxgAos90n7cpm44Gwdj
XkuAgQkpFvSV6J2nJugnD2O/isrY4yoZC686oFYKTn2noZMmisRszEICdLhayfSqdeBsjzj+Pv15
MoU2ErVBgmRl0dKbKNN8a5kaCDf4950QlqDTej0cgremAObF+l6gH6sPZZbT7kFZAG+mLqbiTFp0
ga7tVqwIebGIcwg3zb0YUVRwCZm3kgTWrlk8vqAf0pH8mZ/3qBj0oSJ4LL0M9aBftUdvdENUsEwv
PcNKH4pZ2weIwfVTBaj0tvDDNo6kDMyHMQXDfTbRho+vXbWigW2NSYlWu8unzuqYi+fNU20w/2sA
I3NNeHbp/afzlr4MZ1EbA39+Qff5JWP3Qiok1N6Ludf91yzvcwDeqmsZYIQQuQ5mkdlTVIIboN7l
cmJYov93GmFmmxvuQyo6kboyP5J8RxOlY7aSs7hkAgQjzFuLnzV4f0WVMok6qgOFrMpepqW8Rvxr
Ru1aQpZ+bQ//j73z2m4bS6P0q8wLoBZwEA5wCwJMIiVR0fYNliTbyDnj6eeDKrTtCu6aue2b7uqu
JVEkgYM/7L0/N0Mb+KglqH3rrFSP7KSb/Zj3+iUP7emElil+WpDCPo7CGH4dq//PsvMzDSruVsas
f69B3b+ML3H8rV2HDMT1R343vJvwJlc7DhAfnRveYo76u3HXUn/hMWEgPGMGtDp2/vDrCEJp1pmr
w9qGtQobnD/8Ohp+HcKHV5EcE/V1t/NvJKjm94tAg12+zb6RPwuym404c505f7MUR9WRLQni9vuW
spKGZcnb2R00fEWbJeMsqQy6yyjOmjfC5sVDFKXKHQEp864wlLkivhHqHkYOxgVAB0cPYuymc5TK
hxdWfWxVld/DmIj568osu0XkXoHz4sw/lATEsXkQq2uXm0sowCCjdbrw3sCWYk7v6BuXvRPisok0
pf9S4CAA82yMxo0CNexmKrD5QXnoxheoF/OLhDUbe2HExwbODfcRQrdm2eJwq4/EOlavyMqTF8Td
862Sctjx6Jo/zs3SbJwqTOVGn5fuC4FPGm4jUGQhyshLGFn0AQpOiZLH12PPrDD9yX7yfSX1n13s
+1ewbmL4VknqBBPzgy4hx+CZrFmrKN1052BinvIrgSPZdWBOYqkWdSfdWOTObSkrcSpALDCxsWw4
lnFKlPsSkdwvOTwPzkJ1vQCVuBbMlj9rgBifi9ps7yJA2r4ZJ8m5Nzs2ujZpKk9ZFti7MIIH0sNW
v7Ht5rHLyP83q/HEVFo8iEjsZAR9sbbq129ukttf3923iuCVl/rNeoE3bahyvYBRe6oGtvYftsAV
i6IwUKvi3ijz4KO2fvthWWofNGFMt4rEANQnenPIk7HDQ13kbMeUbtm2q09r6if1tUo1PgbHHKeb
sDDS41gi8g9m/qlG+fVFVKV2FSpivIl6SzsR6T7dmnbwFBqTQLDLqDctoDaTK63u42JkJag0yi6l
efLmkvn4ooJYd/VOHa7URf9cWP1pbIS2f89enu1mfZ6wRI6nOfUnE8o0ntyIR/THrHKSo2GU41sc
4SEDrzm+VWSuHN6hFU2nDYRNsnkmJROr0TjdcVOm13LA8561KIlS/bPKY4VedbWteCkOhiviG4Ag
BfbUe3HM/BHPjrNTF0ACIqYzlQXd0lTwLbldESfnPForUFIEAZwX1Rc7q3m+FawsWO2bTr2nktEg
tbftnooqvsq6Tj0HzK5v7RXcYabES+G877Pcr6Ml2c8sWlaTWijuILBMN22n8YEKntgxvoz9aK73
ppIul5wO/dmI2vrVoUo8GUbjbFRahOt/vnZ+OLNQXNuCJBDEZqRy8V06q0blmzNLsGQNwkEqd1Gn
Lhea82KnaPQp8zSu7jlw9CgsuHaacnljUsoOo2txfiNciT4nVYnrDGvYkYz/+lnWRuVlpGrtarsi
DoepYt1b+WNe81vSoTEZxg86RQ3f/akMaF/UjkEi4U2TP+eluJvUBiehBAa0wb8yn9nnxxuOq3k7
sB1eD1QcZo1ZdZpvdorwY3onfuc0TNc4R5bL+2VbJYwi49iaz01taie4B8HXcrXv2UqOPYcV6nOh
LPV13MZ4IXMmu5GnAxZ9LdR0RxodGR795GCC0/uevce8pNJP7Qhkh1qX808Wuu8qhf+cV+vHv8qz
UadYljCRza639jcf/1gTyY9ZholSU1mK17FfduemVu6TBQcZaQ5C3Vh1qzwkc4zFBjSaU52npoim
na3GPF507kHoDxlOQDsdqhfyMdlZOUzVcGdrTfCRmSVvRhWZBgm9V7b/fP381Rsw1serZjH+R+T3
w/VTLGnbaEgD7jIL286UaNM1hJ5wW1sBDUdbcM4E9ch5ISyOmCLCQkTYSvWiBqp5pY1WwGyt0TmY
5/JFn6R2skZ62Egw69nWmR08ZLKmioyKMLN/spd9fx7/8OEbco2PE0I6Ai35Dx9+3sTNYozmXdmb
TPYIKQi+cjUHNvHdDa36Ei9ngoGnm0wOxa57N2KKorAONlDR47tvdXREc8jMkX5R1spDh2l056Dd
hg1U98XNYrfxSQre/0h6GI0FzsyvA48JvqLYeAU72h/UZbHZUK0zyp5NSIEsCm5JlTAInAQj4o4x
7rNggbFXbKZIYE6JRsZesM1aPdySrzV9ZMOw7JpxCA4xWxV/KWRhbzohpi9aCAEOQIahrBI2ofmL
XjlbTImvTLD2baQXtaunVXXIjCH4WEhudWqC6fb91iMwLPzcQEMdfFC4/HlFGhyXqRF3maAV9PJE
HzaOqKPPatUu20SNgo9cecMXI8vXE2T9aBIZHDHdLOeVeUTwXc7JV63yulnk6YNaCYJ5jNqKP8g8
edNLOuw6jKYDeDAsbo0YNgrDoBOtYuuZMpuuE3ry4icXAkXid09QbkNUYtQMSHvWpH31XZL/zW3I
WZ33bTrUd1GmdZBQmG1N7vvZnI0TGgHW6xsZkdvhMi4Pt5Ri1YvFEuyyMIJNCSxqD5FSwyDKkowR
W9aObHzUmNwSZh1gC8Ji29XpertCs3udoZo8cvx3r2I0hi99LA3Fcywzl6yD7DW/lnLsPBSdiTFT
nbkOjEJnWaNnsKgzLaAJdZa839uhMnnzUkEzMfJHummi+CT7pIz0i3jHWB5iMjcWS6Ze7T+z1uGI
TAuUAyVjuklbUG9y15JBHa8l5/q90ht3zy19JtkFINgmAaMGcOazVpHswVhZd/l7otxtE24IYDNc
rIlojQ1Z6fINmVbuNcOQHksaKwA32ay4zDbr3VJDsD2LKSDMt+rT6InnQPzUKgnSOAJfdZvhXJ48
tzZrZjdLayvcgy5a+ziCfom6iCoszo7U7pRhXAscxkRH1Z54VLW55TXsMEOXqIbOx8qTq7xddOhk
sK0zlXZcyb9B169taYTWBHNwaxhetmjFQxh27SFg/WW4i5bor5EeoLMNUS2nVwpOJ8ofZ74wjIO+
s5Cc8ZpnWN43XY3zceZkVzdKsWin0MTLTqJxarvhWL6TO6JyYyKe/aCVCyLjWe2XC4vzoHc1ol7u
GmrLPUxdhwC+dlm+kvZjH5i1K37W5ziXCfWA98X8bfSNAb+53UJTQyTCUpckXK7CuKbKXNEDXucg
EnZN8hhBBy3ZVynHu66ss3hjUraSacz4d5ONJG9ImUe3ApLOhoeBwyfjzMvl/Wnwv872J53t6hDi
4fH3ne1Nmr0Q5PnybW/72w/9Hkpl/AIGgLh4Hqbvyako/37vbdU1e8oilA3LviDQjX/1WxaFLtd/
gzqPNnmNqPgtkUrXf7FQlZtgR1dxqEn827/IoTDNH47Hd08n8laU6oiNdfqM7x+UzcCCbrK0+mh0
nDgsHsEXDt1Wzzv7glwmAtsI/arg8RYtpp82Vq88Rp2ZfM5Y1jDRnRQgkACoc9x9OwXKXPNAmHd2
ZYdOnNxC5AIJ0MTyo8nZfow08km7MUHrrqSNVxMinx85O9KtBQHE64akOCVVrZQfCxiK52Huq4Xp
lrYLETMAbaN22FI9N87HIZ51ew8EAYxTV8/Wh2Gcevt2xq/gyTKOTslqV/d1i9SaDW2vHb8MnRJ9
6BtGvfuyKVOerxwm1qkz1agLt0qWqwb6lTTm8ZCPMeis6yzCaiG3dp0t1TVmad5uNLWNxG0NbzLY
d+iTmsnPCcRWciILDJNMelS7jjC9tCdx/9rmVEL8H2R8njUz3rwfaxw8jjp6PbFA2kYjV1Z9QyvT
joufRrE5MgwjsZ8OvkhKPJH5r3Fz1nv2XPGeQzf9GkoX2UttEIybVMaySa0hLKoN41kRkSBkJz0x
lZ+XYJ5bE1dnHs4mmRMl6dSSqVe4EymKxmtiL5SDOhJNrZK/D1JL0V0WnM2qQyh47CkDZolK3KcK
7lq8qCoKIFKFLhqgwa3lrMME7HL+mPXZZk5nNDhlW7N1ydMTSih9V7ZGfihZ6e7SYqhZchWl5WZD
1h+Qv25kH6XbPMf0oLO5vkGaDKMsQmBskbrjGZ2puwAly327OMGlyaHZB4WCmD4NqBcXZahYQFiP
aZmHF/rW9naMBnkh+Hz4GOWYJ0JHQ1fGoubC9VBuZwYrT4xg4LEJ9lyAhfBVjH3PGF2ik0IDJ68d
Jw2eoBbq+ymyFMYnwdS5baM4W+o2/QSePdspiRIvngYoYX6qattERJZZj7WlFfdgGFJihIMonDZm
UuvThokp27VyXpZD0QiLWUXX5jiniu4wTkuzG7M0fCJ0VL9yFlLmXQ0EzYPhaJQTNt1w4vWEUX3V
SJFFECAXQqfCsgCcKUocYiTb3DbxIg/NaD4klCht0hvrAmSSpzWyNmRGvgD0C5p+uOnDUFyBoC/3
mL16Ijxmvus+a5laZVbx1LQ8codAVq+jiJ61mgDULrPtI9907pPAYWzmtrLPCwi5S2C10bEwpuYh
JELjQ68veb7GEIi3pGzUK4UaFTNdrcvjmE3O1kiqLwNT571mEmTAOIuchEAm9w4axw+qhV9gTpf4
WR9xtmzM2k6fax6fWES4wyyla3brfM935Nht4wouR5lYG3JlMriq+nxTOIV5HKcWsRW7bYyv/Kxy
o5Hp4S7mktBXWWp8i894Ok5KNTUbTJZsJrV1G2HagN3iTmk9RCOzjx+rYsZOCgefS+dKmUWbUFHR
lbQjKTwOZdJsiidDKvpNpzSP8dLcJ5UiP08mTBdXddY0M3PEQ48Gb0keZJMYVznZcSfigCvXStrA
k3F4cIxWnuexqbk1+vZ+AWTgmY1avlk9+VjVyOZfD5zlFfIpPYKGYsh18rGCWREajyHTedpG8hfc
Ma9nLEJOeGY83n/sTMLeYAXA8crVzcIyatkkE/kUMeviVo/iL9nINqgd6pPog9E3ace8aOihANCM
73VFCtudxnE+CXb9npFaY+t2nVC444xIvdbqSdliu1DYTap2eUmTtsX12WkOpc2kXQ8tOwM3C2J1
cKN8RMAoom66Yz8GkjUNRx2BT2C/pmOuECgd9yydbMgmPtOC+Q5+qQ2jojBfehMWHJJQBntzp+G1
6NGm3YZaEWCjsaPWpbAm3WxVKMykM1/LEIQVixp99FDfr41pHB1o4AaGf7OGloy47us2bsl4Gc1y
06nTW80z744GdT6EDBQ3/FJE70nQEh9UObuuNqaT0q3BNXZFAljZmF9LxfgcV7U4aYhYoB3UpJdl
TuLXDRCUOAcUALXCPjt6mp4wPlmJmyxvkSqAmaoZsrtpeizV5p4cM3Vja02EhZrONyaEZxtrmrlT
48W51FpT+oolICkYNJP7UImus3QIt0YfI8YtGu05rk1jByNT3XK/vyVLYd/VAgomAtPyIZTEmWh0
oMAT09xvmsDMziZipI0JBw6yErRJZZzmmPwjaw0Z0MoLV27uATobb9mwNp/rad3GiErLKHsM+ym0
AuPIXzh7AoLGpjQrEo6z1Mxv80AxtxmtPQ47FtVqq9KvtGp8UhoIFvA3y13XM4gz+qn7KJom8jIb
huMg009dq71CJk5R3orlNIw5CzTkqNGtYdc5NJcSCW8eEZWsT+1XjVxGv9fm/j5Bzu5jq2r8MrTT
LXHvtkfuJYv0QWuvsQoQ0eDoNX8FqJQhTHTNZ9KCgtAQub1RmgiXRX/VxEgUzGJ8bVQj+1STdrMN
SW35nOMS9ecFtgLH3qfIzr40adwedIXHvSpT5l0m/xRgJ3VnTH97dJXqQU0ylr+xJraii7UTVJLk
zUkY9XcZIEuCmcBhtEF2weimH0lHibdVl9SHnoIEFU3m7HWjbBFaUHkp7Nh2oOaGqzgv2adnU1Uz
M1IUjy6xQxZQDr4u2+KtM8d4w9/+gH5E2/RzZO3HQa83sXlm4FHtCyNP10R5sWXP/Far1aUHOezC
mV1dY8uOI1rBdax80MgedSNAzNs4XViiZ2h6U7W8llVzYZ+9c1q6O/ZmrgpIwkMQdQfrnlyncgm3
RQMRhQAe4cJxFqwMo2O7ZOGWlPmznivohtpp3GVW7+wNCG+ANfML8Ty3M0k3WyKi4hVVikgqm8kp
6zWP1FPU26RIet1CO4p7z2Yb2Gu7YtBZuitSv1G6ieW6o8iHzkCztiRBCdBS+1IHFgFQc5K7cd6z
i44rkwdZGvE80PvLKDTnLc7nmoh+Lr+yVfbWNBQXSwEHw0I/cgcT74jqVP1hyhtnT3Ck4oZMbI95
N1+y2PxkBPLxf73Uf5NUQyTMas//+17qmpVB9H+8F9a93/dTv/7g7/2U9Qv2NLxqpJ0iBeEb/Kaf
gv5GUc6Vx8SV/2LD+Fs/Zbwj3ixUejj61vA9Op3feirD/OU9xIbdEr5php3/aleIZ+e7kROp3NLQ
JYYyOirTNv5khmSrU7VQd8VpwdcXLvjnw7kLwJipGAfbs9IZjl/lMuvQZVInurahLx8VkbEUFLG2
b4dKOQX87f5cI+wJ57okJGVpz2VY7DFm9EcInxIllWNdlX2h3NcFFLSSC/cK2/OKJMsR05KW+ZjY
Tle4fZmAgajq0s1bUE5WS3XJ79O2oib8Ep5AoO+YrBNiwM9QFYV7mqCzpefNEV8kcv06uIxLfTPh
SIWwqjLpq7R93Vaw4Mn8hWVvHTWD1IQ+dbworD/3pkZ/k5BklQ9NssG8P5+DJgz9sVNxZ6hvkYKx
pc5axQ+SRNvOzEl3yJhRzIRiB6y9eHbmIfHbag1Yy4gBmJob6m2cJ2HavTSi07eZ5FDnadTs9dzi
9XOYTnxShtcVtrOf2z6+k2FUejll0B4NNql95bxyoKphDzbsppkdRANtuvgkgJL3xSoFxHal41s2
dS+MV0MapkBUull7TGN5jjQHAoKe3zkqOeZdIHcOc7qKsS7tnUAG7rDDBUCmeiJQdwqGLqyK85OJ
UHIzQAbz6Uw6RLn4akCWhpvGVFCc2/1r3gJymqb8WOHpuaoaxlQ6KLhykVslJonOXOqCPgCGSYzA
zK15+DiBc+zmkloihVMSL4HyNOtx6eoqS9G25GzW+2naIhxzWCjn80EAG3mQ5OEdWs0ePCZJ9bad
NHNL7unstZNqeAXbb9e04U73eEdqEgx8R0s+VQjfrpA4HmZKlg1Lgtrr24ZgoizcRToBBk7Ngyoj
KzZN6oeytZ7saaH7RqoVwvPaKkWsYhBZop2s8pcF5VOCuWNHb9tsxmQsfNVJlGMtnC/GskKSB8f0
uCYe6NRca+SSwANwccqk3PYhUWkihJyekgI12JS3RpuprtaZhxokzKcZkQz8+vaKdfDrMhuTT01W
+UmcgJIpWA0u1Euk9HIt8DCsPRlWxj5aYJThdJ/gsfP/oX79oLRd7qUSHAscJmbr5VzvNJtvsNTR
+1lJ3mwDPXmknwvPhRrlW91+XaHpxymU9cZk2fOQGVrebijvDI8RbHyHTMfeFBAqwKVF866CgvdA
RDVEGOmwwJe2gfdlOZO+mG2B6I1rkIm1XVKS20gekn4xMTSkFFdvY6tZfJXsYF9DEbzpzVR4cAVB
ycjEOmhonzdxaA97IcJDZw7iioIOUynkisfVdLXtbdaxwkjkxgphtZs0EShgy3jTmon6CN5adTtF
o8MC9M0oqJIbpweUCAOsYAygz7dB1atHjW0H6i0LgCNGzDTyrcoeCTjMrU2fFSkxe9Tb/Kn9SSok
kDqWcgIDm+3K1LpWjPQ1Rv9MZLadHYaa2OHeHhRPLnye1dKae8msHfSl+hWxnQ30rDSPa24504Du
XrXjQ18M1tFegJIbjXlH3FHtj6pe+pEzIbsfM8szDBp3UTtvgObuYla2gdbfZrTdxOzF2m6OlS+5
sczbrAGP18lTPK6Nvix2NAUzcqOiQL2mNBsk0ZU3BwODHxIfXM2IX+oyHN3QXu7bUkx7uc6nsxTc
wGj33QZr5+yLuMRsWAB5VEOrOc9CbvtcvDj1yvGIicgbCNy+DwRZPbl0sJUp9I5aApGt/jK02eiC
HAquEfvpOzWDqgjpEGJPRvpYOlctXVG6OgJyex/pYP4y8cmy2hO9YXJozemJ5AaUuTGU3WzWrQOO
rOLBcYbnLGhGr6rkFyuCJzMEcbdB+fhA53glja65rmxxjMlzII66zM5M91D8N7dZFBQeJBR7E9T1
16bpmUWDRHDNpS93Bo2JRx4NfRCZC6c5G5sdYwFKN/rXPbASl7bzkzPbzsNszPsSD+HVYiX9dhBz
ve3sbPCIiqDkX5aHmpzNW7TTp0TjITQpwUSaInzUlJHhtmGJRxlq3ldoFz2rq+OruW4PuCzIbxzw
zYRdL9yMPbcX5bX1MUunD2PQ93s5y88luW1uFGbRthfduJsK2liCx8yNzAfnpssGfACSkHcEBvzh
47mq22DTmaRt5sFdmSylP1IjT3WMZcMy8BNEynMP5set4W3qUBc5C/t1orU0nDUxsvcgsPacv/Ex
ol3ZhdgB/NHGjdPDO4JtIYCu4ofbhnLUtyKr9M1kVMw4ZfI8DrF5QLr4MHftVZvWjVsp4VddqeQx
K7Jgq8gMe1hlaVuzxIqmGbl6tCvK8NLgSb5wqm4bqym90Z7JWn/N0L51jwZ4SjjwYENrp9hPqLmN
VRhOeP/41AVDLlcAHBpaZpdcfbl9E5iNMxLiHYl0vcnKJDdbfV8LrFSEWa6qgEe9HwsdkAGWeaxT
vtmWnN7YHVn5MHkpRGDeIRGUVvOxHKaC1KVGH1oJnR6rKuy5IsliBfcQwZhL05z/V17/N+W1Tgoj
i4K/L68f4MN9adsvX77dVfz2U79HQWq/WFQR6yaCOdUfdbWjwtUwKWpJQuSg4z//qKt16xfLJhIO
j/d7LvYq6vt9V2H8gnCOwCMylkzScNhu/ItdhSHXpf03S31yGElpInGSfBELx/WPuwrUI7oSjWZx
UGA1aNUONwYYMz9QxpH9e65S+2oWK/lTJ+Z5k+O08YA06jsZBnJf5wYeJTNg/rqGGl23tWE9TKma
+oTvFF4YWoSijI3u56E1fcinqWaUgFgR0VyhHUSlZpseGRVWidDwAeh+7ouqO6D2D3dmXBB9ZKf1
RqPxpMxg4D0PqupKdtMlY/UJS0AEmTQrbKTeyVx+MBgdvxRNmx96ElW32N9Ql0npqd2gboYkDm8Q
eNj7Yo45oiOgCu7QGkAsSDksP0RaX+/EoCzHdsicNcLYsl7RDVSRi0MNDGZOsX0um7l7BKFjwwtZ
1LseXZZXZPJCv+2c1YRCzs7D8BMsUAZ6ejrsF9njdotrmLD4jnaNDIr9GJO7xZz1UlYlg2Yygbdg
MWfMbYN2U0jnGBapZ5ZTeqvYATC0gDBsbR5tPwuB2vdpbd43KsDasTbUDcgs4+Qguzj07aLsAQhp
RyONlGPWYitKAYBuIiVZmGOr5bm2IkB6NTYn8Nhj/wBI2PBpuOQpDHJzx4mZ08DoJr+1XS7VINqz
jJXAxazxQBbV9DanveW3IyPgQKbtZSGfxgUHkG0tgtk8ZsFMHeNEvvbBBOxg/oScrKVN0pM99hKx
04UTPA12XG5BMFif7Rg497mfRXJGDZ4yJarg1E6UPD5+58GLI9vet1bTII8RsOdUZtZIEgTHLmHI
pBs7r3ZTjF/DcXa2y1r7bWr8qj73jXEx5rHl+ZlUj8w8kkeU6/MLElEsNMViqmfSt4crrCwc87nK
lxw7hIJWod26HMXI25eUBBqgoTfYOctzNmqPEbPuDoChUe+xzKeXqayVI0Hbw41gyHFl1LGFzyUz
8JrEmpLLfa/08bzFrb8Anybij+FcP41HK0b7UYjBcdGGEAxuVPZGaMg48B6KfD/3Nri+BZW7C+pX
ZRstqFgxgg/CS+qQjYSWx0hdlvwWt9reAc6G662oz40lXrAWyeBU69kUXTFwfLbiRt7lTMECxdaU
Qxv3RiB2CAMTsgYHZyyct8XAJeGHwbzcLMPU3ra9sHMC4vRgOQF8RhXe9Y8m+5vbxsZ92ftUZg/E
kSW+0/SaH2aFgwBSitx1MOzMXhVZ1V2FmyAZNzHufto5mTaPAjd8Onn4D4su8gpLlvLITs5uFS/H
7qPecFDyuecD+eqBlRT4jUtUmuQrUwdtVB7Z1/Usc/msEglXN8jgZu1CDlkffMalA3qHaa/LCYde
11AMX+3Le65ck7UdLeXoOo2hYY0fMjwQauckr8CXZ2VvF4PKNrbMRsUt7R6I9NA3VJ/BFPXGeQxz
5ymfK/MlRdHFlaLOWkitgjLTLVaVVgFs+/NsgI7bgdEcKmqjWhYe+l8ndRm0B45fmCkvyRyP2TsA
bu2BXIoy36Ttmjihjvh0Oft4xS4NmMuDuaEYy0MqWkIVnKK8kTD0SguBXx3p3VXKklAl8nmgPJOT
DH1GiNYNsa/T1jRG/qeaEdrUmHzGGwuv60M22uKqsRQ8lCmbD3YYuTPuwN1YZ5zFuN1iEihIrwg8
k+F0txG9Lne9JqIdIQX2roTjfFuI7LSw+ZNuo5kloB0zugqoerfl2BkIRwxbclMNzPK9vug19mCW
ONqy2UHGIyaDyH7Or9CK/SYklnargnW+lxksT0u0dJc6Kk7XUoriWkawj+1BWtcQSIePJv7qGTWo
c8VeGjkrwBsvnYxw1zXd0rrL0tOp5u0yv9Vz/cozqrlm909iuwxYIAwxix+h1uo9USLBdmIb+8jk
qL0Y7EV4OBTZIUPffYNrWtmuNojjUKjB20Jw8+0caF4rrZB1bRLs8SSpH1KpxV6bO/bHgaVNiedF
VPvErKcrXHvItUjrchH6YvId5+RThGzhCMt7uDZA6iBdIXIDwWiyAZHCQgE9j+ETALDcEpQE0zR1
di1ciEeS3TriR4d+pzVI1EzQa4B/NHqLpUWRNmZ4SiWS+sRrJmFfxTpHvEM+sFcxD3JHXv8eHanp
ijXIJKTfva3mkMZkWelAiRPu0NvZq51yyFwWoBFH42J80PW64VloOtXLYIvurMlF+zL0otyapIz6
qRZoe6ut9efVV+eDgQi9SmvDLba0ym+KLrtO1bF+6rkPzz3evFsUE86J2X9BVnuRnEAuxLtaj8jf
K7GPmQzl9rCXP9W2EZ9wN0bPAUzu6yDQHH5Ja1EJgDSggWUYU+a6et0iU+o2MXf+rYmFbUcKbPNC
6AmzJlzV6OK7S0ObljNEs61D7rTOBTrAcqUlafk6tmHtVlOu0umV6oEI+OegKayNVrDRywqmP4oy
6z7ECZosVVM+TEWg+gZb/zOIPPVKV1qk/jz9a29SdEg2WmQk7qR1j4roO5vJTdi2riEn32Hf4LbD
ZEHJZVa6WeD3oeEMRYedGGKJ5aqppYVrjj2Uah2dUw/Qw8NFZr6ICe/+ZEQJ0RhqwknQNERyc1dZ
cyTvdTAYIY+8MI/D6KG15iq+/K++/2/qe1gxa8Ll39f355e4+K62/+0nfqvtLRiQmG5w+xGUawPF
+Y8OSZLljv2G2xGdkkYH9kd5b8hfkK2w+v1jOP5HeW+gXaJX4PJQNcbqAvPCvyjveYnvi3vgezre
jtXoQZX/Y2LiTKkMF0tZ9mUA4Z2NztlObr75NP7CTfHnl7A1C+kUYa/8yeZ7yvE3UlAUuaClBHwX
Jt5uujALnHHLWnykf3zm/w+vsv4V37wKkGKCkSNeRRafWuVTOX3pfpa2+LM3Qsv17UvIuDSKcuAl
+oVV3QU7T738xHnyveEJownNFkxEdU2j58qQ4vuXINa1mztHNPuuq7WdHKORfGypB9eZwLq3zILR
eA98jYlR8xPh+feel99f2mKwic1nBZl+/9KOaTDtFHqzT8Z09ivdpO+BvYPsSlFpbvQwMtF7doH/
z9/b+qF9112u75i0QaL5eLvWe9jsN9+b3jpWKWNeVpJhyUJheLSQUe5Da0F/IZN5888v96fvcH05
ZMnYemxS1X9M4GN2xQFuz7xc25kPtah3Mggmv4bGuPvnV/oxD/XX79IxCfvjVrb4Qn/4QGlIf/0u
raUf39pZY7Y2B/3nqZsmV2kz7UyQvLqz7EV9iYJlRR8pxk+E2Jwtf/50V/ysZZA6+Kd8u1Tq3TKG
KusaIkAuZl9GZzqY+iev8lcfKl8hsn/C7bh8f7gxDGTIPUjvZj+nIekYSRDicZknBrfYzP/5U/2r
N2SopPxCH9Q5UNY/5ZvLJZ2YQq8Tz/041lDJR1JX7PLT/99r/PB2YrMTFJdcIxqlzmIxXcUv/s8v
8ZcXB9efxniGywPA2ffvw0GvwGSga/ZEq3Ah9Ko4irKYN8swxh+QAHJJ0niQvqMPXsV668ACYfrJ
10bn+ue7jzRpgxuPdQbKkx9j3Ftgpkk41A3y9KJ5K6WljpiAMIzJkXPODNLsTleJ0lGzPjiiROy3
U6tPvpVMjPOnYdzFVdM8AcTRtU28tFSdnbwIMx9MNE7TeHIahrgsnVRP7yZ4lnij7mNVICCXeZ88
zMQtuzKRWKotooTssvqU25WX2Hbrk3837HtaZUxhESZxR4PpruC4Bn0+u2ndl6ggEC2x7kio2TJ5
pdqL9ZG2Gk9zZM7RWa0V6yoLMz5VVWn9SDGHK9CrrBfTqSPGClH7CZf08ohxIPOQxAsyC+o3C0n3
MYhzAsmVeqDKX/KdIdqTkYrucSpm48KQW0N1KzN2U01yYBzMZKLXjG2bcm+R4KGdbZVdEclCDNXF
NNzpEly9kdrdSS74IUs0OBhZ51Y7A8rg4UvlvQnLProEyTC+OV3+f6k7j+W4tS3b/kpF9XEDGx4R
Va+RFpm0SVIkpQ6ClEh4v2G//g3wnFNPTGaQV9V7jXsjdGQ24bZZa84xx0M36W0DpnRgBu5ixoum
l55E8cewhNmwwv0yfbN6cEurns14XQ+Aok2qVa8KSipqJHEq711tRhUMljQOXcd+055vsGmIiwJJ
HZFJMiuX1mhaq6z05Xlq+Tr8N+x8gMVym6D3hhOxa+LfaNNYuaTZ8SIb5qh+lO2veBq+GZP24tLC
/D5omNeNVokeZUJOkzpW3JI6ZA3Le+NlkkXNsRvImhdX6rCI05KHYJK0dd+q/HsZ9TNEc3ayz1yz
uY/mVSclx+MMWB8TVtb7a92sxbZFrnToUy3eBRRVVi4ksE1PVse20DTyp03LCpauP/pror1UwvdS
J8Bba2geNn4G0CZrWVUxgqXMSTiZxd0tJrf2VpbkoUw14pnFnHp9SAPgJmrqJ3v8ybAyFTQBnQvi
yIF6TA1GF/4qq0EbIniwLyWYqHhHjFSGdagihpWeBUiUtvbFDdkawWEMOM3GeQuSkTK9eYVxLOZI
H6hbYdT+s28z0fGWKP6l1ruFv0xC2yYMTFBZiX3fuMKApK1G1orlMAXGHuhVdV4ptgCZM8Emckvr
2ld0oJBlqF/bIgvOe8O897NqOkjMK/1yMDvVa0MqZLuq5owAAIkAW9QG/rMc2hQGRF/IhY6MfFuM
ofNqxInzqgQ+OWhK05/VgPyfQ1elktMifV7M+UNrurUuYDh3vh8+h5YV+IVfKT0cAne7IYVtW6qe
aMToZXCez9MgMO5URKhrf3QwmepAm7acz6gA9Eb/6Gh+94PmUHhQs0pF5cUBcNawRcvIjjp9Qeqv
81NA0dhXqI0uMTr3TzUew4u8Jd8C441+l7pyxNjSOMp6gOpz1mvBeI2KbdoEZe1cx1GdP42h2R/q
kcbkEIfycmgq61wM9njRVK55lpRYKQUZq8tylNZtSUkBXRR7kapX8JNB12WACrQHBQ2yPw41rA+6
P3ARbOhTFgkYZLVsOr9XXwE8SlIiOYzfoumNfyHDb4CDMwkleCaBhwtzxSHQ3JS0FreyoIy0asqo
WbGFNdatalRnaW9NiGWLKgQJlRHITFok/6ZJh3oVu7a/1Ox82vPTBjQTi2mPELw6o0w2LlPTJxUj
tnK4M2YWuzuaBeamiGNrZSNN2JmNW2ykNRTrEhTXtobMwDHSoiK4dDAwbziSyLU61vVOqdU57LJy
xo2PV4tTN7yotaamLp1MQGeLoWCXppGkd52ndfXcV1IyjXXJIS0MZxvG6riUzAI/osiFidrZtie1
uHux1XzaaIFjnmm5oPtLj9ohrS4uiSEvxLO0c7QyKdaG14ZUwPsRVduVK9Rk//bHtdwyb4Gp1Ltx
CLBeT6bdX/VTjPd3DlzsHDLPqGXw5HmOKGpFgFPpbchomoM1cSt1KPgopNFClOpzksjmwR5ks4J/
zR816Hes3/yu+ZzGqTUY7Ix88L/HRljcd1GWzcgtgg/NyV9H5LixTSYfua9UDMVDm+yton1yXF3u
HJv2BCLZ2Fw5fqLOO2tCK8e6uwTwxe17M2/Wwo0urGToLoQiUY6Mohi8QnFHDTG60He1phOtrTpd
tgdmjXnLLizQmogK2THmM9hHHfCcuVFi3YqhUR9l002HCJEG4b1zEqhZOrjK+tktOpUtw77R4wac
lAuBRn355rMsI6vvwSLx6B0dB1ZhY1xsUz385QpYcwma/9ustswzXxTulq4NGXZVgIG2om5M1d6s
d3qpJPc93Khtjtv7dnbLrc3ZZe1ImW+DOTIVp/nkNQjtFwpVmuu3eFKq5+6ycBt9EfrWcK3Xo/Ek
MmjceckLjhKWDEze6KWtGnKdGWr+ErOG78jSbu7oXE/3vEjBtRUCzpNx697mcYZzfo6ejOoy3zq1
bj1KTr8S9bPmn6d9HoxLMNsuBVmASJjSMB0qavfS5b7yLbNLOORSxmLlKNbfzymRg/86qmSpDoZO
1iddkEt4rMpd4CdMMnoy7hEKtGvFHKLveds4SGe6YYMExHzQ29F46OoZd2WW4yUrlbUJq1BZjVGk
0A8xQo8TSHExIXy4KUJ6ExoZtWsl0QeCMbnr0qTeWzSOc6Ul6kZF4svC18RnCLYF/QB8cXk79UuU
ZeoGSbx6Zldhvs7dWO6yUerrssrEcqhVg4/Ydsd9q43ple/MZWpIerhU5nd5QtdzcBWD8jpb77PJ
iYZLZK/+Okttso0M2VULHL3JlVrF2Q4+jfXo+n63lXj9TOQVLIa0mXj8UzVdJLSlL0RFdmyANDhb
qmMSMgUKcRMq0TOKMtzlITw+rfTzK7ueJgwsBI8u8DqM97DSUB0QAB+vp3ZEpisSlxBLmLhtYsdX
Oo2rDUTFZG+QuX0W95h8hd0jaavL4aqyG5ZuO8zl1q4KrBbDlNnJSqOrFy0cEbpr1qZuhzx5wh5k
NOUFCopcLLH3Fnf0p/JNy4TDHii3mzNhaPKKHLpuSXAaPqgwhdTei3KP9rXf6Bo2+kWV5MrdXyAR
oKjsmA29WaTIoBGhNHya0kSxMDUR9Vinq/RFVc6+Z5HD8m15nTJwTnvdjcSzGhjY87MKU0TfY2h1
HUzoA4m3CwUt8z5s+DCBtGu4hfvpUEMV21u9Ma4dOdY7GgDkPupjV9KEdK1uWICAYqbLycc9qNbA
N0/4azGCrrKGO1wXgaQVE3bnrVTipc8fvUa3nSekRmAYaURsbCNVn3a4k6xtDyFrviJ4noNGxRJ+
Bz5uzMRtlN1qQ0IXxonz9VS+aa8LWYNlGrUfMD4dkpHz6lbv9JHs00g5C/zuui1HG90E9t8+Vl4c
6CEb6EyPAB3EIqXgfc5lJKtULZg5zaCpN45T92sMFtrW9yO6KuxLzgy0EtCjKjRa7BDDfTmZ2VKG
47VWRgWdEyv7aefKz2YyrwatQe4xkOXBvq3aOaGtofSJ7voinJa1owQes9WWG9EhIwJMRZuz3mCS
eURBRURIPKfxQrXwV06PtQdUG9EIDv6t3KQxmtol15uXJuTQlhIHM3Z+MZT+BdDWAEJDkNPmTsk4
K3Qq9hPGmB8B4GkvGQSKkrEdOji+U3FbQtnBpxuoVbPItPAsjK3yOs+T8hHpZU7k8Jh9b5Sy/Qlw
1bq14aAOCPvLZNd247TX6CVhPA5bTwkTEwZ3UBmo+uvpOkYJdVsGUbLustYeaZzWGfGplrUGnOsT
yBuGW1jL8aarEup/ahrtgxjVP+o+MBn1lJ0JzGneRJKgC3exCPS+3DhgYBOwcM9s78V34DrOhXBb
qS5rzSwOXRXXykIr2v7an/ApyBEoOnEszUYCeF5pGb3UReIqs4Ww5imuBt98Bn5V0YQIp/HKEDI+
5CasY1qj9XcLXmFCLT3ULhE0ye9JGtr7BNnNgw9YzMfb1ur36rxCWiKjcRc6oTfkeXsWRo5xEWaN
fMgl2BiENz1s06A7I8Eg+SlhTIICFTzcopX+dYdM8lfW2KgALGE8gRUvND4RBEAi0QjCkhS/AHvR
Gh673OCs26BfBHFtfNNzO1snvgmqLuq68LJQxpeks51HDRIpMsvJIRk8nTZmk8ZkS+BgYY83sRSC
yWgXrTLADx5rZrI4jb0YDj3wHBtXR8pqux85VayKUJ8WvXBWQVPSpY+yOyWN6EFgbQyY5RdUiWG0
uSjoElE+EGeprxIrpXCoGnbVrkx2xtvCtYgRSbLiXE6ptsOkwlYKl/3oB9hektJpFU9veoXmMv5X
5WUkJRlgWG3uRGs59xJI94Jzp7PlFDPDJyMIh7oiz1kUU+wFdfw0CL34FldJ9Vi25WBvS4X26yKC
nZZs4Qj75iJJ2NIYiswP+HZhtTZFNPxI6El3QAj7eN9p7QumkB4cpSPOB3KZznR2tj/zUqW76dsE
/yrJ5VR0WHsaXUm3MkH42fOozuF04B9DEysv4fQFl/jQrEVspHGzdhyTxjeOmmVTx9oN3/8viXx0
0bKmuYvWRjmh+3Lau0XTXicqRQYD0dr9UDc6CxfuFLpA/gHVdfGMIOyHETf9D8h8t1OLTX9jW2G3
UijhIOWemNlLZdYZtuktanWa0mFY1Temivl1iX1vY4Wtupm6DoYqbzz0icLYYgWxz7XEGplc6tbe
hZnL2TTWgmdzNJtFzkyIPk4JNk4w2HccdVhPAjf74QMyWJHu92AMRn+mlkLDXWppq2qo5K0RGb/s
1MGQQz35OZj8btORkgwVXh/jC9ed+m1Xo75z0YVtqwC/GvUVboru2w92Fxp3UVfUm7iN+GBrN1z0
OXsqPC/uxlTMLR1K7ZozyD0TcnI1lJO1r1CyLWQvrXWZ5v5T4SbTMq17x1MqPb4kx2OCLapwiiFy
fvCGxqyIXenzm3xqAna4yiHLMrmTzgilFG7vtV0RXGHRJb4UcOZeRYCfuIh7moltRLZUHrZXkEPD
cwK9zFvwdW4eLEcE2e33GPcPsLlmS9RYvIZDWxIWPqgH32/pKfYkgRUyKRAKkYYumXGBEs4tUlyE
2zpt7wJC9haDrVp7PYAeLfv6B9wv24uDkBWLjeCeiVTxMt3tztnKYbYEwHFJAzFh/1vkry0p7dGK
VOhnvYphjCGNQH0RVGHyXKhkX50JOCxnTj+bTJUI2n/QaHetpgzjUsHA7F4CMws0bAVVNSz0uijN
TZUPE0ezsHYv87FO7/IMUGtmji65EA2NVkpYd/TJX1DF4Bqa2KrUlV7v1an/aZucGkzYr3jITA5J
VDXhMiTxLotcfFqN8BRNi/d8/ya4EOseZRIkIr8IPHaFKWRk52cDxGmFrMFfqmQ0wL7oEVlaTzZH
EARO5zgoD+yhLCpnlImU1hE/DTftz4yC/CmrgqmAnKO+CmgQd67iv4aYS65NUhoOzeC+VoOh3Ad8
et8AymBWQ9BYgc2qEYE3SOJwlZrFVnWHFnUvcnyLBJuFQ9TvF8ymj1VQjTwWk+ySOYyINuv7Yqw1
4CToFIeiMl64BdEYgBiJH88yslpCaOef135PVctV2xV0efDTfEj1tAdzkOhIqZYXVMtV8h7xUNEc
ToMyXf35UELTZyEgMCSmvvcXpjZWSfmRwnwfOsEdQGKWjLgTF+jdki+KyafaR2TxajpGZpcRj+4h
8E91THWGyuu8PU9SmXhWTfvG5+VdVMGQbYuOl+vPr2/mJ+jU4cxZpvj++szIF5pCkMVfjQeMF6zS
NSU7zqRfdVLeu4v+ao/xQdOksmlyGMdJQQmT/1SWSu1lI1ATDLcK+KDKiXeJRkUzpfyBkmJu8aRT
eAHX86ti/anGh6ZDfHFBv+CWmn//t8bHGBhlqCZB4zkZzQE2XRQyqv7b5/fz44egk51HVZOOHGyK
43aAYZatrhRA2AIxZxMUEvqpSKpzAMMIgUq82J+P9/GiGA/DmMvURl7fcTeuYqfjYHOvvCwfmDOs
8WCHwv7i6/74vaHQdaBbUm0hJlpo7++cGwg5wTWtvEgGGLFLXBdF2Z2DjYn++HWENgSy0iYD6S39
+mikJiI8ZXQKj2YnplulOSNQ6q6s4/vPb9uJxyRshL+CZ8WEZczf4m/vglVmie7WduFNuHzq9Elx
Uvjf+RIR6f7zkbSPrz2X9NtQRzMIx0bLz5Dioc50qaXlRgCmw5ZyMeAgXVddPn0bTaZIk5IkaBGD
gptaV/53kJ7KWk6aXMc0ZLZaw8k2q3VqUjhAkr3pxOVe6oOyC/pwuvDJEbkxKjwrLXr5NVsduU41
Gcu93YGo6ouWotLYWumSky96UgSSX1zoMbCKbi0fFaV2lQ9gzos7ashBiFYI4Gu5p00oH9wsx3rf
OTejZUVP2dTaeyjStDRS+G8DFBMbUwhtJGtnWdkah1i5FLO3Wmu/gRzOl4QDL8nMAP8EvcHnrJcV
xOc0SU8JINJt4BCxjki1L7pF3Wn2HrxFuxyMwvBoN/UrKR1tyTgxWknFPk+gcvCA8QoOdHBXRIQs
JzsYVga9YJe7pc1wADDIz7YPK/LzN+DEu4bdUKDgoIvNKnz0rhHYXKFHGLkvsdKcd6B2djz1wQti
sNhEJeu99/mAHyUQILTgygJ+xRPqHksgCJftur7MCs91pLGjBALoMagluRCl3PqInM5DqiF3RkRq
0ucjn5gomGDhAmlocT5uA+pg7BR4nLnHyXN87KxeIEArxR2O2Pjl86FOXCQ9V2Yjjh/873g2p1XB
FnBsc5SDNYXKTlBXpzjbrOC91zvI1TCuGnpe46LXqKN9PviJ60RpgbkXHyw3+Y1A+Nv0YSdBy0kw
z72GfJ9t1YPtwkO3BDhbf7Ep+DgSrgG+J4Ll2fFg0H8/UXEsa0hfjFNPcxziSODnamBC+Yp0/Y9f
UwQICKYQRrEhUK2jz7dsgHoEXUvwqmj71WRRC9Hjq743LXz21q8/vYGGqnNhoKMEjZ3jZQt9HskX
acVlmZnuKSSiFZT1KbM2qZ58FXb38QNkMMQOiAXIBdeOly/QE6TWtxlXphh3oa48VJPzKx70u6C3
vlAlzN/yey0OQ7FTtLg05vzjfMgMWsmYK/RG9ZIINMoXbgFi1E67Cdx4t6dy8NWu6vSIBBQhY5s/
uuPlxShtp5hHrES3T5CXFiP65zqpFi18fVTr2hd5oKfeSKQ4wH3ZdTDi0RtpNiiRcBEnntK2+3FO
NzGSq8hSvxjm48bGUMnKwJGOspmbOf/+b58YwT+EuvJPe52iKXeKTd5UObAifv4efpxFGAUTEH53
8gFRkrwfZVC0Ice1m3i1ziGTw9cyjdtXO7cOuH3pcQGX1Ulw+HzQN3Tj8VsyTxw2PDSs/sefGspb
6SIESzAWQFLsscKw1pUJ5GOXxhlm32bRjDObUyF8HMrj5BIq0Kj2Vg5VsEtp7Wx6tkXEzFU3bgvj
IyhLNgfztgB7g3mGUsX65mq95QETNL/46U8+GNJFeeOE4xrHD4YuYQhfjE+XglGOwBocsjJQevj8
Hp18y9BVcspzNfvDljMzKpaRoEg95P+EdRWdpyakH9nyq13LiQ+WpE32tsxDFqq29y+Aaafou6uc
iWjAQ58QYLIbLHXYfH41p2Ygiy0ABjRq2Ny796NMMP2HoFUS+vlNvOhslqnBhA3ZNOlzFxt/vovm
gGUK8KG24QDjO5oTSEqxOjQQCYc6/9d87+rIOmS1//D5VZ36eACTWqDvOVJBmH9/VUOT5KBG+Xig
jTjXySioevsmXg1U7XVgOj97DAg7DvDNF0vVqTkPRazBvto9ceihmqGGOiF3HmywK5krT1MMFS++
L+Pplun6i9FOvfAce0Dxk47hfDi3plyjbaHn98qgTLYZNkToLMTAf34z3zJ5jycFbiK8YgObIIqC
93fTbYmbM6mCYXzq1fsIGtNGQXGMp03vUsrldv8tFk5BJKLsrqoxTy7N1Na3oYPMahpLGAhBXK5E
5eMe6h1apC0Rml/sRsTJO2+juePL1E32P+9/yNpvVJz3GavNYFC5k9WTkG4B8chpdpHtPLQDekX8
fNQVc3CqSd8BM3WLHyFN1skq5b7sicJCV4qPCGT/wg25js9v5IlvjTYTW1Db1vFlHC+Iqc3PALa9
8Pp8+lVOQm7UEn0TNCMXd9rnY524HeJN9ochjprN8TZGEyP0e0eytffFLxUJIj4r9Qnabe7Zbo75
xrTkFzuMEx+dEBTR2dGwYn2otHV1Og54fLi82HwMo0BZajTSKS3WEybLsfpW1f0MYMo778+vVQh0
zWgc2SAez5SG4qIAcprC46x2WVk9BPs6PVAgCxYhMMDRwUz3+YinniRbNlCi2CNh0xxNY3wrvWwM
uMCKGlTLUXQ0CnNdHvrKJfwR2OIX451Yc7hA9lA6CxubxaMvMPNrI4wKbu3QgX9PDbgD8NWrlY5I
7X8zFHRn3bHYMDrHi2hp423Pco5owi3ya5M0wEVtS+ssaoX4Yvo69Y6Sv8jrieGM4pv2/pPtUKnk
E5UBr8nauzYsXkyzglLC84uC6kAcjfzjwxETGEQizQRizg7x6LGJgfI3prPcm2aQtgr8t27rVUkd
4IuBTkzMiOzB2uho0bFxzM/zty1iOfWIMnyOgGlgPgQD+Pmpuvv8FXzjrR/Nyu/GOHonXOAAMbgI
vufYFgsjisp9YzbmjdZa2I1TSINRoPbQE+ty1Vhx8K3oa5v+Pe2T1qlJexetgn+LsLLCGBClwNuF
qTCSCafLeo+vODxoLtjNfIR17pdqvsVsR6coccYlyjR/F5pkMEzqMFybokY+F9NRu5lcYOZqLoCV
FFkDabKrfJcD1BBcxanK7rAg0YRM2foqHOxwK+pmhAiPaqrTw+yiU+rOcxL3LiqSZskdhmZKrYjs
FbQ7HnqhbFH0U7kmHNJEv5f054Whw0uJIGB8fntPvZus4vg6KebjXDh6N0kRqCRJZbmHcu+pGuST
E5ZkdRJklhWzPb74X3x27LnZ7CHoxyJyNB5co7zSg5Ewuiqca06XvZbsepl/sXn9WPIzqJVSa6aW
SZnOPRrGGJJQrweYFeg6DyVoeWQ8DvTGb/SFLugRQ7/RfgR1/sWRST89LlVa7iiH6+MNmVtmVVbC
GfAyyK2P4aDiEqoN5YD2XE3XtLE541Sku68lXPlVmqPbUdqcibzSOjIcESjFvbLTVSIZhDTI10Or
xQtXbmlB0FRy42cTo/aiH1DnJPYUrFwpLGov9rQKhH+rJQZQysmsFomMDcy5UxmsY36elUzLF2TY
4jp20mlbDlCccHTx37PJXJLwE69tKJ73uOK/ehSn5nRL5x3Dr8hEMSPXfp8jIrUh4z3pck+VTyPe
oQWg+20iZPfFm3VqLvptnOONUVd2cNjxenuOmarLnHoDOX7h+vPP5dSCaOHRpq+AAwdyxfuLUckv
LSqjzj1sKDgbyYfgMP5QJCEy12b8wnR2cjDqlZxZ3Bk+dzSNWzWTUZ7yrSihlXESnbYdgZiIspA3
yuiL23dqIrAo+7NaYNn7sPlNx1G3YoQNXh3XBw1bMESK8aFI6xdA9weSAr+4k+LUezG3oTjA0tWD
Hf3+Vk5NmXJ/2afFA7TcaNIEYKa632nU4lc4qEMP0sWMr3T1m4jsN28M0BkDos4vnJni6RIu+M1G
pY9i2ifl7ov7cfLHY0KkjET9FkPb+x+vH/wGOhXbnL4qX3Q3uA+17jbVae1+/kadHAdKF9pz+qgf
NgdNp4xhiUTG4yRaUs2RT/mo9Kuirb9YSOe35XgdpThFH1Wd/+8NPfjbWq33LqJq5FCwxz0RNqjO
+vxQA8iKHXGVFtVdlrpfFCpOvcC/DXm8YY0nI0U2o2YzO3YbtMWLC3w08K19XXRfnDn0U+8vJ1Ka
ZGwfOQsfnYtk7xjlNNgZ04w2/gA/9tqT/rrsUuEQmzmHYJdKtIRNkK/Jo0X+q4hZLFWjw3G75sGg
qPLgV07jtRoiYowmSP9DWWOrd4uVk6cpTKfG2Qx279w7JrMmpNoGDYPSDCuYapQ2C+1V7TUU5tBl
h1L9ERftJd3xci3Z8kVO14Nw1KN1m43abYkOksVeM794m07dBXd26lLi4L09tmSRZt6QWViy8wPY
N8kJTIFqPJileUbN9EFGY//FgKce8WyWoHdtU2w9vu1lLEAnshnyospVkKq0hJ1NnH5XOrg9f9HM
MtHPP5gTl8i6PruNXWwxH06XrjU6mdT01EuIGlmH9QjjAaC9N8ZF8xDXMBtRBT1/Puabg/Po46Fx
DslR4xPlaHv0dpH2DdbMSTPPyiZ3GfatdWuEolsSNGqehUWa3pegglexgYDqTTX8lv+WtaQfSZQ9
WzhDCFi/+KHExy8anyJVn3nWtj+cfYPBnEq/44tuJh91mR4YGzRi+qbxieN2wYwueFMQM5np2g0g
R4/0ZBBDQ/7//AfRT8xhsy8cgyb0Jxpt2vu5Eid/YGUEUuNbjgngfpMaR3o6HZA75kQcS83eyRiB
IK4HWJspRWTQMfRRozrsrnu9Vzfj6KuPocHGmwAd9ZFtMYFxPa8UJoYE4CT8DlSyLyP6SKbsbm1Y
cbhGvmesaiWXXmhVNszG1l45wZlWJPptoufDFZ8tvhAoyNND6LTuPlXt72o7Jt7nN+DU9dMBw4Nu
zx3648IR5bYY7LvO9YOPuw1RihCOOkQPAHLCzZ8PhRYSrQFudJaNo1WTplNVZfOy5BZ6uAIFNRts
iHzcu2EaPHw+1ttzO37r5+qvzumVZfD4+J8rVtr2WcThoDN9ZyFpGOO/mAyx9YFKr3I7FWeiUP1r
OWj9paYpwUGTBPwaelpuSyCAf+3q/yhJ5iL6WZPR8yr/a/5rP4sS8HMQyjd8wP/71V2BFDT79I9s
X4rLp+ylOf5D7/7Z5v+8/XbwUqye5NO7X6zfwAuH9qUeb14aFPX/EAzmP/nv/uZ/vPxb+AbIBkyD
/4MSmEf4+2/Ol/Df/7kreupmf/1bu1///Z8Unue/8A/1WP0Xr6X9gcwGfg0hLGsm5jeaqXNn8x/i
sf4vUpGZVOj9UCt/e83+IR7Dc7PogzoUtVFtzH/rnwu//uvd4Z7xZLhlf//695RK6rfvJzEKMAgV
mMV0dkAak5j+fu4YMym73I6cvVplw5kSQ83sEy25GTjB/8rybtr1vjSwfSJ8Rl46+smlrmf1d6xg
TQmfq1GuRWCrlMDKsbsGBOHfJ5PmQ56NhuFnKKM42BWVTnSxj8xaWZIyHWxaAbPIH1L7fjRlf2DR
wvJQj1mKS4ED0q+uG83zrmqd+3Ao4hqw0cxflDRJRoISBnT6er8LXSPadWaXruNQrwDRYyLlzJ/p
IL+Elb7kqr0L0GRcxu7QsfZWxk2CunNatV3pv0p9yq4CpbtI0jaEAUys5PeJYPMng+TFhyGA+aaN
Tfiq6HoZkHZtViTCD/Z1aXVuthpGvbkmVXa4mOxavIGfxlcbfPqhyOO+W9gdik76dv7Ooj1pLQKk
iNGiL3TjnIjWBGtHPAkcm6xKT5wRKeBYfrM2Oz/8LlhIhqXuZM62QWsCpjez0ttRhOFVa7ZQpFqk
lVEPxJetkbNHgNVt1YLezYowDwxWYTBF2ykPUxvEYwjsocBuOFGhzEWwyo3C/TUKdcCY69RI1cO0
a88st4bJ5CfVvvWTeNZ0WhPy+4JA7Wpwz+YoLw7G45xH5pbOpTEWbrTxaeLcdHaG0GsMCy9R1OY5
JAtCLt2Ik+DSoNp9W6W93AvbUZYgV7k5boozRinz9EoA4lPJ2p5iWqdjQda5aXePHNPh2aOrds5E
WKAuRs6PDM4P4NXRsfflKiCfYg11rr5CwAsDbYgqAtwsqFAGQQ5IRSMcnjKmD72wwiG4dmT5SgDS
2LIxnapoRUeheCXjPTUW0M5AtkbGJH/mtW6BtYPXeu9TPd+RiFmtCXuM9V2ZW91TCa/lmopvtyrK
3NxgaKDGFeuVvsHKpge4bER/NckmiO9xLQPpwg7mREW6FhORZVtbdNENDcvwOtPcUaS/eLpabyyx
CkbcW5LkQoQxZC6ORXSpWnP+UICfFAQ2FoLZOfW9N3sSDgmO+RY4jOE31SpOp1ujGWBz5xAgl1II
Dvl+LsqNUvi4MflClx2txf0oDZbwLMn4vPGjkBaxJA4YWG0ucCq6RrFu1DJbVqDENnEIIlCxJTme
UM8WdaBnqzQRZ5p0xUWhoqcdCuMGFAw6aNUkN8HwCVKr1TUb+9GzBgBMqKGHMlt0xuivcqfmDTTy
Sr1UzGK0Vk3T6ksd0somiie5h2mH9ImK3k4f3P6cQJpo1VcZmZ9m20qgeVN1ZjVVu9fiNrsZBXzf
RVRY5hZ2m7xRXOCAIR9mUsSvk6N/EwrTQEomhFMXxioGckyGXdzcKa2WXhIaaC+bvMK8OJjitjYS
Zi0nyzEvN4a7UAESEMCihYu4D5xlpxlA3tvkWjfye9eoU0Ks+LCVQvdiGdxYVh4SHyWwPlV5vowj
tTMXQ5M6Xj1Z2XJIrPluF/0dXYxwpXaju7MLY1pjSu62joZUzZqlOkxPyXqEhbyzUcDRLXHnoCCj
aS9MN1HX1RAP52NmTg96ahjIq/GAheQKLQYaTHu7lfYdYpb2rOytOWomaJhT7IK5A+C4r/xUibMH
Ap8E0xX2au5cHsTXU8fcmJCr5RUUX8EHuvF5LxSAMEEDRczXpnaJuwEzKhmwS3w/1WXWdtHWrjPn
LKm1J0oKIxq7qNsM9PEXoBXwVDZzgo7OTcFbDwbMh2GbwqlOuduaHvOhOopLnEM0sog4QDGJ1IJh
ssQRnJ9HZthcxY3T/+pUk0NMnhAdJjV1rWKFYk9vtxtQtdljhdPgmsSvkjRAHv8jcR0bzWyVSzMZ
8ivRgTQeUePfaa6WvjajIb/bIjBu7WrIDxXwz/UoKnWTlkZ70U3S2cWqAVw3TZRkjTgC6zLalfY2
MvRiT7CM/qQ3vNJs+PrzQauoeoiy8QZM51fNnMyFG6jlq+rH20BklsNJVESX+EHkuer63Xljpr6n
hmYME7RJVniZmTJT4KBuE3sRoZVEdLe2s0g6x14GzPkrPSYclFDEcAKVUYabLImzS1zs/rcQK2NI
Kq7Z/BgjLSIfSemicw2UqtdoYAnR4w/PmWxBP+rldIdZTlvCI7BrNMUIVhd21Xyrgp5Ug9DvzycU
g5CvLXXuzlXhjWm14pbIYW0zFfRPRxzY49IaZfhQVmVzrU84asOmwHjBxFR5rOjDU5hU6Z0eGiSX
Ez49rPteT5ZoWMgt4q3cm7U8SJyX8QwfEVI+qpXlErQ0oodL1MdRgefoFfjHogc02T4NGFlYLStR
ooKOmoqwIzBEb8nbEtbMcu1oHJTqMP1yZGetMczmy5qYWHtBExwSQF33/iIIx3bbq9ldDwB2iz85
WPOS+rj1mhRiYJ4edLzcK6AU+zZQylVl1X+rDv5of/xv7Hz/vS30/0f7Y5Tkn++PL57qMX3Kf/2+
R/77L/29R7ZN0j/sWTip0m6hecZm+O+kRdv9F3tTABZI12YdDKe/f4IW3X+hgOTk5xpzaRup5/8Q
zshgpNZG+wExgmFTLdL/ZJvM4O9qd+TWW8hIHCSIyMw/2C1yFYZMFiaAwQJBArDfGfk5esfxWyYG
XL2B+RUmbD5G/n7yY0Bbtx0qOvzkHxUXEkHU/2XvTJYjR86s+0SQYR6Wf8wTgzOZ5AbGZGYCjtkx
ORxP3wcs1d9VJXWXad8byaQqZjICgOMb7r2nN2ZfH6aJcbBpjNjRfSX2f2hS/k31/5fan2+VTvbL
buExOviX4VGPkm2UXjodNLnse2VP8p74zpHADLfZmoYivhFgxMaVmfHQqWB6/t//ei/66wRlGbrS
2GIVCG1+m7+uiYZBh2LUQU/APC+w3YSOGzxISnoHQmJO3bQ98QZkmoJ1rwSPEjsxfUIjmCR2qBAf
ayT7yaqOQ+I3VEoCamLhog1nle+0nfPvYlguy7VTGITjTg15FoRfdJpiKdT6F+dc/uBkYb6ZcdAe
UpfYjjjw5QmFi/xGAIbek7FO5EGTWJqNIF2MXNHNzQdTTtYTKVbNtVWIskjnIQTAId5I0RR9hGUp
TKyJo/5FQvO8G6tifAFhoPddNlWXGC4cKQYitACb2NUljU3kIUI3b1Zi8oNqEtGlk5O9ZWIdP0TU
2P1m7BoiZPmqqhIULnnZ65iu0dlzbvMxzaAjbglH9ZOudbgJJhI8PcyErC0jqgWMz1hCA9He18VI
tTouvsKs5+3TEWB5MzuTYFFXqg2k3fZEDLO878oeqvRADKYvreIokeFvLacfXzKzHF9kNvuPXB17
i2Lc3la2R8Q2xd+nrhXPA+XuWqhKgxuN67fBnLkyknnEwV8SoQLVYljvq+jiW4Y48GbWvxSW7mez
5UcoJrtXnzf9JZ4SF+50bz0NxcxosVfVZarr6FKWTCA3USZJyHRLDKd0DLOJa6ZoAM9AGVHVaG9r
SRfb+CkGTWJhSe6p20835n8mOZFaVBDs5g/GhNKwcgf5OUH6eQaTpfe+GIpjHXJxddCAxhiyIt10
Dp6krel3xbEhR4HNnpcThWJMe4Pk8IeE99rOD1N5dTEIrIsoGX/mpjZXFdkQ7JZJFI9Hq34Xkxxf
kAPNN5Ec+aOcBSlSMtuxJj5xpIzmGufLw25I79ZIzHHtRnwWn1jVVR+l5XrEAUttnVbjTysXGh6G
7d4mLlcixlxBpd3oTUl6NFV7M/C9Uuh9BEXkrSfsgkBaJkNUuIHj+ME3Y/mJOHO+qVSqn20GTfsK
x/wGG1K+A/nV/zAz33oSLhZDIAzzzjL4bruE65gNy1e93KJFNY0/dcunn7HmJis5cyVcH9sjL2b9
q0W+/UYAbkxQeP6mjG44paKl8Q5/mUNEwLEwSor0Li7tY9p57+TjyG/A3oeXxObexCWci72NkX/j
wnyD5zX+ZBjRXAGxc1NOkMinlAvlB0YP0d5tbpvScW+jXnm3A/G6T5XomrfB8+t3fNbcrQGJLq0d
1+8O5sdzRoTQ4xTqEPZkFhIyUqn6IwkJrVgLB7ZH1Eb55uvDhSkPARRZ42HSTdVvJrqXG1QM3WvD
mupB170VrhArFGuLLuo0FVm59pUpDn3N9GcNjVTsCfZoP1m6ERgM6G0AaJ6GEpYb2RSE3ARYHW1H
kklMFon9ijjByv23sa5U/ynawX0TmIjz5ABVrXKxIc1GtcWIooYbLVUMSDNxBveBGBECJdxJP1vk
2KwpqphtWN6ErUbOwOnRkkCJQbQCUG3qOZqG6jrUERn83GEn18jverOjTzeLB8MbruCiyh12Z+9+
Ju155QWTc2295JEw/muJLXdjsgM/JPacHks7f+4Q9m2HAv3d4OrvIizh84zDjzy1y6NRJZ96cNNj
CixmVVlDc6kBAm8LD54sC8T+h0VEwjYR3ZnKOt6Rz2edphkulaXB9xWBlyDyTcTVJUr8xoga4Ewt
yRd+Fp6MnPZfFLKaV00UyyO6dHL9jMldYwH2VqXI2dmXRfEraaj70aZUpE93rl5HbvWgmX5t7dKI
zhmBUzdIWBQmax5YUkqss9AkOw5RmBxnZCckqI+wAytjPJQBWRhN74TbWoGjbZama6yWVC4TI49t
lOZZeSI6gPp7dEr6XZaP3cWqIqfY2nz3n12jlL/2WNvg7Jm5hgzm+/FA+kSw8y31XhF5dxk6u1hX
tjngcYosVASRzygmXoriuPt04J6C+U145/ECD3eEH8BLsTE+kWwuH5AvglXo826HqyGFD5YTyB+F
03voEd9NxT6dq2lxwxZ5/oaxtoYsNPl6H5FqrdYoPsMNc0jU16PrwOJ20EpZdrhzoREFR/bwtklY
fkyHJ/PG7lYNz9WNW3TNWc0xUU1gs49oiruNk6Y8Vd02SdDkVywkFzwoYCC/nZ5n5YAZW+J2EGkd
VLFxRqM+Wa0/fzSF6bGNLuenJmtqEmS66DDNXnQsh1jfidyZN2M8yFNeNrDu7QKDsp+Pq4LhzrZz
yeYPOiQYdbyocpOW8A6zCXcSqNbWIPdupTxHb9zIyb4RwU2yi6nVzo01QQLRaOwkwVs0ueV9YcGR
7YSpjkI4E4zecdwkRhK9EAxn7QvBHe87dQpEZoq3kYrdm5rNuACBYzyU/RQCX531iWEbqQyuFxHN
ReNR/nQTeSWwM7hEU2/7a1cpcJcFvgpE7Gl+0xBZfmxQI0GHTP32XDCafBuyQEOB9hT2NVsV3TnV
CXCqzMrMnw3m92LjotufNmZmjsdZymjdlEa7H6zCewP0LCCy5SK7AKPoPksn880bq3NHFGoWo0Hv
Dfu6ick370h9qCtU2gRx57sg9cbvdWbBXy3UUhc08h6XeLHxsXDV23AsxdmYFl8bYRoZHZldpkcS
J9tLJLvaxYHGYp3JpyfI1Ahhtmai9m61DbeW2O7mu92ERrduG50v18ZcfZVIWebwHkJ3TMJeV10i
oDQczk0PyyFWDVoiVkw7M+944eCO07/YM4Xo64z4oUGVwzOQUyYEsdnEm8QbKIhSwXwrbbzbmcSk
B6NuGj6ucAALwa8kFQOl1LqkyEs3rj8136dmQP0FT0+SU8PbGdugPP1WfElhW0/km3Q/GjInw43N
8II6uVy2rZPW9pYy1H+cckZ0pMVISRbT6OabLLWLI8KW6gK4aj64Zqc2Za04jNuMiP6ysYmHSb2O
l3tU1sZDBRv3RdhOcpuUVBqV5zfXZP76LSL5zTGWJC64TsuhPJf6V0/c5UpEAeVJJKV1xzFY/XAa
ny2RkeDm7ygTTz7DvJiMcX6dJSZpnzIue0mFybWz4MRVa7Ns9T4pfX02x4zPP4wKugrv8ppi6w0f
Vrnu9FL+krf7FvRTQYIWH4HFJ8aEctK/MOKK/TTH9bbKRLSyhCKETXvxwr9onAKfcyT/Rg1s/bse
YmHD0C+hW+UE+vMCo7WjvE4Sowe6a8tTjMRhKYeX2PZMtoTILeW9I8PNyIV573RLzomq+LKH3vu7
hsb6q8Zj6WeW3wQAj8Wv81cv+VA7ddngmzm4gsp/TWivdxv4DFOTngA0SFrmKo34ZvvEnO6CBFti
1nlk4/T1ewIh/YG8IHnqnFGfK9XIb8PgurcEGU7Pior7bzaZ/7JTX37ZJb0YTSzuhX8xvrPdzIPR
cLoDvHcTSE3lP+qGB820svTWAE+34VXEDWaN3PHk2+HK5T11yqup/sga6uaA/LjfAFD/4z7qS6/w
58YXMCgpw8svhYHzr5qrhKQLOxJY1MuS6foaTe8S4zBIplYg7dt2SDcczfNWM5cDDzNQQWUNzWuQ
Lo8pjoiHTLnyhOWYiO3Yq380AnBO6IPtjXqyQ2OjrUE7L8Ttv2lm/82NiPk8ZHhBU82KzvyLXIxB
JJY34OAHhuDZWgcC9oQsI72rNbjARuBcjFIn+AVCbTyQ85jsAFx/YGJ+JU4ONIBHuWR4KtkMTVnf
jK3tvo0NWVAQx/KzaZbOu40XaiJ8uanGM7FL4TH2rXxjuqBexMQDXXKUHJKIfFDTgjPTTiX1alFG
FwrIeVdNjj6j71abVuJvrJcTxnYH42GEGvJoeIH+VYaJCdehAl6xcqA5U7T41L2qLo4DI/RjGtfU
7DTL9CVJzr80u8sd0hKhSCzLUqtDDJP3Fb5GzhSSYTYukZLfIihkKxdS0qPr5LAdpri55kjQL9kA
qnC0GDkQAzi+JLOR4EL27OK9deBmnvpiDsaLjFXClyREwiup66etl+SpuR4aJy6IHGK8zFaDLFqj
czd8oMp+qWMyRjvpkG4V+FBRAJCQqMJQmv8jpqCPNyYLOX8dC5awI74R8CUoADsCbxxWYy5gxIfW
TDMAenHKJ06qqN5OHMLEdkKH2wcTiY2GpsinnTbJAacR6UK3ezVJy1oTi+StO89gz1JGDZ62lsYt
hMDzXWdDvmtFL/bsIHmecsUdOfc0FABWhpdeFO9BS/84T1bzFqrCEZtWC/Aey3cXLek7p3leNBpe
ajwQReQcLV4c9zkD9T38Kg690OsL6JFh/TFpo/5wWTZR7xcMlnls853Th+0dnWh40dIkb0zR9PtF
1b1W4G1fJwKYjubEadQvvV2VRgUrqn5ULPOKaVzpAua2NSflkfBAupYqcFbUTsF96bTDi2kN9tau
7PrD61qxJ9RPnxuL7hmi4swboK+t7tXOGChJWTTXPhDs92KX06SPKwRLYU9nFLsuGTAAPHhGOnMg
hnmy+IdQTeRnXU18Kwu0gzjNbuWxuTugM5Un2UimcjaCs9UULa/QtOS49DTT6aK05Tc2b+HFUoxZ
yLeNLonVtCehg+riJ3xxaPL0vgLQtq7DanxBKkh7r7TYh8sEiEV/cy1z5kOBoE1GtDf/CnlK560I
5+aNPc/dOAXN937oabdNjwl/5ZLAplIUnC5/aGUshfPyW09uxBCLtSA3Ro0u7qIdBZRweVSn5Xw3
c2jdDcOSd4AvpGS3ZUYCFZq2LfsXJiNL8yommDKbdHLlvVm1XJk6oxT5ehc3FWzEZdajzzmuC9As
rWKu45CqxGCVT1cE+jwnvr6ZRqZrX7chwS4UEgn7ucM0GKQHJkw8nE7L+6+JD4tFoCQqYJVD8OGK
FEhwNrBuD4VLQVWgA7wMsY+AeRkPGEzVv/fYFoM1klO++mWQNwuCX/OGgZBK019tOOubmcetWk86
oRhRS+J0mDC9Mpspf5ANFgGY5Hm0JASDXaxJ+JQDoYhp1XOJE2UWx4kgXLZ1yGZYyfEIIjpmBBf7
KeO/3PTWzWDU2yjjFiR71VLbiojjNeExpCbnpL5S8Jgtgy9Eh2iimAiSOSm/zQ4rvhViBPlJuo3N
RrTXzxVpbavYbguwddwUCCk41ujo49PXpAYGABtsSo0WkpbgTypthj1y5ohzLP76r/nN10tyypnd
VnXqHg3T+Gma81IuBwaXrygplmSHAeG3W1MwumxcRkNVbcUPplVUl6a2F4a9G17CvpPfaosZGmAc
ZmrY26qLYtV9O7p0WuvE7DncDbv7QaZD/T4lFDutKaOLCjhna5XyFaaebD9Noq9Josoha3W0T9vO
pzzvM57p5X6W7XIMY+zvzkVXMJGMREDNm7f8OC9RDRGIgi9dpt7UJctbgAbt3Qq5Jdx56H4MMq4/
UitOboMBzpbVLvcPeXsE6DGHLHw+TrxMv77K2zBiQkpAYf5QqpEpkstr0scu8fT1brB6RsBDmAAk
4shn7sQQdTQ89xbGq8erQkXhRUaUIVLn9pNq9biOSqJ5/ZpK2KUdXqc+SOLGR18iBi5kxID4qAuz
uhCNXl08myK2XK5BSnn41mEKanbtXFOcKzBwpAGNL1pRJjc58zkTZOuTUVYctpxj3whUbd6wmMcn
5hf++mskOPYMLUNSScHrpWqTTZSfHadJwwIUr0oSTtwh9URx0tPsfC1We8dhCloXPBTaHOv3wgY4
2itmxo6IaRV6CmeHnJ6NzXB5y8uem+frmJ0Cvg0mR/rMtjt5pavXzUrb5dJPdBNTqNaZ7lqGNs9N
QNVusPgDaN2NfJkmx1s68hzlkcNbyx8bejyHe80w44dJMS9jH1qKY+V68qSagiHiclQSaGBv29zJ
bwmfZ3XqC1ANCZHUjkRjQ8ozj2Myt0ynMS3rG6zNOPFlMPwMqnja9/zqEM1yHlxItJSXRd18J+GU
kkN2c3HMKh4y0Yj0llzq93H0+NbmwHCOdpjyqIw530FfmHRDo5LfqEoyF62BJoSRgLuIumXwxFWR
o2ytlKScqOuYClKPGtwaF1yH+Mtzm5H61//8ejB1mfGKMayh/fQU79SGl8qxIuztjjB1vSvTTOxr
VfNAC6rKJPA4ZNDiJbeoepAgz/Dgbhp/piNTgYZrkP8a3Ln2t6yP+XzLoDjoCPwjmP1BLVWAnqB1
bRp27HsGCXxidQyKjDi00H2b2yTdzMsmpmegsh28gL8sr4fw1Mf9P31A/7eqZBCFIO/jB7LIDVKf
Vnz2f9w6Wrhq/lDY/4uS7/+1+UfVfXT/+jO/Y1YjVHuez/uFpSPGkD8sKiP3H6j5Ioy3VL0eTRVb
vd83lf4i6ENss6jsnN8Arb+jVmEx4bn0IroGfAGYTf6TTSXChD+vDi18T2SILppksj74TZfV4h98
BtADbLexB/foFWGIz8oYr9DTxv0cp9OpSKRHCAhFw7pWSv/w6i64eLm70NotSz2QgEKaYdcYH0VQ
mDc5ATvXuYqdJz+DbLryG590284NrujGugdNTuETROxin1OhHMGvWu91E4MQZTRywuq97XUnv49d
liGcCMG/iQzH4qrjtfBpNjn8PA5Om3y33H5sO4GKtiqqcxw4xX7gxHamvrqpPVusoyIuybUp05M1
dupYEaBerkvDB4huJMGplENTYEacbusmLPZNEUYXzcwjWwX+ZN9PxhBdA5Ez8NLCvNHM9sfVWDty
x3C+2COySr6RoB5dLQbg1uQPNzEt72zqemP5MXBK6UaQvmXj/HLQ1K1UCUghRG5FwFLZ9ndIutyV
lTHCd1xvYkNZiGGPC6r5gS5C7pzWwXUm2mJPNlT+zNrKh/AAwpPVz5Qdoq7vN8pVJdN0baHjsofX
mkHXLen46r6vxfwZaaW/Ve3g3DPwQ5OiswVCmE33GNQFugtb7GSMDogUd/m9dIZpM1ZJsCMJdkR7
lvMxMIeu3JyUh7GCuCtzd/hhRA4CcE+vnaghRD85umSZbwcB7jBnALjpvPimzBtG96FxBMdJyIas
51d3bOVeytH7RXIs7o2sF+feh5YNFjM+Mv0r7yxYhTYiuSw/pboj9N+ZM0RKrs5eEi2it0ASeJUJ
vznFja8eG47zpyh2xc2Mo+9GdSbvkqF1xCvKU/joWPceibVq9uXCGeZsr82DNxVMQXP02PcM5sUN
bIh5p4OgKJAXhsFDJag52b4x+BEMVC4sz807MruDU530BLku3pjPRah2jX2/OOhpcM5+3xT7svHF
2xAG4ptsUutaJY13X+LZO0wpmeNs4p2zrbz60CLDvO3dunvKZidaTyUFR2kMyAVjRvnI7sOrLRv7
rcLGdiMTNz8Kq4DlmBWYS0vAnDvIiN5t0aiznSqX21G22Lz77ZAm/Uc6MI9e6Sm3ttQSwYd01E+a
gvKY6GbEx1J6iGpjsmND2kg6GfvFcfNPrdCqro3Etd+CsHqq2RW9dMukbzYr875OEa2tJiRXJ8/o
SGrFm21e0xGv6FoZvvzAt5AxlULas3IdB7VWHALoHPkhJKXFcygQhY2O0W7NES0hnW65VdQuR3+A
tIGVrHwMnK7/jqQZn3rPXryvq2NCCMupVpJA/9AnASEo0aEVWX7vWFbx4MXFwddoRH3SXY8ukVIw
LIZ8NXBYvvXITNHFlfFOC5jHAa3/Kq6m7KHpTIAwvErXTp5BbSaCfpU1Xv4tMI3pOaga4x47SL3m
gqIxbdOcSFvfau6Mdtqpwpdn2Y7gbyOiaFGK7mOGmDeITIq9LO6hC43fjFjVBCA71n1mJs6hIjWl
WyN4HK+VObafTg+YKnbNjTJJKa4tNW3xOWFzTkn2+0blI5tVQ5GP4jfQzEJnndzOjFP2Bjs3gSzX
C9btuBAcw8XhCxV3O5Bii46rHphWEyT7nMya7XZBnBH7WKCQ9hcfMmpa85wgy7rRCz7SgiOZfREl
k2RmglREyDN98KtRC3qyMMQrEWHmsTA7c0tyrFzZC6qyWKCVcZ1G994CskTMRs8FOqC/F73BUpsp
glc13Yefsf3PTIJNTMLQe5YJjnkdF1xm+EXOtMPC35ZOHb1EvDWu84LYJDhTXOi33qO59w+8Eee1
zrqRcFuXBmhU2aVDhLGGFsgaf3Dbu37BedLjyhcjFsX1qxthTpDsmB4lm9mmN/YY5LzmqrQP/gIK
Ba5d79Ips3+SXzfcKI/EJ9dZ2KJiwYymZSGee/Z0BWinPNo5GUDSYUGT1guklG19emct4FK1IEzH
BWZqDnz1cDTmjdY9zdBkh2emAGgtJ+grIIMzxY1mqTVwA6y9jTnMe826dV+hYTzm0dw8g7baC4uB
HwL5+S4fAa8240hKuf7isQ4LmhW1+M5fYK0WkOpTZCX5u0KjsFEkhq5Gi9et4BE/dwvyFcMR9Ndc
thETBl9sykqZ34q4jQ+cTOkx7qH52L53Nw+Z8dkggDo1C2C2TEDNWgt01lvwswREdPeMJMNn3Nfx
zlowtekXsRb+urHW2vB3Thq011bL71UH4tb8ot0OX+TbYoHgTo6ymJ+HzsrujLPHmGTsV1WLjmE1
1MorDZZHgyk40YR5Hzpmy7s/y5KnwVswRvRwkLMqJ+rvZUJgEqSJSCDECWCYzEiLKrDjofwFhCk/
jkVKtPekjIuwy60OKwYrSEEPvTe8eSydV5y1jHzJhhm+573/5on0g+yDX0Exv4X19EAST7mmx2n4
+yQTqirQ21aKJ1smzalJg+BpbHL7Jc9U9QnGcnptY35wrHyDW13ovs1PqKKFOZwa2cmx3xcIWmb/
hlKrSvzVDDnDg99a9+7Wr0WKOskLNoOahvBO0hT73zo//kXqnxMeilFx4TCW2mixR5pQxqb7QVP1
7Mu0qW9EI436reEApfaKxo01xXSFORORU2jk7Qb0ub2hyMvPuPuq09CK4I0kb/luBjEKXrDRxZm9
nNWSZoGkc4+IuJgZqXRqrvF39V72I0ynznj2ZDx5W+KvY/b9hsjro4STuKkMU+9bcjd2tICvXZAo
rA1JsUGwIlY0sK+kgqmDLxo0CshKr/yb0y4qAsrJIj2J1gV5ZockWxg1kewJbxmDTcKBWuS5mlPA
TYikTrxBjEdgHcllwqe0TipLX8eUjVrL1TzNvVr1zKI/3ByeSBv5xqpzDYjE1aRX1bCUW85sDwyD
nfYsxDGPd3ng08nVcX8ICwe2vQzFnsGFSa67e1/OaQe43GBP7yb9cYjj+NSWtjj1ZoLOCPuoGVgN
Wiu/h4MVyPfBIQk0nDy9F3IUu6zvoi0Dm3jbAlvYssdtcE6gtQbB3MD95jIfBrNhikkS9t4zYwBN
Q0wZ3eQNHgTGVY71ww8rP3xdxpZB9zm4gcy9Z1QpVBzEquKEK35zIP5fE/d3TdzCxfzfurhj9UN8
VB9/auJ++5nfuzj3H4uHinC9/9+O/VNtGobwdAkT9lniLd2d/d9yU9f6R0AKD9JM1nvuYsv6o9wU
8SriUN+hj+PJ/4+aOPcrffePazD2ciTwsJXzHE5/NK5/buLgAqRiTom2BXY0bRxZFB9wypFgD8K0
kfTPI8QD3el53Q3LGDFPbOvip20Ja5KR+tqCxLKNTTH+CAarvJ3jqXqPCF+n2Ihy1A78FCYmnqVd
Wc0VPL+Ywb9v2betUH4PObx1bmarIPwPEXpSbruoIObCDx8DUpAf2mkYb83xo6xbIlO6NH9hmNW+
1WxZDOiTBVDxnHnuRwdtbIJ8YpDxZziQwjdEgoCgdHqqzG3jyxzHUI4g0WmXoZW22xjZiOZpnyRt
VFxEA3xT8mF3gxnP7sZr7RBgSh0Gzrp1osxaZWHm7CUjRDhiaZxenCwYw61DR7AEvxe+s0bdX382
HQv/mlfxdeg0myMH8UQSdeoT4E715vYC/eIYJkw2VS7vdZMlH3bKzkSgGlzRXKKTWiiHg22uJxGq
6+xN9Z3n4INaqXCS7UozJN8Xk8ivoVNO927hfJHD2LPXxyBQgIlkPqzHaiBqxNVIbUVwt/iUbUxE
JdpDwDXOVGIx8qyGt3vWPzpadbQuXbd1lXbYEjWM4itkeSegusEm0/NwDieFwH3uLHkaZ2wXK9RO
UYL3QwaX0CxtVPIYp1+cshkeB5ezLBssNQNBGq1vIsjjb73RTEfyUuS2qiLjomY7W/WV8IH4aBch
ajxf5sQaXguSiiUQzbK9qLiV5zQMR97aUF9WiV6Kxq5wlyF0VYCKIvaLFXsE7QMP+XhTGFML8M8f
8g+pswKXySS9fSLKuqQeVd07LRHHs0LNwLiLcJq7CteyhSRYi4e0yZ1XOynFfTR7/G2EsrWP7Lyy
3SBT92xBgmOlPtQpUa3IWla6bjZ2P8qD0tb4kFAMrv0ym95Qn7UYyMrop2pV0O58s0xo2R02aluF
UuYhynwAWF2f1JTUiePfpfBh8tUYYlDBHzTnnwQlk0U3pHa+Tcy5RBrVW2s2ItUT1zF/VlaX3gVT
1t10lsab09pjtLVofHjnVO7GAM5RAiXN6qfQkQuUta9J6pX8c6tO3Bs5ugNDaOQDV9ZqxNEzZOAp
B9ECSYlGIGEcxddDaWo2J6QrJv9VI9v5LUVbZ/5DV0eTWVwq05yqfqnW+vlQqgFG1Qhf8EErEEqn
1EszWIT+nRVmDCjdgHRPh8EOFqToEdViMFL+DsVbHOPxsYp4LDbB4EbdGoUXkDBmPY8DLkTqWmFh
2nC1XKeVMK8uk4xLz350j1jcW6GULNYoVZMtVpicuJSBW5Hn5SHuJjNYAbkpnqdYOeXFH3qTplMw
/43Iop4H89GdO1WyjEEs411tlCkHNbQvsInUvZGHKDKZa6uj044n2Ej+DVqeFrsQPV4xLdE6A9xT
nEL2kc2jXKEQT/DNdcW9ap32oVCYvNw8w4vjRMU2aLiQjh+tyJYQiGDSK4vD1VD26crsxWXMSOsT
/EmOAd4piOU2EvabHwPy8TLjBGFlNTCMWFmhhcrNN8Bkys59SRGfHeOurdcWX8uOoV93K0z3LRqa
BNCqEyEZHI0bHKDxIVlOaz2Yr5XVY6dNYi6y/tF2UGZnvsO4N8+ZsDHkWPjBdmaXPk8Oks4iq1/C
ANscqNtPipNiOwn7wdRttIn74iVx2ltfZdldL6tvgK4ALOpzILS5K836EeETI4gp6NfKZFlqqnzc
2GjUabsnbGHE5+dkFeCLG8ZOBqs5ZYAhrO7UOt2Zfi3ZQRYb9yAF3Y3VaTR9xMuYmyDK0xMDFlfw
8Zr5jQK0u4km5e4w/axsbqOzz9W+mElrUzkO1YNJB783vMrYu0QE0BTW81W3cUZsRc3wBoxqcy+1
jh4csvfTTSL64j4HdnSLX/VHUKfmKReJdZ7LSG6NToXluvEmazlmJZrwkNvvKTDbZEMaVr2Rk4f+
V3TlJvETfS1QKcFhstrnmSjrNSul7orw5N5rDckjQeZsO47dtWzzkhkfo42xiON7vEqwXEHnrjxw
JixKx3MUm2rDSiP9KKb4I+1MeW83gbqzp2g6i7ZzHnwRVY+DqhfXsn/qGIAQwc6tA/Hx1etSMqcM
/iPNpnhNTGu9sfPgU02MV7HMBeuZDcfO0XO0G9jD/vK7uLrOatsN83BRPU7/VYuU9coZY1wYxUEm
k2kpH7wiLTYyqPKzgyFw7dFU7qOpSz9dMBM4HuuuWwf58MBNWFDfmwVuZvhKfuUHW+HP3YYh813g
oqiAttkey9lx7grCODfGoJtbT1nv3tj6W8nE9BHakM3qNLBfe6Bsu45IMYs7I82RHozmsgYPKkY4
Nkwvz/H3bN+RDI5+dPI6pQ8VnMCj3/OKBO3qH43C8v8ZkPF/dfLf1Mkkfi/j//85t+BFtImoxJ8K
5X/+0H/7suzFXEUdvBTQX/K63ytl5x/ErLmsNH7bdjgUqb+vO7BssXywTNRQSxS+ifPo93UHmxDH
Z7JIRhuFre3/R/kFBK/+ed1BER4tyj/+SH4LkxycP1fK4eiTV6kT6xCGusLOPZIL1poYHuZKy4tQ
Drqd+F1XpJIxVUzSZ5NTmMg/pz6LNBmuTu0vtKDR2XlBbNH+BQy8ENY2Z7QBxVNdMWnDgh0eZdw/
xWM8ETs2yA8TKVGLOocv+LkjAuXFhoZ7t2Cmi9VoG+0PL67qc50m0QXSl/dRmbKY14AEvQ9kmfxL
uMyil96vjZ/5xIY2Rzk4/YwCcPXZSXSuumJ/37YlcXLJlJ3NDL7S3qePf1IODS51lzG414FBl7Wx
05p8cNdres7qatw2YbZ4PluCuUoh3U1gwwG12gkhTp6G70VeIHfq+jHka4ElerAmlVwypDprNFeM
WGiZyB4MCb7fYZiFhNPl391yrs6JQnRAGuNSibv5tzbrqq1nxVQ32PDWReyoF1BQ+qGssWUd3W5g
edqUzV0czWawn2L0D4z2jbceVcF/sXde23EjW7b9lf4B1IANAI8XaZnJpBcl6gVDoiR4IAAE7Nf3
DFZVt0wf1T3vZ4xjSkUqDRAIs/dac22Hfp7fpaxoW0TJuPHbdWz9Z9lno9rQtTHC3dqtdEDnPDbb
fRwmJfmtq6vsW9Iv1nZvoG5/6trA/TQQgLri+57ki5sgkxC67TxPqMMiZiKuBVUn6yksIONzxpis
J1YS6iSl1N1cuusIvDoMHDc9FsNh46te0nqCUVDtaKlbROimIa4ro2uRQ0+0cM4E29DDfvtHcri5
r7QxOhG1uExp8aYVf4fNTuFfS61YskPADBtPVfFz7gYFYboDuhk1uihvSmgN1haSUPgcQM0Z6JvH
4TOlZFy7XTAS7RF2aC2gw/I13tQCk99QfpwVGRpOqrxPciYx+wAwgQIoWuv1HNZQAjiQWM3ZTiwy
1IAi8YXeevF227n5mbRayjioV/gAk9VCEPCTnKtbjTFmHeDGWBHYtlVbbyEJcBtQv3G3AZHB9g0b
wine90S2JldKjhmSnCZXX/K8oZdXrPwZ7wkvS+Y07S5KgardNEaN6CASSF+yiFAbXn4W+ssHq2K3
RWGNK9ihBIJt0/rOlSsAJM+z1t2tvZIvAm74xjUAvKP3tM07LIPi+u0dhT8U836kDXg1lRZjsx1t
ri/+/fh56goVbOjHcVhyJ3tcEY+SymguSx8gXpybszA7+dLaFnrxFofMMclyz71P8iHcFYhLm6vM
Yf3exWJwnE1rZ7x+4rB4HpYKLUgal+K9q/LFeH77lLSIhuRYLhwbNuAY+LAe8mtCim3HusGEx2Gi
LHCRoTyauM8FmSjro5oKRHlNqW+pberrQ4CG2d+oJWzOoeib89I1/DlcMs7HAQZ/AYEAvkfRGAyI
sNLK14m0vMhH7Hx0K9Na9lkry2/r6jEic2HoMWXZmBkSzwgI0ELT3Zx9q5qHDYereTP7BaIhFdqE
Kq9iejA50N6NIC9f2DjAajCbAWtTmdaoKkI3lNdEcJJ95AVL5NlGO0a9TeVsqJCwbpau928ERcpz
Hi7hMzdTpFvqLNZDni6KcNION5Zyhz7e+7k9P46M4kPOxm2/Opa9McfEux8y1b/mUGKdqKRp/lyG
5fwYCKPa+HbHwLa7CWZcwgW4xkpM4g2uKBJu18are1QzxIJsvbDuoSVnCboxwFX+cbJC/7VFr+/s
LCxuzs6NJ4PJoS/cqyTJ3Sun1td3oYTw3KEy51RCnZ43rMi7szwXF1NiJztDOeRWtjGQBUT0EmRF
5hzQ7ZBd0LFi3IPeqB8g7tEwG4ldJkQY59M7zH7+3kCa9NX1K+cUdyo75mNgfSk9f30OkmH2Uf7h
y2g7kX112nmieO4tVxI68o4Dc7xpMuNdlxsdCES33yKgQQ1ShlQ/FwtDD1yVkgT6euLfET5sBtWy
qzmhfoW1gDsEiWF/RrBIt3R8849U2kqyFDl7+SnGX4Jowboa2GFfKm0/8d6cKPGbKwX5EeoAXbLV
lhWSHHCvrG9Olnlpl1Ot7S0lPherIkViZ6KJ7zZFMPbWdVkwm9+vrpNejWZ4wLU/E1rpjNseactl
Ggg7KYwhvqvHjtlk8aM6I5r2wapJ8U0mK9koztzJAaSDcy0Lug7vYuk0z1Nado/l5N5hSmkfsPgm
0QT04iGm0vBY+xzbymFWwW0LT+uY+ZgUzSQ1P9CDnMn7DZ7WxBbvKQHZh4aY6+7gTXUT8nwgcDqO
3awf/OkI8bLaDNK+6wmeiUQlU29Xmql5PTVrSbG5VeZ9nzYIgjn20O6gutHDVcFfNYI9BD1Ps3VL
MWr6GMuZAoSFYSrfm9UwkIxKJY/TBiK03ejQvwxmUz3ZdRG8ZMQL9iyFjnk75O4QVaYhr0bhMKqx
SH2cWd7PmHiGG8AYH6cuaLVHaCG5dZql2KCvUte9WPPtSGDA40Kn6rzMuXVfWEJ9G925+7iESdN+
mpVZjveZ6OLkrLq1gJBE6Jdsuw822Zf3KbI9Gp9FHLEVnK9HhVMWDSCOYYEOj8TU264joLPHmEJ7
2q++lmqar9s1y3cxic33eabGlyAT+G5Alt6FMiQ9eZgSPypqjiURshV54xtxccE4ZiNkHUzj3i0a
b+u7w7TjcvmAY8R8kqSrf8wG5W68Rr6LB8lhz+yoMzbjLs0Zp31uvlh2cpVPeX9tLJ77YZrwt/DM
LR3o1N6CnpymZxqPya0TNMNlIC2R5pGKCt9WUWpaA7NmI2f3ekoV/XfQAxubo3uJzdAeAEUsxg21
Ovtg0uypJhLZ7NJ6H+eurwl6VdTZuJtwZxZbsh/LrSVHxoFNoHNKY5eVIoxhArutiGrBEr4PXYeM
P9uWzn2QuOIugLn02HQu556uHml756naFCuJ774aL01XeJEcknfCbK1z3RnZ1tLK9KReoA+pqnrM
8mYk1Zntxx69ebadbZ1UK83ZiAaFf53qcApuiFrJvnDM5cnsuvG89I75HvY1E5RImgszEE6Euc96
OMThvaPM8SDrgU6KQkN0drB7PKReVULjrvtpNzQ1fdN0aqzT4ObDPWhAc9vFcImwH103BQZqsy9j
chgqfEVD+iGPq3gDjDpgQwFR/t0owxZB3Ax7uO2dk6A6cpzNhLZfmAZ7MQjuA36oSUQkPNM6DvxB
dHuS3z2eBEo8Gzl77d7NBlbHMqXS2foVap/JDZ5lyBcf5dw9xnnjAyxs43zHcjgdg7zPtm0ZFlEQ
x5FJMfKBLlCNSidP3S2t+f4MydZ1yH1ehvPcuc1+su3Z2fN35otfzWmw0Sa4L3k7iG8BZahdho4Y
SXKoyleUle2RSmi8K/XWSsIij8pxaVEVWygQSiTcu8xoJY7MMdsEQ0DHmpzdbbyUarOM7bglht0+
U2Ufb1b0pM471rfiourSSUfsA3N1x6ne2fSF1zwM1ZyIhxL61LrxjLCLRjS7hJlO7ufCss1kH4q6
5gEy2QsWWENuExbZZCzn67qgkLwMRThv8j6I73u2ARe7lJKZF/YMZCHMfPR5c/ZYbviSDFbzsMZT
LqMqSWlNDss1zHfvpq1Tqt1YzIzt0HjDyWlKdZ6tdjkENMPvLE/1T+lUnahrnmVA64Lgt/a2oh74
Sk/QPIyq7ZBwefGhS4JnNmrT3u+77eh37n0+Lqh3PBzuxT6fq6Q8AU+YrH0WrusSTW4nczTsdYO6
1Rbrw+CYGPUgv9IZBvgzRrKmwebUAxfEoXBdDJ1RvS7j3N8Z4bLeGunaZbtEZt7wGSjYE/b4uvCj
Lhvc2D7AkXXotszi0KaO/9BY5XsMa3N6xsviEyhfm5/UFMrL7LGRywLGwhWa7pj7nC8UOJGh+A+h
7Xrme3JYH8KOjmpRx3eN7Ns96RRRh87dk9P7NXVBozldkPh3iS3bO1a/K1Wxgk7H707y/wfc41dm
iUODK6SRBNvj/3BShdOAIZ99rd917tXkcBKlZW6TmeT3X8LO+ieYiPczhRODDE0reHOOj7eDMM4f
T+JlOi50Y4nHqKsuvFYpW3c6P96nwlD4Kklzf01L03VvkjEYHOLDhRMvmx5EZ3XJvRz8h8GDvYOF
73a3VTdaOMzFKk+dbYXPY6rC3ViAsotAvMZs2yrRfzETSDIc6F21PtrCIP+unYvumA0D20wQAZ8a
b5zUY48otN+vCoFjv6mFcNyPK+eJAoTGrHEaseew1084ixTMGE+V70j8stgqGDL1t2Ad60cA1Ozo
Vdvz+2TCyBezcuf5OuFsZOi50+SABR7hfoVw0O91Tkh/CJKmOy78YnfrNhJMfJdaYt71RNi8vJ2F
K9Fa/4Bh1tWO7/uG5B2h+KRSE5A+SXHmp75hwQ45Fr3ZHL1Fn5e9LOdsgAGY49rvR5d+oV/eCDQl
2wDMevQof7zZQccJrkV2faTOyC2WME92qm65Pzx77qc+I8eAs+HMIWRllX35d99dk4fpjwZkzAIG
0mP/O42rNBYLCfuMCi+X9pOY4B1nbbawfyw7uFIG7yqUzyHAgGoh/+y6/0uPovWr45SwRZsusU5e
Cn/57sTO4JWPu+bYW5JXH6dkcC9+0dpPNaivauta2osygkk8Aytjj2oSZ8zBD0lmeUzc2Xp6uxr/
KW/+Q3mTqof5WxnAhf6o/g8BE99LAf76e39LAYI/SEuy4B9R+aQVIHjJvyqcoYXW2/U4e/6vCMDh
H/8uZZp/AMH2LZBQrDCCwuC/o9wWwS8zNicoSlN4Xx0nJJXvpwk087PWK4jZuqpyADG0yPFU2T0l
qbVC5ekpDDCq1cAj21IcV1l1C60bBSHUuM3ybgWG0EYNZiqQSAXRRFFoadZjEdvYQDIMF/5iyJeV
wuVqc2RBLneOM38ZdnUv7Z1jKag0PnZGPiVm9iUlxQPFDqQZfO6UEVqSifdd6oR9lLuOeGiNBRlj
jrGDUuF898ZWeQPa+KMbnxpPF3REjUOJj4lJlFhZ+Yl43HUPZgsPB3bZq2VYaOKL1DVqSe1EJgPd
3XgdjFMwp3SNFgOW/pcxcRKxn0LfsJ/NMU6yXTWwsCH/TQ3vJTVDqJnaCqTSc6OcAq3aVLVyumtp
OqWRnwRTcrOGBlvMhoi25GFKTLHH9V61Ltk1lRns7X5U5tZITce7slz9mwl+N//D3BWyPqCohOCK
u5X+yJISaRNbaKa21hQgjNuAabFI84wqEVPzjto6+VxpweeopZ/Nmwq0f1OEWkkbfKCdo4xdrSWj
uNDBkIh1q/hThLEWD0rejjd+kKM2BU7pHBEwWPdgnZrtpGWpXXmP+gSNclchZe9RugfhXr5pWUct
a+2qad+6rbxrteTVe1O/qiFrNsYSxvejWKgza5ksO92CSM463TjkaGxUVnhfDS2sDbTEFitPu0UO
EO5TDhZXSktxcw9SIg6+Zpv5XX1FR0udXLS7lJ/Lh1TLeUe0+sj5UONzKGqhIiH77dH/zuHyhEMO
RTAAyP6zp21tFVbV7aylw4UWEZuTqs6+WfbQm9xqk2qxcaNlx61hpQdKdeGreFMld1qgTLmv/ZSM
WrWM59mkNhag/lC5ZZwwg/K3Fi12ptKEzALozbNjl0+5gRJbYAJPNnioXzOozM9CS6ddqulgGfWG
goocMTBIrOkuf43JGvi0avl1KOn0AVxClN2t/S5fs+5oacF2gXJ7fJNwazG3M64cPkUSsyZpsTcV
Z3GBqGK9zPYQ3Fh+jSrcntRVmBeY+9wl3AwIGp96LSN3tKC8cCrnDIlpvim13LzSwnOpJejDKPMP
bLzzF+5oeZi1VH2gFHGk3IyPWgvZ5ZumPdby9qxz1rvWU+N1pcXvLH+0UmMtiV9yxQbZ4PCwNyhd
XQKqu8gq4J5GHJ3NYzl3sRHJIMtONaiIW84q/TVCoOz9/KbIR5FiXmQxZhcF/vFpKIbpkSOgPDlF
Uu8MqGUvHKTy524U6qy8Bnj8PNDNMN/cAJY2BnjaIkBMxHQAMp9szTwM9p22EtBMbA/Qrpf3CHsx
GoTGVV1gPVB4ENhl4MMeUhPJrjdTwUuubBwLi2cumxgPg9RmhkHbGhxtcDC11aH2JKYHqwcZkNX+
3k5NUiKQRn8GcIBNop2yfeku2UbU7nSfNx4wFm2saLTFItZmi0HbLrzYGu+5IPEtHNXh/artGaM2
avCcqC0NmxxijbZxvDk6Km3uIOqoPHDbeVoMnfHjF/ILtA51WAFk9GRdmzSkxEy7QxtH/DcPyajt
JLk9Im7tPfsbomctf9TGk0VbUNiGPGGOHS9pXN1JaqY3tjaswEUsDyv01T2+fvwsWPrMC5Jn8xKq
Irwxmsq+X+ZxYKEgSvW64UhzoJZ6W755ZSxtmxmGhBMwruRqE09qvsoKKznJBtt7Eohsw8WoL0Or
IjpwTDXammMILz/ZrWs9CjwIlGyVEW/6Viyv6ZuzZ3pz+Qza8NNr609BO3mmeXViLYH43Tb2x1xb
hUptGmoJE3uy6CI9JL7yb1A5zATQtpgEiQho3/XIQG9miqSXsceQJLU1ieVzeiizBr8ST49/XWsT
E0Z3hJiFtjbVtTedjKQaEfVb482oOueE+73e4+VunyfP6++QfMZbSBHrwcnmFM0yhwURDg2Hwtr/
tmSFQjkOyZm0p+TLVMy5tlwSQqkkoWLBQFmtp1plmWpjNHxOROG9cRVY6Iojqh+goqvAQk1mTw7a
o9XITzorFqp0rXaNL5urwKsyqiIiL77VrkW7PBzb9wFKFrFDKVp9dpIkONTtHF+gpAfnMagNoANr
B+88OJJ1i4UWjydaqdJV5Y1ig3ybB1V/KawF8wjxhCTgGuoSK0PAzi28m6n04RajPXtPiIiIbEne
ygax7Qz+z5mGewmc/HrljPzVdIYSye2QsVyHXOMz9G7jKU098dICsz7MBXG8ERS0HBTepEjcXNeY
LC0zaPDn1s4NOUEkn9c4LougXJDnxV5w8FVDPWLoJ8oYdoi8ogLtvZkbP/hUmCuBSpnziZ5AczGS
2nsMEmRcljk7qBtCl2lwse9IODE5ptWI/b3+1JaOdVgVOg+g7RoDaF8GKlA4TegDdGnd3DWJ7bzz
YcXuOJ6V+7ZtvIMBMZq0TeHsAqG1QgVFL2DO8mpZzf4eupj7itcYOjk6HBDx0xg+0nST+7rt7b2Z
dtaTF1MwwnQm3bsibnGd2uMc3pcJMDHYk81mMp3rIO4mLTlzzUtrWhelS5mhsoOdRRHoazog5YEb
MYXHWLX+0TfICu3LHol8vPR3ci0lIbKyPUILso8znLINDlNjM01ruB5ijNTv2QvYTzPaRxDMHjCR
AM/RS4XKaR8X8oPXlv7OyCnl2RAa+H4moiL2Kf3RZspLolzl6WmSnXElarunn+pSCGbRbtfXTHbU
Z3v4Sicb/xhV1+lMBh+2YnDU+yovvDuE0MXeylisB+zc+X6CIJ9vHbLEc4DXLr30ZGip8HfPRE9U
t+M0unITr6Z7YL1Da+4OQJ0Utlojs/yjTefk1rf8mVXBz17YoIl+A4aPDcgSHweZx5sEEIDNwRq8
IG7GBLldY5R3UyNHOi7ujNDMpz21o724EFxcTA+i6zB2rMjDhLnUtwrHMM+JIzoGR+h/YeOb7ly3
sJGnMq0QxMVmemanWsPIMKfH0SyTd2bRlO9cmz0g7omV+jPCxFtZqPC8FoLdSuLFVyDehipKzNwx
ceiygkXBGF9lw9it2zlx8lOuQkqd2WhlA1vMsDlWrZ30X50q9xELRoVarIAklRbK5Qhoh55Fd0Ky
097jRnAurtstN2HbWdsQhdNGYVI5pfW07hI2/h9WEZxzVzwlApTLYGc3deZZfEv3VBW+9RF4qx2B
4y03bSzg/PmV+ECP075aiBDnsJo623bAsi2d9RNtq8+Zb9wHkvyuEEP4tlwtrP8tpv9G1dPBJOFl
U6COnTkinLPSqmh4JO+4LWhyl8DdhH04bB2awpFRZihAM+cCBfDF6l26vKOCvFYU5bYoApjzVcmF
qaYQKMcioYA7Mmp8tz4lKRz9egj2KeXtE+3d23RxcbR1dVnQIUE4ZYq621u+bW9WY6bdXgykHTR0
Pxq3OvjIYCM6EHS1aEMd8myVFE6DQxh7/u0sUsrGoi4uUD6LTwa5W7bvxU+V6sVRGvFy8uzevGjX
0HZMQPLT32KZQ359lUk/2C+9WjeyB4u00KCIZKOSm9ooWdmLfLn1TL4cgRW7bFUV5wRJjoKQYEf+
zXIHh1L4xmhdHFKOOB/+WO5IY3fBURpkVznlZbZwMzzNbg2YpT0UG4+uWbevkr0UIssBe/zv3/yX
sh5vDqTXpuCCcMf6mWm1ZnUnllVmV9YMQXXNCW2EqZTeQqgsHn7/Vr9UrzzOMwH/1affgErWj9+T
Ek4u5hTsAApfwGk8Iwua5yVpvv7+fX4J1qFiRKYu0QZUxeH8/Fy9KpoFwWvhJ1eDjJd9SkQkJsY3
mmmmwF8UIDnHMDUzbnr1Sfo0f5lVgFAQjq4P13HKp/v9R/qlngb1inxanQQacKb1fzr7D6YisYpT
BlDTer28gdicfOIE7Za4i7e0MbtXVPfcZwt67tt7/6d+9A/1I2rj5Ij9a3Xc3/yA/2q+/RedhaH6
/KNS7s+//7dQTvwBwFoQj84A1jo5nqO/yki+/wf95wDniIOWmDBdxvXfQrngD4Tbofb+E/zIAYcf
/V1dCv6gEOKQqh0IBse/KZT7dcibpqcL9NTntf5Of/PvS6ZEZxQWh0vzWMzNpkq+lYlxCzvjCnAg
an0CUzPz1GN/CuPhg1UY+BL6f5hIwl/GOB8BOaBFdSt0dS7yjx+h8YSQAYQxjlmc22P3w4KcpEcf
XlcQYLC1mKodtiFxOIz6+CJlkh982613k/3ijsz96RZrb3IxV4MQkGCvWEmlb920KUnEwLsjDJhb
Y4RdY8pXDRLKGsJI6jQyio85iCH9j4uLgBeYUr82h6zqo97YLV54dBvycFmrxHVrjvUSraZqhshA
vgvjFufG4tTP8EOijjFxnPFrVrhWXNs5J6hysYms9y6yMUiqAEwC4+J5Obgg5VDRKK4RqdyjnxkQ
ImpIGl5IEb5YjrHrE/8Trl9jV1EEY2e6cYW/qVqiSMhNHZpyS+wBM3rxMBvxU95O3a7oq92o5Efs
d+YhK4e7pPfPuVV/XtEwq7zYkEpeHiCeBdGkOMc4df1azS55rzl6ncWcXmsXjK7gYE9D14ObIlkc
e94MslThwJokqPE/k8v/V2YYOQa/m1z+X/mpL34Q3lKF5m/8NZ1YdvgHaP6ACcUn3JtV/+/phG3O
H65roqmlxRbaTDn/M5v41h9sEvh1Gj9/1rL/Zzbx+BHVFX6K3urN9Pbv1KqdH1sg+uNYVNFpZLBa
ueYvO5LAH5eqGnDhp5zg8m+lFhVhh59QhKmtUrm9POclMst9vziAeXuY+97rHJeyxu7iNa29l4aL
ELBoA6MpohoVPQcqQMTp/K4zK4PzfOcC1hFRBgYeVxnaoRauk1MOy+psyeHu7VsWU0nGSWJKYwI1
P9D/K/MhUZT1Fowa9GYHthkHB1ZWSzgP8r6w25ACZOCFrkllkazvPe4c488h/68bRHou/d/mmCtY
CBzbwrdnkQSqAZs/TXS9sBrVr95X2XOOpDSc+CnQpg6qQnEhSizkLWds2tU3HUKyPLnsDfhoNoFW
fB+Kw8k/kUntXz4SNFJC6IhNYOsTUHz88SNpuV3V9F3yhV6gB1/YzZLitAK+7wFBGZwkiqjCWW7p
oroMhqjICTUk4sqUTfGpmSHCodwAJkM5wxyBR+zWOFmHLVhAbsVOqTVdn9NOaIKIWItW3KxrYfFr
Vej2iFEITR788B+2xT9uFzG1c5EB0BCo67Et5Vn48TvFaTFnRlHWX83JWMSjh4aseSBDrlnvvnsy
7/68c9+n5PFEfX8/9boN241IV6QqXLxAX9zv2o1LyaS8ijn+AtnHtpydLOPCNSPb5AmfwQO4t1Pf
eCRf0QAvDUgJJOKND/QL6vzb7z/Jj5tx/ZVp6ttgtrR3FdSQviTffRIL2ZUZzrn4Mva0YG88SVFX
RR3Ef985oQ5dKfD8/h31wPhuLPOOTCauxd6U2chhSvrxHW1gAjicPfvLbCV95n61SWJNIRBA2ctP
KMr01y4XMdC6//0b/xRQrb8riyn7c8GWhVnu5yzdnIplMY129QVzoVf5xwym8bvSJsgPPJqfxIm8
ncOV3IrrJutqYRKflxbrc977Ujrg3pk50PugQQrviULzsYynEHvK6wLeKbXeYXLdqjv+/kP/MiTZ
4JA5QuXFMn3GzE8jxbASw4ez6LyWQ9s1y7ZdpIGvagxWqsr/cGd+fS8GPuGzHM5QXQQ/H2Kcruw7
ugn962yGQ7BGuV8G40NsGxlD4vdf65dB4AUWOCuypPF0WL8ErOI9C+zZNuvXGk4CF7czOP5+G63F
8D40TSUaZxtXY6Pif3hf69fvSPIP588AsJxLM+mnaSsGwDjLzjM+r55h2esGK0o24FwKZNqZG8sp
7b488pgU/qeFANYZn1fXdSEFAINwiKesWqeujtJgXtVnCAQ5PJBa4IXzqsUFaPwPVyn4+fHkA/pU
q7jxofbK/DxkvYTaWjV0zec0yEjsxZ6M7PmuFzPgy2hdzGQZDyH2AnFjELXC+OhB7bIY1GJZmCzD
wk2WV+5llWP0Yjetlz+3WHG1WG6Tf/tzAnZjyeyC6S8RH3p8obHajBUqbuLqSjahDngOJViGgXeO
3JG0ivUUTUkj5Q3tZS6D+ziVan5ZF90Oj0jkpNu1tYGuM8kT1iLafG+7rceIbdMJWZckf6T6KqbB
yiy2tXG/3jGgQ+9DnZHV9gwvMeczsvsOUV/BA7E+FH0jKRKTCVOuz6ty/PGJDo8YH8C7l/xuWiOB
BkaZioZ7ZqczrTr21GlWLJvckQaTSkwpmy8Dt4Zchv2S1thBI03G4DeFlcX8Sib8vhIHb5xTda8m
v2IxW8jMYwruUeMlyy5PQt7ayKaQX6cuqN/NSBYpbhxKa+0LDAlvPMbu2GaX0q0DeoZWP9fnlOb2
cBrmYWYszVR1uXQghK3ljLw5ZbE0Y6XXzDaIbSYRGbSqtzcN8StFcfzrC3g5UW5TVPscG/OtacYU
fiGx1gw/Uhv1hFlWAIuqXdvH6Nt3mS/BEW56WeTd36/RQgrpgA/GSLc2DLmGTrGTrh7XYHCyhbcm
CZCJeHEavlPy51V14chy5byAImV3nCbadSeEMQMSNLra+h0dw2fXBu1bcFnk4rd8PaYuPVyaULFq
OUVTM2jyWOTVA+jVxvf3ucPpUkTSy22eqbGmnQs5Hzoq98yZTV7QCXwr9vcqUTThT4Y7Z8trW80j
17CZx1xL4HQ9Jn4MSlNwTVZ/CMoJinU9YttI1lrv3XJrdvjZgklKf4k8lGK+tE4M0WzXGJ2+7749
MgvsupWwiApigO7WbjundflTgr3aGU9hj4w43zYLjkS1HXIn4E9GonxmY5S7io+08O35l9OQ68+C
BNVxxUb4Po/gErQck7fOKoR7HEXgaFdJldGK2cwxSYfZTU8Qt/cB7SB/2IQAB/hYuRvqa9yOFVdw
mKeBy7nim+GVSraA7jFXMxE2e+QHeojqrfX4JIOa/22toOQB9sGQiBu2jiu7DHfKeM6Xbln15EGk
QfEpb51OP9JuqF+0Q9bCncBDOvB/SlrO+ATljuwRjOS+7JfjOJt9Xl1GMsd5wbbDqVZuVvZielQ7
WdaprYRfZHnHOSh1SkxuPoUpsSUwaahW6JkpLVPQxMI09qBqEunsFb5a0FeMbWKREhhH65230BSz
SfAA+efuwgrxXM3SNzXiRngIOoFEmKqESyXi3MluGyvNSEdgr67vcE0CmGnt0df0o3GV9WaZLdHc
tarpN3PJ8Xg6k+Tl8xljg4ymV7T9JEgAcbSow9I4yakPPuKEid36huDqEIOeMDN3KndMxEw3O4W0
D596Iocm1GFQIgAvF9tCpcCR80HHGgcF06x4XSfPcFM92S585zDHkIrguUvnNE2uiyYdLP9GQZjW
gyfL9ZTig3Zt5R7qkx6X5jD3jKHYydoiOTdrs/Kz1h6HzgIZ4TBV9m3NVdpWBfcDFpsJebS96Sdh
M+XmdTtwl2qo0awFBJdNvFbYmnoWhMYfMnLNTMZq3NPVmfhNjjAgCVFMx3peKswR8kSIIpiBlKIr
Z3qS7owr/axSg9mBoDCfZ8GyVc+AGtsOfoWmV7WLdw6WhJEelIAOkjPckYG3dq1y5vMzXbIcjYvE
R7ytYk/y5AF704usUnSHtZvLy/B/+UG3MD8sQWq4tzNedHKTmaI89yhbAkXTXdB0DVnOFYKINTKN
qVheqwDJ0+Wvcwizvr44E0FrTXgoOmbVcJfQWEaZO+Tr2lFgAZu/hQdfxzvXHOL2MSaJDWxHw+K/
7MZl8vnE8LoMrlJTpT4Pdk42GIMnQFzKFfxrWFfZpH+2uI3DwF2zWW+cMWPq6b430F88WwajEqCj
32kxL7vexOT5NJKMJ9cNaC0AmU0t3Ax2xrS7pavTKSPyV2sRH416wqdiVnP5FJK1lDOGIFG1J1FL
EMeiGQf5KivWmDPkfMO9xHxSZ9PUMms/Zsy5K6yjuim/uHgLO9yUouo+TRi1iRgODfCMmJdUc5aO
N8kaxxi513LTAh3ohz2mzQDgZ5vG8MNEBQv32ilZVvFzqpEGGveIjl8zB60Orsd+A34gQVygN6lr
N1Fvd/2lhLJIk3BRL2gPBvdRlGpxk03eugUq+7C0l7iJZMj3h9eykN10pVJWshJ/Zjmt6zbMytXs
dJQsXrOZh4NUXlVcJtO05H5EY4ZHiw3a+pTkeFdZ+BBrnvplGSiaYfC0NovFDEcQdKJ6HOdEaBGY
Tc28IyS6TI74WdUW7sKEfi2Ed3GwJiu197htLMgXCiBYRrCs4xl3smgq991ASzJvDqb06a3uMLvP
8xPhs466GL0idcM13H59VjWjOsI1J2AC+KAlMFkp4XfyACUqWefIHH0ptuEMf/kQZyrH0USqa9VE
BJA4NjFJ6IPa4LNV5UH9BfRXM85YadTSfg1zzxlw19L+9yPb6T1lHmDet16wHaCKgdaJK6MQN6Hl
G0VxGIVkW5t+TRGyE7sMlp5IPuQsnlpWsRPUFY3kprP5MvndX7tvc8F3YaFsqxo8h1NDqnRGww3y
i/duWjwp3a2Myd0b2U+ZtOSOy+h77MaAF/DAdPOi95q1gRYDHr4zj3pZCZlIeLjbQG8fOxZwHofU
FXqGq4DdMpVkBhlrZEaTC5Bgp3OItArOa5sYbEm9tB1ZejxQ/KwyqvZICTsA6OQ194PX6N2f+G/2
zmw5biTLtj/UnobZgVcgRjI4TxJfYJRIYZ4Bx/D1d0FU9U1R1Uyrfm4rKyvLykxFBAb34+fsvXaX
rScHmerkEjFqUUXu7YemSJwvmPlKvopeC5l5e9iE9BrqobFZJu2OtIV7NxNcpT2AfapgqPBrFQ0l
tWYtS12IQ+N5KMaV4mjCLNG2Si+dxTzQls4piQjUMllTiqFAmQuHIcd1iU+F9BsWxCI32KNHMisp
TcbZ67lAdSnXndNtxolvCqdZ8tmDRNm83CnLbvh7VehN/GFaWmGd9TvcZXz/zkvXdTKzZM4/YqS6
xzcqmaPr7QumkbVeBZDCamP0Q+t8G8emrHaOkRJNgK9WsS32NeRx86ys5VqyYDlZrxFcTafXfzDF
nclHw/qqBjIR9JK+gS9rLOoMc7XW5vKzhs9rifSz3eN0xbpL/drBLL3iOmagH1jRHG9cv71ugrsR
pIOTBleRLVhw6MgHpCEjywwz7ToYOhHz+PzrSiwNr5A/MEumIpVlzJ9YFT36h02ml7OLkkfAFUmC
RKMOuLWLKbS/5C3ow7P328iGqa9SPG3o711gdfxiEyI392joFIN/+KsZI+vrZUy10PuqMmmn2SGu
HWLgjxblqLpfpLFWsfpSr82ntkVeFB9r0sj5s7SeafDojzCl2BRdp+FhKejX6RP5lFore/JJDKoU
0FRrNa+qum3tg4YiRrnXSx8bVXJyyKnn+8wLlidA52ar8VNhkVNs5Z21viJN0awNrxJTCHZhZa2F
mp5zNE4afX3AzHAAyrxHjkocKWbvn7trrBSsIRIOUEk4AbNwqkDHRFZ/UL2zPo8h7mkqa40rkP7A
iFnyF/z/6z9NVdIu12PuSrZLPeZ7GUEcy7U0zJyBwCbMYvX6bd9fj6y3uS85CBJuatux8BUnczJV
9KyQxqJntHUJXI/RA89CHiQzNUG6s1qYQHWQl4QFXhR4MlW/iXJiU3D9YEAzKWrhyXNvByLV+Kxy
afkJ2moKpwejr6W1hxcWCpP0kvZFtXg5C7/LhrpncZlHyzxZI+l0KINtg+es0Iz1EAjHlRObpk/r
Deksj/KSgyf3uZ/tZT438WbN5470kLbtJ8NsshcV6xMXBWrWWvl0kaaoNbrKBXC4TyZwZ/hh30/E
7lJ6FAZTFBE+iUm2IdB0F3FmabezEGL6birkZ9dAfjUtMOM65jii4jbqxMF1anO4Z7JiYkYXo871
F7G3HrqZ2K9VWDvp6yFfYvXm/4yARan7kFwA7lpf0NCtNpMrFi9IWgVdFSiQXS2PXPV1xV30hjMv
bMa6xKHC+YHHybH5eFp74bIulTVrMnoFaU99vC3lxKN/gDoUc1TJXOqo91evVPlaWuWiAFjgz2QK
dM2mh2OzPhgkSvE1RWjO6yNJfNFYXmmYWEoEhNGynrhtTyBYCkZdrq84p+WovnBQ+lC8zmMa7cO4
nIYbZ5JLd3SHSc8PbofOqGVjExb1AbhuxdLp5FnFH+NZfctalSKI5k4SWMAqHozvp8Ypg7QZH5tU
6SxSFPyDA8huZHXekpy6ngLfDxY52DO+dIVidI4C3rIZv0Xvrqo6C4IvDzqHJI2nf4xL1ILbRB/W
rz6UEC2K7RQPYd+jTC2t7ELWNEf4B5eZJwrn8Lpg9dxGEaNd6pKkBFAAhYrJQGyW2YtZTesJfX5f
ObypWwvdgshVfsvnXaN/0zPCzEKQFQOdlSv4oWWIvsUdQy8fv00h4vUkULHIY3sjYGvlnt/BYuWW
fv6RH7tqtKnAGdvYhBBA/Ck2IMG0dLXe6b/ZzrhOb94fjdwVa6/yP/0oBA3UuOY6MGI09WHmaxCp
uSi6E98SC+c7ladjmYqikMWatevzz/rZDfx7r1qnTS110zYk/oM/p1Kdpnf5mGfmt8ksBg4yQ1wA
twnsnkSZOYCOqLMXLk7FojGQbNHRRFF54+ZB3Rucu+lCrJMNjyPvuva8r8y/Zh9lG61HhFLaHXuC
dJqRv/r86/9xV8CLaBS2gF05jhOP/nunHfV10UejtF/6RJ/4HmxQ67GQzZUj1Ocf9cczZ9Lv9hgF
MQkyECx8uCuUUYlRUkC94Ls1h/kQzm46PoJtX18RJ4xwNvzDj/s4QiEOjyx2w7D5TNswPgIt26Yz
3YhZwQuslnWN6idetushYWW/RZu37lmhR71PMTHz1285btH2itUO0vnnv/3jZWZqattrd54xqa0T
lf37ZR6hFqjRi8xnehIcHWeCX+bvbinX4/znn/TxKqPZ0vi1MAn5NJpjH5rXuF4a19RT/RncgcTT
W+frBpVgnmGTj421avz8AyVf/e/Pv0GO37shz2bCR/vo95+GC3thMZnb57ZkThRvW7x4LHMsijP3
NWybfNL9OInm2AP+ZcfsjJ9/AeuPi4uyxPCwyUDJkPx04/dvwCkxzvWa9JYm1mZcAcyyFtJYcS94
6f69bFFtvJbGGK/W9ftXU1zY/dryKhzok/FxfL84RQobjn6VLWbeYqLMTU4LaBtKtoQuQ4zdbVyz
F+7oJ3rWs1rL0V43SzUPFY56ctV58X2T1YlapJcDzSN9bGFmUr7RotuSxYMeF+unatxlU2Vira06
0ipYLERrSE4xXdKs27lTJ9Q2ssO3y15ctzVfS7436DtKe1bNLDPWoiklxGzdXnFoUTuFaZGykmhd
NHL93Sht6UyiGlZrk6XMaMt+fvn/eOCQdqIustEaQZX549EeOFnEQlvmrxWKSmrWqO7XIxAs9rUC
+NWy/vwj17flt0eOpdb7OaNx0QL8Idlj5jTjinXHr17krD3GISGh+AJxn5GJS63T+AarhG3gEDXp
4VoUirxYv83nX+PjL0dYhdBdByjPz2bw/mETJe24BNTYx1+zivbnWYK5ongwstFoT0bX/0cmWwvc
GNAYk06RY6L2sj769Bxdi5K47rpnBVNmebRTuT4WaVqvldXnv8v48Erzp7sS0rDmSCZvqLY+/LBo
hOmZE2f/UHbI7LHBwPOIdhFtVE66pKmwO/gMvAv+R9Kw4bmcbNN7pBS2W9evaevSguHIs87vaywJ
1KH6Yq2FekKC1pdYsgh8j6s0Xttak1jbAC5UMl5C5TprmzgrmI7cK6Ejx0VIZbMXkba6Top0Vazr
NQcCcL1HIVhH811ZadBMP78IHxYVrgHuShMJKhNIBHQfr4FtR71XoM98GIp03ZnDilFF5hOdwMn5
849amXV/f57Xe8ri5SC4wJ/pmh8lqGjL6anqVnjvWtXPzxrAOF1mCugOWxNLPUvQ++w9R6TDVcDg
uHZJf/1Vq4a1QyBGjYtrW3LtZ3IWrFnpjKIL6SiILB3Ecup4VYnoS+oiG/ezOXBg2gIM4HicLCxq
avdr8Me0aB0iiTw1eHcWV1v4e6oq1hu+ACG1v8DNoRyW760JpdMB7Tdko613MtWpWkZfKhb+atO3
ydpY/jVC443k2U2ZebDvhdgR+ANnvRhpgXx+Sd3fb5+UKyDQ0FYIoM1eCKPv9z2h4Rcolyjm77ky
5Rf0w7axMxiPHpwM3Tk9/rjf4Yr2zmc3ycNNbeEhIU0+f1RRopHh4g4lQ9PI9D0xkzrrxH3zEHJ+
7a7zqcMJELvKOCReelMwavuuagshntOKeA6Y5ThXwCaqc7S83QU7UrxwWo9VthEgezB0ubWCyISj
269zT7M2dA2zR7GInsMB9AeIwF57bbErZTsrF+aFnFu16eu52TITzx+JfrbO8txgSpDWpG6yiYyM
8Ho9f0YHYOMVipDwDgtekI1Zt/LeYH9+qeNKt/2wdWJaGFHX7Y20hOsnTRKfTTNGB6UJq9zATqi/
ZoPXveaibu8cq+soi8LhkIIP3TEmmIk6YF4Ew2v0ErAvVqHO4GNsAVUoGjZxmj4NLppLwCc4L3q4
Wffk8NASs4Au0O1D2k/ezo3Vz9o3Y+67Zx2+3kM82KDBJqc4z2SXYH6ak/PPn4g/HgjKr9Vp7TLJ
YG37KI8a7M6rMqstXpuSmB7fzOGQ7QqTDO1/WD1//kn/f3fi0eM8ZRjM4/FVs099PFtNRpEZCrnK
qz7ir2VbZhX1K84B8HLiXN6WRhHeJiQUoT3NbbJWTIW2fa8S2yH7o0cNhYbNuWqd1jsrRSMf2IYA
BdNu6x+Lgj3d6Mui9o1et26IzC5/FIPpnhCpyhtlzMaTl3J88/VKR2cZZRg9C4/bK7Bk0NTIGFHp
WBoPWuvNr+maEkAHCZ9DZGsv2tSbwcK56j8qEX5ekZ9XnzINKq/8KGWqaL3Jxo7KV96V6ZpgdTjx
Tl4BlHRazXn4/Eb/vpi+f5hEpLiWWNTPH6tBQBCU1a1XvsKEK9BnTdq9XtLbBu+TXSjLHDh7E4J9
w3hWZv9QC+vrsvLbvV/LAMogHgAof/gXfl92dAFoyHLn5ZVEYJ6yODHjvVml+WFappdS9/KvpvAm
DDQRQ4+mFc7BAq5Ubj6/BPYfX0OuYs1VD6IjHHPkh0OAnoUF44NYvkYDgwPaaWA5J7KvvU3HlKSH
1wUESRb9hFFI1AXTnqo4VPStLlTtqJ4UVYTaix5ZB3OZaZy1ofdcJPTTgzYTF8lcSmJk532Je/ie
Hmh+VQmeTt9hMDYHSz8xdkmrLgxk7a2EGg7fu9FKfsxOmlyakrh2sFr2IYmq+qogOxhba9gN3+Y8
Hh4gFGQ3onTZIJxJH3em0Y+Db7ZJdD/mXpwGcaPxA+IJIB65l4wAoBCSxyTZE+8sW7gnEnOtJ52u
NgCoLAND/fnFXa/db7eYa0vkF8d9h9MsUvDfbzGhAIzXwA2+NollXwpitx/rhIS2TdaU2qU+rriq
zz/xA/uDR1quYkyOOOAikOB9BKzompHjk6vTt7ROrTPaZpCmw2EW5zQqccRpLBob047a19rU8sck
mvpTknjajVCeufuH7/JvHi0qUTS9SLIM+UfnyDSYtWXTmL25pJHLlYCQfkNHMDOXKss3qnb5unRD
iNdPfJsVuTfoE1Vd/C8uCQQYCjMTbaQFDub3u4AWpyu6ReZvYeHMw8bp4vnaWYY4PyW50++0RXn3
DQSU3ezE4bb2wukrjhtVH+Ju+YVC+Z+lt//mkVhdUhrSuNW19FETuhTDqKopS98iqTl3pH51t0Yu
xAZreXLOFjNcDnnTn9VWWRzzycSiSVYLTdy8n67Jo3aRvJajOiViMH+gzW5s322S7O7zO+f8eec4
JLD4Gi73zdE/yjjbkUB0LL/lWzQxGqLjUoXPFeZEtWmKmTRUzcjoTRUVBNvepsu7SWPH5npFCUkL
o+eRbytgKrWVI79ARVdr057hRym6+CJzku7QmCB/HaLkjpEtSTqopGeMfgcZFpdDDYvQb8EQBcRS
2/Ve8EDv0qwXF56j40KnCQVcc72NM/j2cpPaSb2LoOTBctWT7FQwoOcsYBYq8kl6B/tAsBfTd8bV
j7aiqUAV2d31xlQe4yI3W7+VCJ1YQxj0BQ792mvTS3A1SySegC8mJoK9k+dR0KFauRhrjziuKgGp
G3D9Kv2IrGhs95oTGU99WyVf8Pr3P6zESGjSqTT8p5blTx/K78uKg4LT5hVHM82h8sMDrYpwBilv
DW90vZvogd3N7gI6iVhuOyLgDEdlzJQ6fJgbt7WrHzF0Y/KsQKyPe6Cp3aPt5dFJk2P2YAD4Y0LC
LrBr0zbnZYhS4rEbxr3vr+H/mbju588DXS06vn97/f5IdD2+vsTV3/E/4ObXf+NfRgtd/wtfFP+h
QkR1ZmF1+OXbwrT1l7GK2jArOfQ2/ttnYXl/QTbnIIowlQPvT3PGL9cWGUEeazJLjwnNx0bE/J/4
LNBU/bbF2dr6J2h8rTU/ytLBpv++uGZ62BAEHCL1BpJzxAM/Neckm83GVrg6OYL4lylyzfIMEbCT
3xEeb3vfeLDf4mqx7yyZmXagV+Y9tqzpKZMiOUe7PFFWGC6Mn5q8qsL3FgryDVyQub8VuRERRhAx
in7AVgoQBG5hbnIY8JJuT25Hml5KABWNPza5u0u6uDzyvpiBTAec/eB1NmD4CIaAFLeLE90wtqk3
3GS11xM/o43hKTdrXF+D0e/ZjZozA3nNK9qWZ6vo3VeiRrSvtCwkao2kfm6LTAsQfztHArxfzDZd
/dpuPJPrarTx+TLH00GrKwv1mCsuy1SEE/mFahejMmzDoPWMSLWUPoNeKIQDOX5kIxlTWICx8aTm
6WQNZr3RE8iaXRJrt3NXVreImsqN6rWnHCHcw2RP8xVnfHNfG97TNLnOVq3gEVMVN1YqmgNxEMZl
WxTtcXDNMNDSJDmhhR6PpKEkF+h1XpAQ2APXmijD2snOmwJJQ14J9a3LZHicwc/tslLP35Cst9sl
dfU3iFRug54OxphnJG/DYLRbDyXuFwwKbOOQqmFf1i4jsSJ3nw1jyLa2RGY0udVTkRRPDc2Yi7Kp
kVnFo/oKC8Jmcs3R0MoSGdj1GsIpR3zzfl4ozONm4hV3cmGM6odaXB/XJ/KhUZ2zQ61JERUOeYbs
ZmggeyPh4NsruSmFUuZeUyaxbHWO3NF34IfcWpmeXUPZXq7CMdag+VhE4JjkV/qJNtl8CnB5jzJr
z3bRzj7WheRudLr8ZBf1fIpnx7xgW093FAvj9dg27a7suul7jzoHgYJm9lDqRf2DTSLFXT5a+r5A
8HVql5CAeXQjpz6kDY4obYxQ4eQigHLJ3qn3uO/moZbneu3FlZ/0UrscUQlw8PFAjrSIQsoAiTLs
VrcbHs1pxu/dmLMBPzVr5oDgmmRjRDHtl9iwyZXCpeQDWfHOVQEJBv0lB41ANVW7Q0xxShq+lGzA
44Dp7R6iVjKSVZkR/wD2XW1dN/cOiDWdE+r2V3wbGrpeTuwMaCOHGluAs5mWqAjM2lwVbZr3hE4S
iUIrz+uwTK5hkMe7nKPiN0W8HQ0V3fmeNeFytkwFTRFHxc5+bIXNRt+PX7zKMq9FFsoNZQkCHKJV
o6DMxvm8GoXVB64bVmeAMcYaiZ+IQYUay7W0rWq7kOcUOM5UblBMGceOuNFbLET2ns7i8GjHdgUH
toxnWB+4RqUXke1Rm8DBseAXgevxkxxkUrhlcmKECjliy2rVvAVJkO7Z+udtwrTpQU3NRBnR6LvY
ps8ZexzK2t4KLxBBtdeO02yAobT3CbKfW88cDm1pLlfjoI0oi+WZDQZh9NPcmI5JWMB8JcH+Oi0M
wQFb7yYf1NN8B6apvig6ZdwbzNWeE01vNmJFHQ9kQpERlMThsdQ8eTeljRGQkMJAu9YuCim2WlmN
N8B829NM3R+weGqX3cDthjoeQyBPEGNqjbeJTOJWl0an32A7l7XVlEdDB71QdANSfr0rgonzL63L
MNq3RhhvwqS+R4s9g1tD1Ha3ePH8Vmg1ufdCzoc5LawbOaOI4i5SHHLCjgM9sbO9JKlng8Gl9zVj
6UmyoDta5pq1a+oyChxXORfEQAmfbIzx6EXxuAkzz/1qVlp8mGsQJWLKvW1L60ds0g6+C5vgcsBr
Jd70tBH+BCYimB1r+JGGorq0EHjedlTTAYAuv68a7SVaioj4F8jHRqXUHlm8APEQNvFXY4n6U1vk
tx1p4mcxTNrAbFsipvOov15KmwMoCqVrTU+8qw6cGq22IVy2VuSQ42RVSWCYk7vpMldtBhlbb0Rg
qu0op++ETypSpSRVcZiNIEAcW5wQmzY+PPrxqZ68JLD0erl13NHb9CR7fB3cmHfDdOrNYrv5kep1
uijjQbBgEXo52on1nOXgkF3ZJJd6WJZEJVf6y0g6GFCOBfA0S7oxzsbBRpVHVpIIbaBX+rQh39c9
Fl5+i7r0SPUAm6hlBLjNNMQFfsmobiMTdTPCf3wSk10E6YDdeHbK+DqF+EL93ETjoxY5zZlnNvIs
ApjpsoKGsGHGWARdr506KczbZRmuB9pQPrjNnJE2/DmbZ+8+hQJ0FkK+45VI9sRMlycHRsHRc8Vt
NoMwn2j4Iag0Q+JOysgF9OwMu8jt821nDjA13PBEqki2r5xuOIYajuVy0ZLNWBO/wAsV7ziAJPuo
hyBlEDKxxQZRnCK7ZflGWfcSJxpHB/J9zhfVye860dvfoK6JS7trbzqzsO8W13rQ8NlcZl7YnMbR
lEc0ssveHeSwbZD5PHRFPJzZTvGSLml/jFMZwRpOKrjvMyqOJYenN4moO0toe9KJjKzbDl3m9YJo
eEN0H5bvNL3RI+BuYizHk8euzMBPD9WTniTikC/KPhV1ArIqsXeVmTaBZmhXmWM9TgKEG6x80B3Q
goEEKrS6blTvh94F9+KS7QbyxNxpTfjmwjcLnCiO9y7Sb2S/eI46Zg+n2LLGc4B60Rfl0RaUHVNH
ID7NxoIP/QMYz31clGVgZKm8y0K+Qs+cknSIEGlral4oVtUthLfnsLOEX1RE6KV1dYKoP1/ACDsh
rrQe8obIv4Y+/dYC3L1P2tjbJVMWPrfDPO2tKWmfJ1HCJ/QYgFbKUEc5psMud7rnUWdd8ZAAc3hT
Pt4i4C1D/CIGe960M+gaSIPLmUfSm8yi/HzqzyXyDAi7VaEurbyKaK1rVRBrMn9IhVPeUVRl52Xj
stUT+4Lvfczc9Kqqen2PqLe+zCNrVzjmqpjV2ovR5OxYTrbYx6lVwFAyopNErLxtjXQg+CyFp8jB
0YFWRwphbOX6bnKHdjOnqR2M1vgMXhXis2w5oo6jvlzVhBgAo2n1s2ppy53tjtPL4IaoDLsGBGCY
kQZLJHxE8qAzk3uDwmr6zpi1fnZmFQAU716KyAs3fBEatUWzS4vSq2Cbi/Y4d5obQDkSh4goBID6
TVZATrOy8qKejIz8Z8vZjiiz4kBY0WvYt8bGKhfkWoVDi9f2tOk2y9Ir6l54ihrp7jCqd1pYs4OO
oX4GdTNihE21SXaihvFAaD/WCbrfz6Crh54xbcVkD05U0fqUHu22y7Mb4GcZs25Qt+d4XLSgKY30
qHGrn9eM7IMxQd+S5VAT+jt32Vnb4Y2LYtFtGqICYMzJUH5hEt96O32Qtp8s2o2EB2j4yKlSGmS9
/n2qZX61TJAGNGXkgRlmKKnLJS/1O3cKhzTchMqNq+/JUCjH8osy94p7OSGzss6geyXZeT+5XnU/
zoqrVvWvkxCz75VUyn7aOvoCKCHXpYIKmZIu4SWZ3MyAfjaiD1Msa+R7vtVOHb/C9wRI4HU2tCKz
ehYRQTOzoYjDnMOpZdroThutc5OzQRF+0KCF86vOqb6avHkm0P8dnyguMrhLGyb9xj6RMABpdkzl
axvC4qKn6h4dgx4pZ/dquJSDc7/EgHqb1nZerRzIjw+psD4PbW/c2ovX3tLpM8lQKdozUdTFjQYA
c+OYpE2RDDwOByvv4SzEHanETWVscBoB+B87wFBRkh2cNre2MreNc63srLNWaykBbPB/bh7D14Kf
t45s+Twtq6uHKVHWU6evPVJ4toVEziuIcoNSigJ0TG9H6DxBgg7/62iHVxFAVrDCAOrvmP1EG5VG
MOV6nA4XQFSNABtRhyEK/wZKZOa4BAvW7pXLLkwKyAS7PO10auQOZPrZVKTpfYT96GtP6cmZqVOX
c7lEd4W9dDt3vdj4E9I94ApOX7ZRxJciVGPrEwqtts5Qa0ci3nFihAXdYJwYKXHrnn3Mura87SMo
9VGjN4+oPvQvOpaOL2UVPYY0hE4WDRMyf0pNHEyjrgcwACSmD0o7l15R39FY7gA/hoivL4Yptm5g
z7/IBb+ZD0ISyge8VjICRo1tP1kiC/4eIvirLJ/zJ3zr6QOapnDvAiKJiOzSjT1Hof4ha4fxdR1n
B7VhRecdnM0N36jcpQQPINJsy8Vvnd6efY4e1Dr4NqD1x/b4baHqo+IXNtEB1TRfN9IllbD08uS2
jTwqsWZpUQang7HtXKFvDbl4xzGzkmO8LOnJJnn9WOCwvsyx0fsSMtUGW9W33K2WhzgipRFbI9pJ
35xZNDDpz08ZS4XBkz9qwZJKEPYkJG5ymEX73lD5LVG6Lh41nquWXCyfrK7oLFwDkGoq34C2Myj2
NNSDlGMZfo1yLWR1uz2RTZX7SanZ6woWbb25GSXQryQtmi9VTxzPFTTDztzms8NhrNHZBZBGd+Qg
DLHTaZgYLWd5FXOpjde6J9KDQ24pf6AS81NP4tV0v4wiZX8VPQfe/nrQOlOCXxmkIUHwEZUynnNJ
WhcgbwS8JTA7vRoy/78KC3Ol1YvpcommfShkc5/nxfT4t/bP9Xsj7+9u/g/9PY4P6xAaEAISJY3u
zscZf03ETgpDcLyMBChH4dET1YlTlrBfBTScMHo2CnOvUgOyqb0TVruzY33rSpA0w4KyuIc4J/aE
3zJn+EeK/od+z8/vBkFetxgVrWDp3/s9ha4YXYTGeInK6FLW1IrhIVH/IGD5XS3zfgGIBEB+oFlM
AT5eAIypE4deNV4iCPDX/zpQEktZvQ8o/q8l+Q8tSVqGFpf8fwZL3b+Rff33luSvf+NXS9Iz/7IR
A4M/8LCbSnNV2f2rJak5fzk0nBlwQIhZAxn/uylpOn+BSeBvMVO3NFqWtBJ/NSUN+y+kLOh9LQ22
mEuq+X/SlKQvavz+lKJOpScK0MpAlARJzVjVnn/DUEB9FWx5lXYcG6N9UoJMnC5HRTkZ+eWii2Yb
Cx3YbVFlt3J0L7quVl8clTZ3dSXuGq3tzgaGQbinoTBa1SBogplOuFfokK4H0ltfBinxVTmVRn/N
DVmdbBt+4jXy29m8sSxMrsWa763L44Ls3rj0LM5tD13eGJxWRLZUtOsyvDMXbt1qq3tMjdQ4PibK
viDQMMxSa7cskSaJDRkx5z2gKuzZe2nS5Dpn1slh8zVCr9/KWIN/GedsVme9Beib4FbymjSNxivZ
tNuExGD9TFaz8WiRJdMwCKhA3AT0LiaX3UfO9hEEt60hwZ8Tmd6HWA0GWFUSUdEmBobzQkaD+xo5
KUl1i9EhNd+2MXIFhwagTLQ72K9pjd82t7o9rmTjHDn50gWD48XnISMVFYw9suSdwimvtnjxZ+YS
VQo6ldyFqYTX6ecYyQ4pxFdExa79dVa2BX8xig9Jl9xFObWPj6bkgkSm6pAa42NakWyW9iMVcOFF
h2x8F85E8VOCLyPazmxlYBcvKqs9pxIanrqIVNshZ7JDXk5Ez5hzkoqc7z0pzz477tclZYZiNF6Q
TeYRw+EjcEjmkZ6enqFS/xYlFTZ3uI4cGoeOg6go9sSXPAqalj6ZUeO+k7HcuUa5B5Vzq5bk0cmN
H1We9OcLSm08eDDe4wZ+1tB/rYrujBZsecj6pOYYbm4mXKd+N9fOeV3jC2pxecR45fzMyB5rcvc2
hMVU26xQb05CpnThLOH16FUOtffqeBzIiupMkrGI0NlbytLpzakrIzWdjVIKB6Ue5oE1qvhEp7S9
cPvR2NI9044keSe7EncpRqgoDn4aBJPBUHsOr8k3NwbsObXzvK0bW9xG9Wz5ZRq9hWZYXdmiv7P7
ZLorizmnHU4TCB1DciihkPpDApKeStSmP28Pu544kCPrQrxrW8PbRZhuMeAJDyvh+FbZGSDtuK82
IWuHT9wxEYXhlHyrTLJocKNgmo9aeMda0W2qajXplARO24sgyUlTiFQEJTYAkHvdLjWf+utR5MTO
L0TOFV1NfnEvnoAq08GElnwWN7YXCABDP8zBbp+HRQap3vtpNlrrvK7hEDHMGlNElQ3nDi7s62Eg
zgxV0iJ+VL1Tmr4CP0V1z/YVbdpULXMwF5M4GJk23JLrPsq73Mrqa4Yw9LGbsE0ua5znO7NK3G3I
macL9HxI7zsyo4Je0wmSIy3LOCuHqCWf0+SEz7QDcgWZBD1dpYaUw1Cpa7S68L0Vj0XkqVz33Wma
X5uaRXUbSWs+G/qkPKCBmEcseDxaE1x9R5uChm+bcRhhKqk3cHbpSof1zsFAEv+gNPZ410avIRpT
I5XgEphL97WzeVoMbNrxskNHqSEH9or9mLh4/BpB5phR8cuy8SiJdt9L0uZe0mmEMKFFYmtjU/LN
euEEUDfmlnRVWNpRmJDZtnyZ0KI8yqQGI5+KF16pJ2NJNB+KT7UtmHz3orEuUwbMG0JM0/NSJK/Q
E9pNYtTJY9GmJEU6tZ1cGO1MoFkxQNta9EK/borwocmNzIWLbXqnmv7Ame71O8BD6kROX32LAEvc
ZVYnX4zCTjZR5jUkV3jkNAwRVGZ/nBgGhZwadnM+gyoPyUfow77boCLtL3Mi9bb8OeWuEtq8b9e3
NrNC56ZYyOYNSejcEjgT72WuriFqJ9tk7gh2pKsAmpvTPxJu1wfpUN6M5vyVlFb7gKHU+94a0J0n
K2b6nZnqYLr9F4e+KsMITWyRwxzpO7ibDOc9Tnq97n+ElWVt4TOI83mwYw5Ag74ptcXb1tWU+HPk
RrvQ0lkP3PmS1nV2tQhNXcwIEEGVDnKTlBOt+y7l1WJisu0tI9rHnoV/eDTcgH44oyC93c8ialmD
+wu00aR8o1rxkZ3wJPaMzXu8A74ztrYfwTvHL2H4Gfmw+DgLeotwDA7NNO3F3HjHlkQMxvIT3RzH
I+8K2/FWE+uUREf2ALG52aRFxawPhVJ374Et2JhuBpkIVfam65sjQQ9E0DFRmdC3FYmkYUF01E5b
8WjYXxf6HYwBsH7RECSA7ExkzavKlou8D4dzneg7H2xCQ09cllcGlcnJmLixpTYjh0l62uEU4AeB
4ImJFdlZCs0fUniywYXLbx6yFOcwEZ5XduM8LwtZCyUUkW2c9c9GlWXndk1qmz6TRk+88AysJNVP
PAPdHhhVHIxZ9v/YO6/luJUtTb/KvAAmACTsbRXK0DuREnmDEGXgXcIkgKefL1nc3VtUjxRnrqcj
+vAc0RRMmpXrdz9Hrwz3c7u+JC1/teDgjtH1QnBATNaEzYGMpR/riteqtdQWgo68pccRYwZl9dfK
CUALS7wnPTN5hpb5k4i6H86QlXv8MEAkZudzJeGpVUXfPZUBfwqZoySabx5+ytHhqI1cICLfhOTB
HqFq45b5XWg3YGiBvV5OxcBj8IuXsYrNiMW0YdXOps/B0rBhDIJeMu3xKYH9lQMtbkYvK1/terDh
G8DEhdLp7fPJxyA8NOp9n6/VpW3ZaocS3METb3nFv450CswzNkpr/hR9mZ0ZdsFTDzBwW4geGX3N
cdwDuBvnmgfWcvnTUOTPTPtiuBpUHXzqfJffFebyIDVfCDBva5RhcjfCNrl1adQ8+zkGa54H3FIm
147d9EdBmrbYzmkOrNnHPOg0S53H0C0UFHRPbpYh2Dlr7NnbjrQU3vSkkHvAb8G2Z0LVnjT2dyiB
tRstvGds6a3mZrLW4WiuM9bosxu8KPRYz6M5f8uxvbhZTWHku2lKpyNkW3EDLDwBI+W4dzvoDKaN
C+U3tDHuRVHqMiLM6r5DBnevFoQIW1ZNgxLDbu2t6/Tlz17C7tcTlfzB1TfNhjxL6R3a1nKZMgis
SfLowxXZPvhBtCTioUWnuPXpy3Msz7/0MNVf0ZCelyol6jEn63vbJeI7nVf3ofYy+5uV5MTWro6H
TynZZvNZq/AK32QFit2IGIL5m0nUR0SwQf+wgnSexSyeV1r/dwhr73b16gsSRAY/mtgO5qNlrDnD
2Zv873Hik5Ni9/5NOLjZZ7eVzpWFbX8k8V7ZuZnA1rOhEx3Jzkf9DRRyL4UjEdnzKK7nwg4wK4kb
/NMHQiYjjuJDFZGUt9zUcLAPCaEM+9hXA57blr1rua7DID3jkLvYqR06v8w+s5oVn9nixi84KpoP
RT7ERzP3szPTVVS8ceeddxyTc1iNPRSdBWPSp8TO8uWCNoHmHKTyPDR0MHFqqmIH7TY8tzs5bdNq
Jj1jxkop8qbE3GHPL++GdR4+m8E6fidEb0J32oQXDSKHGwRH8rERLqxKvyeKOhKdFxWVTvamulqf
SNlExM7xoVefEosVFp2/M4bRGrbCQ5nSLtMuy5kPFzj7ViR+E+v8qECQvS9JYWRrRNuRnTUYnZCJ
KAHcFumRmO3QD772RJE+T77yANr88aEkct6KYEQYV2U9Z89x5dZ7GQeo4at1Ls8ADE3cwvMk2DhO
YQSbvlLVZxOburuJHz3O4MjnsgofVEVt3GMH81pXxDIaqQ8cPqzJhawpSZGDkMkxVFP1iSAa8A7T
tw90bYpLiJ7dfqmGNKKvgqrRWEtiqGXr7pVVqzts9KSM3DWuNvmEJciUW+NlVa/jxoGBfhz9Obm1
W1L57gM/l80NPbbZjcJkNjsPI3bkfRQLxOGGSx9s4CTYbf+dcjMLyDCFVaycB9zRPbrwFHhN4Mv+
mIdpFW4gh03rRTk7xtbrc2tXrm0tIwH29yZQgQLWe+I4QHH7bAdZhaskymP/KAvm4ivMnDgyjTxO
LrNpysg1XUyZ7+wgUZFnjxMKFcMHLE+hhl1Og9HiHBBa93M3cBawOoOIFBptE0DneadkeyYZk9E4
iOySgMBsG9uj/7OSjfPNrAtM8CWeSODSVfupB7XKni3LGbeVE6qrgflIQAvB2lAcg+BHE7TJ0Rsr
SnALgx3isaT/tObK3GX4pTu7kAb+vrf79atJYX2hlpb2NudjOG7moeHPnq92NxDxk7Vf0tmp7sE4
3HOM1tXWrpw2ouckCG9IK7FLCk1bN2Oqg67oD9i1WFuJpcm1A5MsQgnmPJJ2QgDfPIfbFZs7Yi4t
XZx3CyHFkliQ0j8z2nqKGg7uNGWzcC8L0/7qOrNzrArZAp6wMpUNEKRPC/eQJWQ1y8YNLkVWebxe
TM9eCR6dDqXt3Ig5Db+btbyZuBJgetOmmWovR+DgjlJqTC6RsgTzBp93Rd/M6/bEs7q7TueV1QxK
c2PlGQJX+sq7sGQbj2csmntqeuzH/Opo4O4W4Q+kAA28OsAXdiAawjSWrYMJ2b6JAaFr4sBuBjhL
961Kj6huyqu5AJGH2w7jMMEih/5lmv5oMa+7iuMsY6HtkmPcGMzdnoWfhIktNGf0hbKsdrIYJjYd
tdylgxleT3NSENmaeUfolO7OJv8ZGV/TnMMauA2AHjc9pJRmO7bJ197H/6cmjYC+tNUF14XRye1c
mcXOIlgKVkIonhOsXTZC6fjIKkurZ6PtnztI72RGBwfHnS0TDHv6bs5srEFmrmdYu5U8v3FEbeBC
W8I7muzpQtB9QNQSYUTw1UWxupt4W4jr5y9twCEiCaJl7b7Xefmlzyc93kaz2Y3IVyDECLFDM2pv
yiyMz/OsJ7axxyGzSkw0/2KxzK3OACuB59jzEmfuLhsyUxgtvX+wzMLfQmbMLsskKW7pP5hmNDrz
GOym1pyu+4F6OwdBijrd/pmDvj0Lu64E/CKEHbjC/KFqjmgEkEzHyhnGSBkdcdGDT0egld+GdB7O
/SrLwWQLvICaMUrTpT0LWq9jAzaKc9uvpru1wAoQN99XzmuUYkud4QCw5tUZGNhUbBOCQD5jYtfj
1aOuhKjiJ0qpT0SvdLjzDP5F6gm1xe+QwrHBw1StXb+BDSCjehpfQqu7AjIVG/Kln1BHF9t8cpw9
PNRgq1wRfIboXm0EVOYoNINpa4+x+2ltCGp218K+qJcU2nBN8KjfH/EVfgD8+gl1lfpvoTqqk7Z+
SBv7WaRWeSam2vlOBpLE2V+KqDWqp9kPxM+2rYx1n9SBBye5VRTfc0uG3epV91hJmgBPSW4hQAri
l8kci4mMjUnSoFjUfWdpSKck5Ji206AUfDcSrij+K4szzuweCM0I72sWrGGDpLwhcgq3BtJyZToY
zIRq55mFPLcJEFYrxHWOOnHEq2r9qyJ32xvQPwprrOGbjY1fD7F9NijhbgpKCwNxWGPXNprkM/4L
3yrq4Ked2PdofFk8giw9D1uzOMcf7FFZQn0jrGbsDmS2JKRhgVT6fl5FbjmfrxlKEMO0ngCJ621J
GM9mtHUvUPNalnD0NxCqJz0nqPIyyz3YLpUwmYcsCdhsTuqYN+MRxdtLEqznMwN+W2ZAVEViXMWo
yNAPu90uh3ABDjrslSj8nV945Xnr0v7rQpL3yErutlSmKKahrslkugtzsmYxyI/GeHF34VzfdU4L
tl0tPlFuBRE1xpDCHCG/yl8r40bZzufMcvqLAWVRpCRZWkkp6kOKs8wuayrriEelEUl37M/qITHp
XAzNxizc7y1WEHejQa5qHitcrJrlpUgsOmfDIvZ+QY5SPojX2J2sBxVAgvDmRUmoJY364fb+9MDa
Z288z4X0aHbjORDWFeqBnEB0bMZKGRj0WbLM3kkTmwyYOVdkSPVk9AhnjKBQhePOTyzQx9xEnNyx
P1rh2uyLbGm/gtE0zy7k+yoqjHX9BpUtnrfWUhhftUHZDQF+xjFnw5O4i/jzkUxkeekXHJH8MMjT
aM6Scwl2vhPVsrxSZzG1krb6muVWcNMoEV9huDN+MzLvZyKtBaAIIPu8ow19BzGRxKwMxuK2zUz1
iCHXeGvbqbNeSyiPALp+1RzoglbpJhzA2Nc19PZWQ8xQ5BUZZB1sjCUg4dLusxa4x8GM89rKpDtt
XTaDYxZPn5bEfaRCcB+6OGn2SbcMR+bBsvNkj9VbGDwp+HGbNq3th8QsIYym4iaw+vhrBdEKd8iY
KEjftrOo5JBuXCgcJcRlWdNa7Qj2uKCGGOY9HKeGzMzMG8+dmvVn4w0glYckxteTJlFJehG9MK26
9SyMwFc4nZiWtu7W9xr5JGGUXXRdEEwbDB5DczOa9PgWHZUEnm89Y6YaimsFyvxp4g94UdCN6+dR
J5oxjXFhEzSo4ffXS38lxna89Bk9cGJaNRwQ6WSXawvsFLFhhbgKjgkV06IAFu2hwolm0JUQq8xz
RarbiyPTgKk95gPup/ApO2OGd9EHTgA/FdMnTPLE/OCO7UDzCYjbg3MAsa8lAOEJ197kO/YDOWRh
fJxntInLcr8U0wzRgokG6XBeNJ9GC8RstmhK0KqNJtH+VJTXBDl0dzr0bbP2nnneYrIWue2oDoDg
3R128fbnPKcCjzCwrzivu9Zt36FcQKwwBfe9K9lPWcua23I1ps8GefLnIu3oy1RrGFzJxRg+F61h
XpvoGA52GyBvGqde3AGl+/chmUEVdLw4vEDybKOUyorzoQ+mB3RoNENne2SWNjXL6qZyg9qmZoQ2
kLl9zqREerVEo6IruBEyhINBh39gP4E7VhLkYC9whDzl8qarfAfJJMkj3Glusex04FEuOqaVNtQn
IhWT8xx297Yu0+Vn2VbWM6GkFGqrh3kOnQ55nYZhlmySPOs+j54m3RnsuglUTDZ7gG4OO9kOW3bS
Cw0FwEtr9ELGs382KXPYtb1XXLZWXfdU9pZ5iZelehxyvDNYZbMqSqFPbT3pxCwng3HXFl17jadT
cKxSK9n10wplpzcd2KtEiJGjoYaroKzEF7q3BpuYaj+Z1HeXsukUZFSqf9qZPl0aI71f0nyCN5pM
NO2bHNvOvroah/CbMVkWAVhVDNzsInFeVusqnJgaAhPBXdaJsya1gtsa5hS2be507hk+4mdsZCOH
dFAGTehDZB0ksfLheGVIv7gkfuG1DmZrN8WLiXnD8hWzy3RLRignA8hRAMNxRa9MLk9GJuK9Dw1z
19qrgH3vBId0avvtJBcbskNDz6Yp6sWm0bZGqZitSGuA0O801LLmKp8zEie3HBXW4yJnD6soqx9v
sYelD4wasYzQRQPqz26aQZBhs8ldLF/pZ03FJUh4pFzgG3qsFpVGk+6tAs+BsFmv3WLl380Yzh1M
dYWBBsF0xVPY219EwmLtGvUuc8Qa0Sn5GhLmtAkRJUdKpUnU4yYZwQto9rZVOEdFmpaT5Pcrsmjo
LK67DUdzhc6y3mDNLHBs7T6jj89vvWTEjdU+UlgNh2l1phdjBgaxhfFFmJaJzIUKee6M7NBObNTQ
ur5WBPXdqbG7Gxu7XDZmE+hoOn0QTEvjJhAhnHrTxhOqNu1LZzK+O4Y/XhFujHyI9X+DRScGBEQ6
fRkUbPqkmi+nFt6YLLvPb1js/4etT7D1t4aoSbnc/wBTq/8NQtOc/RNo/QhS+OP7/3oYvg4/fgGv
337vHbr2SEHyMeNwKVb/iTo6Qdfsff/bBbMmNl1D0W+amfcQJB1bgheCANgG1QY5f4etLcKRhE22
Q4hgxQJt9v8T2Fqg8fmXWvSUWYIIxhI2nXDxBp3/G7QuLawHLEXUMZqGAbKk3Trax+XkWOeyUxVf
HUMCpNbd0i9OhIDNTcF4mtjEO1467PKNPXM6wSEZnSOLVd0dVViV/VWJdgHWW1PMbvvq0vPFbsHw
vDIX2wSpg/XDn5tlvIf45Zdfg4Ce9jf0uri8keGnjRcQpDMVt07rkpuYWiZNWbz2aGpxIFZuVV1a
sMC55IRifrmwK4HBtAHblN/51yv9H7gxv8qN6ETCO3DoBsMk4PX95kHlW1UGxycNfuAbg5/hEbS8
dI4lvBzpH9c+wfQc98G2zH6WZgwr92+S1l+JBXy+7wMY2Q7aWt4UF/MrsWDNRcCW7mXfcwvVRbYd
aO0hP4YoY+CuA3EowUyUA0uCsY/hwJ6rb5UjFpT4lrN6SpwPXloTVd0gUcR0OXSDju/9+Rn9KjF1
4AzpKD6GkKfNuhiWv17jnGaGnUqBagNCrmlHCZux3+3LgH4+tY4cPO+lAO8f/mKk8eHd6M9leaOE
dNG1oj3+8LktTTW/MQRUgYUx522w3i77L6kT2yhbFHHu2U0d4xmI+zPnTJDeP9+25nT8typS37bv
4NgAX85xteZaP5Z/cT4Sd8oMc07Fd8MvfSBTV5keXmUjpoFnDce28jozcDq40mKZEbGFabJ9kqNY
8lD+0yuBxOLBoSYfDee8j64OeNbgjUkX8LvjKabcfrG81Sr2rlRj7+yyIHa8F8k2Y8N+hGDjvZDg
PclQ90oodf/yVn7lUvFYXO1h4cKidLW92UePgwE9a77Q7voGDFu78tB0LXq4nRFXfbgclkDODJE/
379WK/76KqATQ8rRExXJ9W+iwATqGWYVg/Ga0nOsjCM2aXpCVHOT9vSkVO5wJibdbAHXmiEa8SDc
zEzHh6r1crAkw5I1lulpRSujw6nWvq+mrO5f/3yZv7o/ILIkXk8zkXAPZQ3HGePXATPSRccrdZ1f
ZzlIBgH9CpP3Y84Ka2Yc3sFjHhDDdHrSwH/WX7I2Gf/yfn57WBaZHPgDYA3F2dRhafv1MoLO7ocF
ovBrDe9Sn9RYvagLMZ3HUfRCxC7rfp+Msvj67jdG7S21YbiRa5ehjgbs28r/5sNTZ2s5XRBm3ZJK
+ufHZX2cYNq90IOB4UMKwp3noynfLFTdhvUqXnvM6TEqhMTbEvHWrZBYAO66RRvG4R0y8b0GURCe
QkGxLsYDxp7xGUY1JLNuKw2hXuAtXuOxBZ/Ww8RsdE2jvPdg8qwVNRpmlhiXELFl1WSzh9rytSD2
t+v+Mk0/eCWwUuEIRnCPh0+66yGG/bBiMDLrbqqn9sV3GxdOfwv3iKEYx6NOu7JW1C00cZbT6glf
ne/hucly0qL14luzGgS941GRLvG3OeR8XMVxlKIYwSdPGzkwdz8Mi4JjVRWnTfvSSmZRtxMIjpwr
20oFJrP9qP2yTtbMVTovi79BeKMg/7PgK+8+6dbYOMrKwUJJGiPekUHm6QJhPplYF6OrX0/TC+05
f/LabmVOAMBaIrLDEq4s9aaV8fR5QU0daq8pnFnxzg2qGVncRrj5wpd+NbUdauv2ot97QLj8VjEn
GQVG9/bxiFZ0rkjQzNpqjiOQyZXTh9S1wdC6FQlVvYcUdB9O0poeHNGsqLNkEcsN3FppV1sjwaLk
SMNXJc91UMfO02RO2inTx6IA5388qSlR/jzYP66aPH3f9LEGFWReur9ZI4Ix1aBxbfkCt4RUMk7N
pk+nRDV5Q3N07BQLxZ8/8eNqhEmIY2JBqqtS9u6PZoy9NIEwKqGexTrqwajA1ln+wFCBrvYokV3v
hXQKMBnsokfy369oNOJe85dZrsvZX9ZuYrsw62CvcHGn+d38iMiSsTNCr3qqsKAY4Jw0pKr9aLpU
xzCkRV9bOxlDG7vFZSxhnWpRWCakmsD4bpCp+Qq5yIBG+6KMA+9hJgWKZMde0RS9HwKDyNrOXWcs
32YsRGnjOSgMN9BoLD3ZU9Od7puJIHlxFmvDB2Y+9uXixma/bxf4WxKf4cOfH/zHdS3AFsSk3OCu
ORNAjf0oYffwDVZwAB4n8E+KWEBILJztadXj1qHIclDnqplhOxehNpZLhrfKFn9SPaTFmCs7fohn
Tw9pu8tWnA3p4uG8Qh8XIMLadyUHcWyU3YVk3yhW+FkIOCO4WzxJ39LOvX++JftD/GFABYRzpc2q
xhvEcfCDQwT2FxW9idp+DIZUMLcGOplcwGAInflymse2aS5cW0yaBlOctVIvKbIlXfirkVqU8RYU
AP4JN1pi5MowJyAmU0g2us0pOiU+RVukQt/iklRevwfqlGLf4p4i+u3CfsHt/uXWPlSZ3Bqpa45t
MVVM+mMf3VwwDELJNzbLo0iwuSjoA3YMrZVMhebbADhjw9pEALo++TYCcFIDjUbbteMXphM4VtqO
+BOGwhjVI1WqtvxFtSUYfWLCIf0nGX0hQ4x4Fu0M2Y8sm8cMHQjLGiZ/ehXMhtjkf3HGgkwHOuXg
zz4MvjYodGH1MSVS5OH8r9Pz0Uuhztn8Lzb2/3AK+jBH30wAbfYv+nlWaP5W6loKzsbidQZdVL9h
dTiVtzYxYoBMnCyRL/1tWfiwHemPdLAcsaFT8/9UTb9WKTo2wPHa2f/Uj4jsvg7LMDCg2Pt5Pk7e
Oo27i5WBGfHGKwXg4LGcsO76WrHo8ZSUxK3s1geXjiFuDJCa7jmF2NO9LBt+aq4MJj7EMjaq99eW
dAr12maG98xcYRbp15HgJsSjN3Kkyiiglzyc7s2G3Mjs4BYFexOdVn1O/fPTxqf11zWRm9ebAIsE
SDVV0MeTDeVgbyTmvHwC8/Ogqg1jAYMlVmacX4MyOXLZdan0AKdDnMboiUup41TMchQzzn2/Jal0
qpmTb2ZWmkcVjw6EkP9LnIozWea8Rn+PUDGlFUZ1TfzvNp+H8S8RKrPh5k6+/yU8xZytUY2HP6Sm
yJSh2J7Nb3kpXd/m3v7fWSlI2u3saXRKYDnhDB9TUgg8VSCgf8hHQe0SpObulIlCgxR+y2P4WxgK
O4YPy0Z63n/FoLQkMab93f9T8gnKRtRLRal6Kz/+B5knM14okJpQAk4MaUj+fZveCc8cyHmsa6dt
/bMRfgYmU7U7F12yy7GNx7gJdVwC5RqGgBrd+7i2RXfm5Q7I+J6xAmFn006rqXNgkRIqvB4Mx8Mw
M43lmi9nKiHeIoOHW7HbbItQOSywWAKOxBwadNH7M6VcZcS00ClbrOuxpeoCK1lEMHs3UCBRdd0M
p380oBzwPaJiHT5ubXqne13HDoLaee6RjWQfLaSSvr9daPSO/mGuc6sigIbeJ/ui6RJaN10mAnK1
+DrHEI3Dbe6moZvcEHOiWv8WZX6uSlBBYdjtWTEuYTDdoCvGtQQgM9Q9CV8Oblo8EZYZG+uF45AH
kOygjbJkX7Fqd6l7QRCh9MtLK+syq7zNc5UH8U5BNu6JW8sswbWzZOlLWia6xTaYQbpkXWTqmDqi
wwecTusvYL01n1dBdggfxyQAcJccvXmydkD4hTdtLS/Vf4Trp2TZdF2oa3oH8aQ+GKRkl0AOSJV+
YqIcCr4gOBsMyO++XvId/OUCfxuqoWEArDX1xmEIYbsRVHS61XRwVx5fl6Oo8dlLeh24WabgDQ+1
lenXY2E9brufSbXSz7l2yGYBRgD951UYSDqwGgBbCzlxyCyj0tqqwCIab5sFqUvoA2E/Yzc+AYJA
UuZ5GSkR4um4OtZ8FeS+vuSMN92uDx4ji08QfKt7JZREDzBPojObzt3F4N+Q0OpHM00A5phYDaSp
cA0TiTfc4/v9SClE90rDDU+yrTu3jfdQuE4MQ9hRIQ0gks9Ti2fxPnritQ/5k35u6JuL4YfypRsZ
NbhonWrc0F11ALJN/lBxJcxMGg/vj9o4/fg/D/n0c3QKbGIT7LbiAshaS6fXIvPaTB5QzC/cdGdj
NVJuElskqFQ4gCdNuHFPL6pZp4Ghxsl7lMkZbou43MAdSKfFuwmrEW7iw2RXJT9it/TYJIAPCX/h
BvcEXfQiYMAXaIv3odm9hqcniDOvwx2+31NqZ5zRYDnWnrKOCz4P/Jp5erWn4eHFRcnz8YD3+OKi
xOUvzt6SMk4hOOqPgX7v8Y8LfhZ++rgamTMO+HymQj/e00Bax2XkKrlJ/VeAjHt+Dwdhwejqh1Rf
+umBGquCeQw9VjSOv8NIuS7ys9V2/bk9JLqJZO5UptNeLsM80Z2PXvF+s8m3u1fLS2qGD/gieaUg
cRPF7k1PL1v/QXvSX5wpCfhS1qaeDti26euvR1wJ1ONYJmRt7/F44O/i/G0l4lj0i28NxKW8jZUs
78PBP7w/8hAiI5czZyTSKXhlc8OH521GDMZhsrrVMx+p3HL8N0ifBE/aYmAe8+FunjYcmYYSNu5Z
ScOAlg2vKR2RuYDQ2tFIXBn/hkrGy4M9wSRQwc8FRLi5OQ5OY1bVtgydEmwo7hPO+Zivjfw8xnI9
Xyga3fK66kb+k/A7+nauCSXOgNqPWdU1VOqYpoCSOZ9upUkzPXk1xLFqFy+rHvsqZCnP97NAk1Zq
WgthKP9EbGKRAPvjzA0J6ZqfTazoWG+SsoF5fHxvJ+dDmUJ7xbeQ8+43bCtI6z62ecrjOIi3OdM1
BMPx2mNVxOuTSINGDY+dUKnyjsPp1ucwQfaM1++8FtxRkajeJRAbCgaKMOnox2fNrR419Kv0ED/1
TwPs7HkC1mjr+x1gaPBFMsD5+S6j+2hsMAulr0yAVVGHG1oWi1ddCXBefsJbLH2GnaCTMK5OTZbV
glyE0U/dydjGN6xb+RvEqOjWW8yxnK5h5zoFLcoY0bn3UlWcnertUNKYcC9A+PV8GkhXoQmfFMHA
UolCb2HP6xdWmnzPWU8/PEJ9dKuASL+CXjyoe8Kvy6XkLp8V5VlsnKu4l0h0QpHrJmUzst1d+QWC
v+GOjJNqiXdznBtLuieMxC17qHQGjonAoxxwX5wEL6wO+vQpwdVwVu7Kg3nDA63cWA83aUuLwXd6
kvnQ0IkWmZlhta9Wt4r9u2IdlfGA5mugq7C2Xei9sN4yvgzVrjyB3DH1PSA0N1j8OV7qLlWZUa9S
WYcVaPWLFy5pZ706c+mV17gR4diz1yz4wfipMiuf4x07migJqC3pfxtbSFG+fKIjqYrhk5l0eZJs
Y7SL6XyPk40luu/hlE2d/dwTcyvNgyxGxCpbw1774ok4RNtp/kmqHCyrQa/t+244WvDmwioP7e3E
PxqoF+HESGeGLPl2J6d3iT0pDWKIzkJnf8Vvy01ZTnr9C8l55AvVv568GHfqn6jfuvdxbut/wz3Y
4CeWZNE/GKPh4ic4uWtsA3vulqmczGKIr9dhsdpdzkTVsxLBPt95H7IE7LEShS5gDxDAWwteL6dG
spXzIoUPo0Sawe2Y+olCF2TWNOydhURh+0x7xfJLibHqdmAPTsQXh7JsOOtgghsPjgn+cE3fUl85
Eev86vsHuTJkSwN05mWfTmx1lq9+gV6zHZ274rRgFadGI5ot3Yw2yk43IXsJlwGWdlJ1DfGqnTca
D9DpW+55UKB4Ew40iS7jUmfmM/yp1Jc1vk04oynYR5AcjHqSt7aGGaNazXpM+vGKHh9hAsRPQlnz
ktm4Pz0Q+sB60SsCrG1Z3nvLyC9SW5R+8JfG14cDPb0c1gdGMI5DPpyfj23ldABDoF9tQz5sPK7a
T5KZ2aBQqlx3iNu5CCLa4JJuYFfra//L6e7Xs53+eE9jNdr9/X+yOh3nxlC9T6vqtDTm9IC5ig5A
pfyLrP1DA53ZRNKKyWfRsuI/PX2s/xdChRaLOGZKyX/GiIlattl2yBecGz8Es2JF9lL9UscME/4H
1KsOr+x9cfzzbf/aQnDRWdMVwkU0IGgHupuwf72WeBI27ds8eQhB1byXzLV0Pd73gS+Q6FI6/+05
//6BCF9pHBDpY9NcDD802wvy0K2yMuP7bq7ZKKCMhwPqQRLGaGu+zew/3+AHf219h/Ru8afEitC2
gKM+fOBc5k5SD6V3/75iqJTgghShh1i0+saBErVHt7PKu1GJJY+qEVbriyMg4D8Y/Yo/9F+6ctav
I50r4ihFoBHQKNlWtOg+NBoXoq2Vv4juvjxNKoJk9RyfxyJmXc+CKeMVpA7qUzsKBZsDpYWR6gvJ
WwFTDvM+TvZ7l2w77PhmlpZly1Lf8ePMj9i6zhbBeXKrTnhWe1pm//xYP75GXpxjkpIAYmLhFfQR
ZWXf7QZ7NqbrtC/0yrS+FUJt79YjlDdkKJf/+ee5Ji9S/5/nvTkV/2vO+DPVCL4m4/X7tofmo4OE
3bCyNhtyepL/qLXmmrT8LeRRTAxsTZ3fnI8FXkgWjqL59WlbokjWb8MvSuZF3Xd6w/jzDerG2X/D
1vRnQ+AnhxkIH8Who/mhVauWdc7k6mJfic1TAZGyqnzx4kkmzN+m4O8fxavDhtwLtLU+sS2/zvmK
KPhlTLzkeCpFJvhbrDWz3VV8+fNdvVMx/nVj9Ar5KLS29hswH3xc100TXMbP0v4gV2I9+p3tzpqN
MGINMTY/+7UGQ982fUJvNdxU8cppETJaMljVBbs1FBz8qIoWU8dL26H3YN6S7ZwkzRE3GDDhawTi
hYWFfGwDOT33XVdxDJK57dTdrirH1R62ZmN6faU9kGm1kSiJz6x3G57wvMLjMCJu4hoNznxVJOkU
QpkZJy+DTWnmUDWOHDR8qISlkbe8ivcCxTf4tXRTnMoKKvSAzcJ7W8ZOR41CmSzdKq1slm6OhroM
UBOhP8axsXHVvK7tkR+gxPJG/1r0GDBRPp5WwBZwlNluQulc8c3rh8paN3VPQkEWefhgQQH9p+XR
sW0i+TgVMm8VFMia4vmuXaA3cb+b6CwRelx4COQCPCweKtTvVAoI4+Is2ZZz1XOeop9f5uWjoOyF
mustQ+i0Z7lnGroZ0E+SPutyOoeFmGYLHCGKsaLtSgfGB2XY5GRQNvHWGJtEmdWmE7CH7NuwC1tf
7RLE9G73yV3CaW0+gTdoRIsa0LS962boVeN9gvvuOUkECQk6wT6V8HdzdFEUnT8Xjp59gP0ewvIX
y50RbF7TNovbO0Ia8wLj3ro3TE7CLBzzsJVDCpa+Q+jCu40Qc6+4t5roE5ppS2lmuQERvkusLouw
J8Een4BcZZymw0CCi+Ku2x8c1Lfq1TOrYsH60qHgrjcVlhvyS03nxUCLcILc3teiDjw88S4DRMkc
OEii91CmvNdZNL51nbjUg950TkOjfKsGa78sOLLJEEYMJhTS9Co0Sn3S+FyGTU7XRpH0FX5iEW+C
hxZhbbmvMjdxcT1O1IO7ZC7B4BnWUWR+iWNmivWskvN0pJPR3PsSQescuuk1xN0SRzZnkp8QIoRH
J3GJXmb2pa+5bMsviZlhJxXiDIF+SQwHDru0lOyasPXWfGkKpiO5i96lp7RHhZOmvF3TkPsctfoO
A47xZs3Lwdyxdw+7YDEF2ubeq76l7fhgW057IR0juaimftih9Ji3cF+S49SgbUxDFeDzlnbg+m32
Peu7OCpT0tgXp64jNw67cxTl1X6Ja1DgunXJvS6CpUZdVZN8zJ88CziPvcq5GQ+k95CvQNgN3iNW
uWLZkWPsnJvNQ+vQm9+Qi46IxhBN8qjmNfhaGrXLUX6sPqnAhmFsD+a5Y4YpnGjDEJcObbq9HPr6
R5/78R3NQ5wt00GE3y2gHs4zVmvdT3aeZvsWY76d1VfDfT85NBxYCqJ+mSFr9xInXLdSwTb2wzgN
vmSTHS5nMBDGbyhBIPs28M455mQVxrSTcIMfweD6VWTEhjyviF7F+soa8rv/w96Z7EaOpFv6VRp3
zwQH4wT07YWTPrtcoytCsSGkiEjOk5HG6en7oyKrKrPqoqsv0MteBmKSXO7G385/znemwYKmya7+
bHe90eL5Tep3Peuay+QK/dw5OKA5O+11hxoPI6wONd3pkFuO9H5rpzS3EjP0OP0Avo4w8ZeFTlau
zY32Njbt+LOlVDYAzbu8QyuusQZHDfbBZel45yZFQwbeqCXN1suYTyeae1uQDkaTXmfD5SDmShUM
o1VYJ/i5RXOSEzBks1Hm2YaKtUHpfbXH+buuougqDD4+Q6f6EGlRB0ExlSCa7bm2tsLtq2uTCPk2
NxMzmc56O+5I3uOByAM3je1moylLvLOZJp5uFtW+RijYmHrZP05GlT9SBdDnQd738a1N5varnCCM
bdpJTUFkrEw58l0FG1cPzY0P3pQsgZi88cE3O8z7FaTf96wERs2Sp3ytakKcTTMYj0CJvWNjEq9S
Uo9OIq3Ee+cBvoSoIwHzILjyn0Y9+Gmt5UZKrhDMN8TTwsj9d6kx1JBwoAV9Y2dd++CMTr7joHfo
nk0X99AbdfKATwdvx0hIGKJGA1h0MvZZMzjvdCPeRu7JNyLpi7dvG/D+WVvGP2dekH1CXaDaMgbO
z7307WgjRcvGNo/BvCXDcCTS3ZCD9mFnx27n3/yq9z/ABVsvmYzqj2EZlp+KN3g4uLV5JzAW7HWe
FGFLLvWZ+VLb2OC3L5rs8m+Qi6q9VUAFDSrk5Gsy64Jn2cSJBEzcQw+yc+fgspgJmq7K9rmt5A1v
l8XXP5gnQ6+sXQYf/Q1drn3wq0QejLnwn8tSLmcM/sTxXI5crsFleq2E3p+kEuND1UXyBQab+G7l
A4eD2c5QP+eSDw+a1r1h9eo8SXc8puNk1eg2XrWP1mZvrsc4LJE9/OOiyegSRYl8BI6X3Dykk7d2
8foXHvhkLfHY34GD6vEwOemu8CP7woYb9F4PODf06LOxeL+D8lxirX7IkeAfKEpu2gBniL6TtC+8
Nb0SMZfrZblIX6gzRqUcdaCsX2Jr8UvO7HLaEqT0DgY7v2BoFnHvDbGFMi+1H1pk4kG7zMCNU3+F
yDDrhq5C0vYuOUAAt9/qtczpyyn8JrqMWhM/oLIUV9p3q1dQEe/8nRihNzVeu5IJJlNudp3Ig4HG
aYz05NeN+U1pkRoDSmOhLw6uuqXmMLT7xCwsEfiJ4Z5FVEtvB1+n8k9l4jUhe1yyxgP77tDzlzVv
tfT+sCmtqLrWGvv+80zbFK+1o4+9vLSw2oqdMUljJG/WlgRwhfboVn7aBITeAKckfiOfgEASAmbl
OxM3SvM6DTXK1jAhRpGh7d2h65anGZy2Svbr6KGHfjvVRZ3zqtUjlew5d3JZkGJicgnsUkXDHWpJ
BgdbGfHL6C71DICmcC7Y9SIjHOnohv7JRbx/tVNuf8SINUkNGmQvPa6wFR2G3gHObU56lb2AOImg
7M1Tq/vqZHLY6UdPsBHYt8W8xgCGzlbPvkbdOQ6cuAAcKeFkA8DUhD89pxaumQ2Zr+KxnkEh7Ecu
moC93NbULzTfwLYwJTr+nVtwnIYY5Kj0RNk6ZWafBg64LdA3M7iH+2LWHH+BMlRW+lSG6DRlvrq0
GtMu7/teZF4fUo8EXwqBvav5PHgLiUBlAFzeCgMK9QWmbObAQkXmXTuWCD4RamPx4yra6SvKiOpt
zKLwLk+RScNsSqeDFQs4M+QRExdJLJMGkUTZsI5UtjuDDWX77fRmf9VsfyK5nsFc2Lgit5Di0Oxe
jUaTPwaf0cSSDXTTuo5oDIyHxFTwLJwp0eqA3TxWNPr+Eudp1kQNdLVVcM2LgJO05w/UkK6m9DuH
UEuNQdIUzcYGzjn5kK9cw12jLVNt23eGNjjqlnkVYZus9cR7PAywWZL4FifNt9hv7GzDNaF8HvF2
bCMvknudhwcZZuVQVOe5pP1nou7SStVuSKQfNHQRNBsXm2azKUu7fJZV4YRSOnBBvFRwvgJm+97H
0bJza5AybTxBW8x5rgTG1I1tuPCwEQ8+obtnFwMRvKIBrYf3A2+YDX648YdRN/lj01adt+0o/rt0
dVU/q7YDqqvIhK01SGXsbrRy8o8gIdrQrNpiBzIfWkeuG1u/T+pzHtnanZlP4mw2LC3rGHAI7Ji4
Dk0zGt4ryNX7BY5RsQGrWJSh7g9tt20Mp77iHxyxLsoR1E436mCh8jgLhNMNzcYntkR6AEOkOnYO
39x2RuR+XkBX/YhMsHX7jP1aKPlQjptlzuWVpzwP/9TJizDNmC/4EqInnjrpTrm+E6iqSV6zNDa+
obxNO0w7/r7W/XLnNm72oGW6DEgAJl/1qrwVhDnZ0olq55qQXOrRJGxqW6Q5LT2SJ2Va0UQb4ZR5
AGYVVN/G5JuOdRTudCKKJUzrPuNachpGI/2eJ5b7LY9i42tOkPcysLkN7aatjxaS8SviO2QpzrSJ
Xr9Mb6E8RRZzK4fj+iYU30W+Xobnqlyf2pPZfdSDp6XbwklZhCIm186xsqu0DjqZTj27pqVGLARp
bQTgbPXPlvbMvoNYZ34kSULm3iz4GkjZU94U5Py7AfIX7wnS4/aR1lDTBZ0XDYVk1srjU9nU/ZeG
W1tC7tyy9G88eGHZ+rQIDwetzx3C1Zl2SFvbvK2+gZ1B/opqtllr7kkIZx9q8BoeD9w8d7WKcEPV
kW1dWN3Jc0MkjdaCmJHmMnWq+cjNfkqDDplx2KRDQYlFP/NZ4UPJPU01qJg/BrZWw4aN3LCtssE6
IVLHWKZIOzHMu/bwk8TXEO1KN+nPYub+ttEYR/qwiFo6PbS2xPNLw5b92ndF8eY2pLDyzurCQtda
/apG13hmu+b5uIJWQIHTj0lBUjbqT5x+1bidWlonGOV8Rk+5dLD+rWQ0tEBFqxNvLnW72cpmIGGA
I4U3USASYMAiH3bx4LBKKUnJ5wxpcrteY4cgmtsUXLZtVdHytepUld9T4TR2IbcKAN0URDj10gTS
UHEx7zWdlLe4d6Dse5vcaFPrvcA2qoFE0rwpi3YszPJJv8uT2qn9gNv2JAiELwmFCoHLAxeSecL+
CgS4ws0tZoL8c1TmVIlGpqUHneIC1jxQPIozEdZPrHy1k6pp069gDEQdhyMfFdYopHEskmbD1ELh
3sXMatVRQQYof+/abhpseFR5WlZbu2XX9kxQjd0LwclsDW/KWWh69pCpJufnIDTsUkAogb2MEyE4
ybf/s9R8V+d17LJqDv0GrMpXmy1T8vxLrNWadeHQF/4qjZpGNDVnn/o29gL4BdY9CJ/DhQZBEekT
NDgQAXzeWqPz0zcF/WIt8/QQujRutlE2OjwiOI77V5UgKHiXnoFyuuqZD4sfsEOn2pwqbghwA9sK
O6uzD4uK1WHN3/dqrs6W4ttbNqTHTLMLML3AUXi2ertJna2DUTW1TrpS7Vx/hj+Zcbg7xCA+Go+i
AGx6dZjjQrozMXMxujc+J+bspwxRntinvUv6u0GFHVBS0wBLlSpGsY2rSaTFthlx3PhoB1XtXRZG
P3h+WuFEWF6HyIcQbYjWh6o9E1inQEOWr42nipuGu6bfmDXhs41QfHa2uE1KCCUr0QX3O50J29rp
fDgwEp/KtFlW8gqBITV/uuxPJGWHBxt37AEdOL18olZy01F3mTHP5baxyv7YDz6LYBJjz5k/je6x
ZYSD6VGt0MapGvNq/wlC6SevoaIHC3X+o1l00EeRFDSbOjxHVfgJLOlSbZwYEECUMIFyQ4wy6AN7
6QgoTFHpTR/aEk0k4I14bI0nL09zOxzTqvouqSeRm0+0hw4jk3pIWDhEUhknoO2oxM6HHzGYTxQX
JmqzCj6BGeS0hkjblQq7/k2ZLYUukS5q2oBmvTsYXe2+USEnwAy4kRmTT1/M1OaG6s7dtfQcHTSA
bqv+K9YHbBMb2cBtCfB0tJTzKsPEV4S4dY25eZcb0TKH300s3CaAYn+DK9DhUGNlV5RWNt5wbUqs
G+as6G+vbKqk/oFPWGAQaRu41u2hbYo2C0j+io8FwwLvjb+hEVSygFc0mulh5ocdCj/y/O0nA0HD
vIR4mDXxReMY7r5xuRyTR+AScp26LDM9MME4Jylc8JsckTRnWvTWPX3yB7BJxj9+sQc8cLHY1aB5
EsBd0mnzD+7AKKkhuTbE2NgO/4M7MOW2//QLOeBnlK4YiBakbPHGfBktQY7wEzRQiSwL/kEZ6M1K
/+qsgAHfxYeYyGLBod8t84bI0Xz9xRMwVTcQ6vpECfjp4A/HT4oAVvEFO+i/oAPgfNNZxIaIPatu
ESwM48EaOHo18g7p5r8GAcSmMXihbseNC6OlaF7Gye1xHfcV3+Wf8v4lA/j9n6P+zNQk9dfaEuwo
4LBBTw1w15GFhvEB+qPZbRanaehFGTDYhdY/0v2xjZ3un4L9ZtRN0Gzt+c3ltBiopKhkE/4ptt9r
NqzBX5H90qzvrCKCh5sUuYtN6L8I5k+Adh7w6kHASD3znVSMqtgzuKSN/zWRDx+jj7YqSb2C8/ef
EvlalMDURLmikAEjBxi7z9R96uN42HwG7mscJvrWHe2ZS4FvkmpoI90ut6WRJS+5Pckx4LnJVMd8
TkBctp91L849cXxkaMuso+tnRr7FZRFv6Bim2qCsv8q+hpGWUkzm9nxsPpPxwi/kW0zLOASGbtLg
kC7GnVTEezp0l29VDFIZlOcAAC7N3fuevqdTb7dkPdbUO7qAe9Ai3XtFMU5deBCx8/GZap+E3j0N
/wi0Z4M3rtOaXmKdqZB43K7zDp2VVA4ENY3BqUz9af+n5LpE3AolTA0RtJZNacvfA+tlNhpfoRVO
X/2oNzZNp3Sik3a+LWmi+x1bsQ5GUfQ3j3F/TwO78VHjQP+q81fszd/j5WRuvLu/JssxKPcPjdIp
O/H6WjewCC0PZNxzJhqDRPuv5LjyOiv0XMwp/O3L2JryS4bYEX4yq9s6Bfs/JUb9qnmFeM4SS5TB
J5m6aSqDVRhOy9yyvs8K9V9uQRaJVn7wgAIZHLIDJ8X0lRttXTZPUnRE5+/7LGk55SGFrd4k2ZJ/
xiQwgR5t2TWwcKzvxYyVZt6PJlkNM7RqfeqTo64SiNJHjNxzf4vSabS/25Woc7g2XtkLmDRS77XQ
GyDISg6vHDcLOy38EZlvpI4eYrwzFsZGT59TOoIdqU9HqmJQMTeOOdk7IarR++ZUVc+h0oLMnArO
sbUwPmTOw6cAWsGJ6XZqBR4r7MiM8biqZrLQfGiwsYMmnYekqX/qrTa7XchCE6PetmvGOafdGnZQ
jluoiQFSmAHvwZY1CKiPRW8fB/CrXGFSa3KkfKULPRqykEWsx72PyFA6ZdcMiB0d5d3oeI6x1RtL
de2HgoJgzMAsYhiMwVgLRrLN0iScDIeImGTmByjW63cinFj3i30ST4ML+EKLF5Pek8jL+T288K4z
nbW+48J8zuYO1h+1bjQLD7t/s577a0CE5R8Baop5mTHZSjsYH/66Cqx07hzZ1Pjf9YwUyR9bb9PJ
bdZP0ipj3J6jN0AD00shTaBGssCkuSnYo3RBb1WTe8s+F13/56/rr9tlviyXPT1xVZ/9q0vu7Z+W
oak9E02KU/dHXjdrtgkG82r8oJCw4I2o1azL/s2i8q87+fV/XCkXYnU5sJgnD/rXFwLR0Ot18hI/
y1//4/DLVWPZlWQ1D9RbKExwA5RtIh9pxrLy14/i/9Mc/k0JASsgw/zTu+NfelHvGBh/giVhgf+z
6tN+Pv74z//442/9QXPw/N/IN1ku/qE1MYe55O9FBL77G+8fH7uJo1u2YTv8X3/gHGhHtYja2q6w
CZPicOVdxjq5T/7zP4RFRwH8ByJG2BCZQOz/DtGBqCb/y5+3+zo7M49UxLoJtxDqPk0qf7IvWEnu
cyhW+pkSmTppVUD4TwtZWtCa0eNB3ObCQu2YraGhIEiz0Mycprd+TlPhUkO/pBUCHDSkaeYYAWJk
ZcuXaSmEeAXJYuUhsYWP2DPjWzkpN0hjEJWDEP0dVSt02Y3MHLu0zuy1EEhz7+KR3wwGZ/JpRkMy
OcCSrM5uNi0HSuAfCwm7C3BONJ/1rqUfiQVafxkyX1Q3K4+Ue+kWNqlw9J1RMUqXlvqRLTMrOpOx
KKINAaGg2VEnOYZLTu0Q9zwrSFxLvY2ZPSbTBhMhFUhWai8bymvcZpfzs32Oo6KkZAW4P5zVIkpv
NEqTsktIAAUS+KlzxE3V/XCh8Tw7eA+PnQvOzJyyH0Xr08/opogYegucbxhMc5+Z6QskwvzBYcGR
Hfgj1t3sAoZdGyLTAyNjj3SLR2vbG9r7lHMTgJdbjkdJnx14St/akoLwGYQ8NK8FP7a9XYTWPRl6
Yd+hcU5bo1euQcDDb+tzv/jR64IJ/blx7Yi17Wx6Rxn11tpciGH0XHQCedaVUfZ1GGWy1QCABCCq
XF6DZsAEP1Unx6+LM6Mvr6UqIbSbTgevPp/n8cxwFHuEYJtk66bO8tRWsUj1fRQTsmJJuybg8HqD
faeOcVyq0PV4+gUiWj2wKOsHZkHza4O6DWqq05YXv3ALsenj0U0PCAMeLfCS+/WN/IKLCKAqgb9n
O3Lb77o9dRXcwY5JvAKkSU/YqfEed4uM+clBoLdtWhrLTgQm+6nrYkcINnpUbR2/Mo7psDx5SeRs
fURxehHrMWOoZewUNZMeznaYXQRZPZ4qdKziLocbXSzRgAnTa+Bwui/gSkKc9kfS73f2zPV9gUgG
//Mq2gXBm55JwdxwcvNqV8F1vQG8epwsSJaS/2YXw+TdlMP8hjEC2dZNo100zM96kXXHVibJdsGO
faHqWj+yYs53fdSaIH+rnpkVZCBJm2xTiik9CVWAp/Lq9KwV83LUWz6aJvL7zZ/Nbyz4GSVxz61W
CA1mdjbseI73/cm2rOzYpeOHrGVxkiltTi0KPPC3ctVa5n2t+YhvjdoJFKccLGeYosBiftV8DVRn
ltCVlvy0l/YrltyM5SwkOacFeOQLmXuBLrwx9NUcrxEj0GZA8PZttjz3EI03601vM5h2FAhu4A98
9dk5Q62RzHh9c4Qmr36irxPRTyxeHD5sXGgHgmik7ap46Q912x6r0X5ureIJQOJlMaK9L5UeZOby
kjo9cm7nnzDIPiHzHCv6K1g0z9s449WPUS+9Qdxw5ey9ebrLTG0iWaOmHcaDHpjVst4LxatjYXMZ
q7ILCYX8LIQuQYWiD2UFLAgy4ncedpDA752VUWdzCKbenYB+gBAL+xySj7HB/CcemUmrbTnJKnDZ
RPHearpVck2cvdmVkFnhaR08WXxfXO6C7GP8E+UH7kmxY91MkZXBIuuzA/XIScinwnjEY/Y4ZB0Q
Lb6ppa6ukyey92I9zXIV0RHlZZ1GU4cpnlL2uae66ZOAH5jcNcxUb26LsA3+Brzp9HuCiefADlbR
4NwWG5AEVFdokX9SCJLbjmP9sbfGZhMvjn+kiPEpcuQjRWBAF3muAJHGMxh0BBu/cK6gdAwualNj
9UyipmKBQtHDHqHU3ul1q67YRJInC8zuHVyPp0VqfSiy8q2LTUjwvrpnzgYfBGNvyhqXarPuifA9
pwtzcaT0bJdZOeQUrRbvVBhcsQ/wdGij4FO/T7P+paDdY2eWS/QM/fau+STJYlS4uVp2s2NUtEIb
3rvF/+rE5tFUYN0bQzW7siimTWKOu26UR6itexKy3IYyqh5MI273oye/swm0yV4v3UHvzZcmcnPe
wHkNLS4BaWG3o36FOPyk/OZCF8Ork2PuMIuFBem6Ge+araP53wAhsw4U1B+vZ2mjeQ9cq0DxZ9MT
9F3A0s0Qk5hyFu/XjqBgpRji+OajprHlMd3hzoW4PbT5CQxGv7OH1jxL0iKblpgdBgy/RpifCw/j
lFqOSd0f0ONPQ4qxALsNWQRfa9DStR0PM9C9ke9uvFGwCP61XdD4eW36WvOu86KLx6SkWHNxZXtX
qBTI6TjUW7DPyUczOQIzjrpMacszYSxuhhgOVVSDlFt4sGY+fCjZPw9IYG3qlt+HqTr43vyVoNeq
2lGwPEFnC4Ttpudhto6GpGZTJJFnksG0lyvuUYL6dtQ2IXK1cbZxGO1mjWLkTsXWW4RB5cnSjZwe
WNnTDO7lq+gNauQh1oYVYCTpRet5rsGDrg4z/IzQMIxmB+hWXcy4ioIU/vbBV3g9Iku7JRplPcMw
xmHt+FQr2NdRd81XOpKqez1mLRCKuaC+aDMvmXqiKd07+l0OIXWwbmLSmw8NXy4r+7JSkHTc0QJQ
+LkZofxhHg48Z83tAIWv1IYHI3EhM4kRY44Nf6nSgF/n2mM5J+o+n9IvnbTkTpGgPLH3/+J1onhh
U3wyNaPfGnx7bN6K9hvHK8Q5KkopfzXkluCmPFpcA/A+DcneYSO08bwmp3kB40PaDW+s4Tp6JTzt
Dm2J2h6/J044dN7vjrLjUNmNidHeKt5Bj8/P7kh7Ta68Nyu3m6D0SvfVdRc24pGjB6abZC9VTJnN
NGJL890Crq8FUmMiIQiQcOHJZE1Wvmu9lAPZ58uLZYeSk/1oZP4xE0F48v1q+GJ1lG34KrkWwFvD
eS2NcbPGoPc6lWCtF2QC7HOyOIMNB+mqIN0uXRXfGWZx6POI1TbdRlul/PqJaglWMLgo1COypHdY
XKf9oi3+oe7n6WXoqFY1/JSqQx/4Lhv4/kebe985nYsdgRY/xLmM8yAzzk5l+fvGl3NIUjUl1eLw
gEh9FlumBV0fLEUF0ywzr5VlpcTL7PaSGfj1YGzPl1KM/mGkTiR0k/Z7EZdGoKYiNR5Ww84zB2SH
20JZBdLV5yaJYuFuJ0qR8/DqgB9jibHOsQPGsmAWfNVHaeEZ8Apg4FgqrOcysYwVxON84PahtGWh
IHITJWy1jIKBQfGam/4qIgBgYAAeTq5irZEiFVWWeR9xUWHfQORFRacEC0nJ5EFJbTrQrVRGRjkm
Z6lGd4cqE2MlYBA17hi0grIaXml5p/5z/FFHjoPdx13CkqTuVlF6eYwqzFnLZPsbHpJ7fmonAtz9
BrUV9bEGNDoJ9W3oKUo3l7WnsoFPbhdERWTU8vzL60Miqob6mQa2smcUB6s3xYY42XCiJHFLTOma
JZl1SwUd10XjeDR2YzrL+qQMctd/nhe63IdWPslkEHvd+MBkwMCURTUBm+hmAOcEXkoPpSaskAhD
E0Ix3XhDFp1YoVdbty0OcN+Bi0skYRICRlBrVRPgYAy9tQW0lqmNpgw5uUO191gLfBv9/uIw4O+o
VaB92G9uExvzrav7uAJSTMIOqFLYvCWmJUbDotewCcZsGIO2qI91LZ78sRR7J7a+F5W61c1s32vO
8kjfArFANNzdNFYCwR8tiM3lxgJuB3UTB5pcNPO1GGW36YuyvE09veimCR4VMy+8dAOgtUU9SpbY
GuvdrK4vebncgHqwcu2Y6dI6Sn/k0iBK5y6PS8q7nFzWBtvUyoD2optrFJc2UeIqge4Gqq1+Z/iF
ZIpL2sgWGo01XKCTGO6npEt2S6HKG0mQldyrKKAWVBQLwbBjth5Sl5YV+Jc5XOYxLzHx2O2VSoIP
HWxN6Ofs4xLMe4/t7Go7H8MgJG2Xqcdo/HvIvteKLt+rSYtyCeo0WDp6KhKhz1cz808aCI5gcWor
cIcB66PvjhfCDT/qNblsaG+mt7zHDQs/QKEXrrnYRLJ8NxbLET2LpjdN2xfJ7xqQ343hdPrF6LLm
0ObygT3qmb4ejsekxVw3pDrbOa63gymtvdUPe7PGuGZl2dkz2BJ4mX7Sc+9mu4m1sdLlfXLV90jF
H8Qjef/U1qPq79w6utXD0m+4TsXfNPzLgRLFsU+XJYgt9wI696vX1KH0/XqPsxBKeMymnGIYCvkq
3bgI0TxmI9OZ1mU6uceFUrHci/VrHtHfFi/ag3LagTVwOS1rHzi9NjTLczToWpPsZs/rjnKN0swy
+WnlI++RaJw3iWUCnB6p4oWJbJdvRU3b0ZaG9vLKI4v131STqQq6Wroh1D7aoTDZHAZgxQEu9Hyf
pfQwBWzs9QQ7fN+8mZgcgmlEX5TYGm6jojZ+GJLhyFSdH303qfbCr2BXz/RxINE5O1mpl1nSxtXW
/r3vqewByInxu5126rwkqXNqQBkcgJ7mJ1VH884ehXwRQFxxzpvv3OGzu7zCwBvF+j2dhEMwdHWM
nd618ByZuHFwcG9b6gv3Vk3ha0aJ0G5whbbrfddD4MceZ1FcP1SWCIl2calqY2pXML6EaBsUxFn6
fSyUFyA7W1twytG9Y/Q4Cgsw3KUiHGC6725c8Iox1N5VqqgOMpuPthxY9o3D1ShZlBPHx5aU+998
nZL4lhwTaPlk2GiNjXGYuTIcc/75zh9xc3LJcqgWMLn1E5PMyAxDU6+nKdtRbFgcmRuPblllAQSq
YcdxxX7dBwpLb0u1LfJ0nyW4LYi7PKlME3uuwigu1pS9IVeu7T5Cz+94VPMUGrktXFHRz1VHTwSG
IRGakUvbXs6uY+D6UZMePbPIpOM0LtJDl4u1OgPLat53+rnPaUTrauv3dlF3M0uVzXq3oDDtanC6
bzFhlA+Z5MdY584m8/HEG0VBN9Kowbiv054CWA/Ut8geUhNHbF6Xd7HjImz73Z75ug2mhrd/N027
ytD38YjeUUBkCBqqinYqB6ZJpMfcpJBXl7p5dOqe/uY528g5CpcY626EtSwzrSooNaruRppdzKhA
rgH/oycTpzKcyUNSF3K75PSLWNN8GvmkYt8Ao6KrnjPSNmTIAPgxuNkHndh47tqHqa+nY4qHNOQK
eeaIfm2iodoJNW25avFOBnyAKtuNGz4NOpWeyqTTfURGoVOITgDrKLFpz5l29DK1XQa6EtrWqAiw
Jkv1pRWUJ2zGcfR2ZmG8cHY+mZiD+I6Gfps7IzcvbwxiyXWw13RM01g6UARCI0rHU+IZzHGi+qj6
2n/MsHryGtl7QinUJU/WcoNR+eAufh9OJJdCq9N36PnuRlCI4hDlt7XQKVyKwiI3e2Hj+dMz2mu3
mGeSlu9kiXdN8d4btEv23u9yYMmue0DeV9R6gMMzbGkdMLImI+cx/I6HPA8KqkkScmLblmBN0DVa
kJts5IoF/rK7ZLRv02hmbBID3CWn1jcMFQ+w0XFXdEo6U9CQvrovFU5djZkeIGOMsZAm+Y7W8Fny
h3iSN0NOJZLetOwmp9UL2VPC0DrnpjTOUrcDJ6Offe04UTtUnPjEI4um+8UAC41DoVUXrV7kXnRm
4WOyE/KYFm304HGq0RvTGZJ2LztpEw8mM4DwF5gnZbcrvU6bd1LLaRCwjASpzeGOwDKzNVW6y2Cf
tjggeY3sqEFzUNqsX5TriY8un9y8v0SG36FY/FoY/L/W6/c/6+t7+bP7n+s//J3hgnMu6f/XX3/Z
/fp1/LNe1e+//GL7KXk/qp9yfvrZqYK/yj/0x5/8v/3NP4Tzf6PEW465AsL+DqD6FyX+y8+u/x+o
gHFapX9R4//4m3+o8a77G9kyZ4XXGSjrbPD+rsZ75m+ODRQWWhp4O91ZqXN/U+P133BVsoPxsFat
cVQk9D/UeMv9zfDR73V4yORSuCX8d9R4x/vrdslmVeAQ7+PK68Jx4qv8p6VXPEP1or40OXalq841
3g60LrPpzmijguGqJx9DCYnxRNgZa1mMiRI7KlY1YzwQx6PcDcOFSzrEl8++x58hUe+/pl7PPm+1
eeIm9etzPdkwIan2zJFNEvvYRVzwdypT0YKyIkb45p5NEl+ANQgHf86xJ8I3bCNxqjwSaByuMQVB
pRffjKrzo81gyyjwneyrP46vRkeHPMC8br4t/UCOYSzmHXqDHmIMVo/k1Y1TX1cpCk/V0cOHPWkI
Fi1qn4C5pRf+itGEUl/dYbX2mEZN1oUc1ONBWm19t4xzhQ3N0r8sUg7njMa9l6ih2mOWXfJgMj9C
ncQxv/ERgoj0lU4aghcoID/aQ7VJxrl8jhPitSZZA6oH+W1Xb40zm99bndfURXr9cOeJeecNRR9g
Aaxxf9QDFvZU9M85KfwHWhGtx0hYOr1bjhTGDjL12oTmaQtqZ+RvWIeKrcl9b+PMbUEZFy+h1bF6
xppVbnC+uWicFrUSeXMw0uTiCvzIhkruaVwZAP4whxehizOZsYAS+KqIF3Hp0RfgvVGrt/Ecpsio
7A/+WPU3AQEow16zGFuN+ZQM0kwDrewqm5+HrS6LZx76TH9LWaSGiu9lm0f9a1TN+skf5W3OMbX5
s159Iy4wn4wE2a2cvSS0c8RSo7dDqKjxUycqq1rDGAWsnrK9FlVS8lIXJW7spqyd+xjnNHWJWrS2
rQ1vEdSMRzhJ2dZmkrnMS/OT63NMl+K8ONuoTWO2P1l3mnwMn4QvAsszpgtsz4jJ3YlCVWnRIxGK
rxif6KTq3fyYODJiYuz/N3vntSO5kXbbJ6IQNBEkb9ObyizbpvqGqKruovcmSD79WWxJZ9Stf1oQ
cG4O8M+FBgNNpWUGI/a399oiG+7Jwpf1S4Og8UXoun9nCGPeq7yS5ySs7cdUOckGrFJ/I9u2Rgca
cj4yjTJ76S3xRXMavRqVRX+pFt/ASH5xtS7bNbun+jgkTg+8gj0fBxFuqnkzec9eGPVPMyHCpfMn
26o6yPr1nPd9fhAOOMwdw6Uigy6j9ZconEuxMbFWVWj0uB/xUzXmauZb3kq3y7eQggdxP5QzQweQ
kje4QNmqjig590Nl3WlpPgMjehbcGlB0/W1D+gSlSsWVv3aQFZo9NU3WXoSW+iQD7ykMqm9kktjv
J3j3t2zyxUFmw+DdUnnNoML3Ys6CyjqErDkPPEK4cimPu7Z1fPaUr4+M+/KWi3lxWeFv1Nal9VtK
f71gbEJ2o9VzHhtV/8DoCPFctLvE6IM7mBYknOu0IrRB2VnL2G7XC+pUHDs6phgO6nuLVEt+6BEW
8Bf0U3JObZGk27itqCMdRSkvrbSDrWtTJhWhP2zrCk1KuXT7mBzyPzlNjnelm5lOusYh7Npon3oZ
+3Wa9HYymDD+iknvMIUtga0s/TyC7NjkSa3PXuzunKJDUA0mk2Bk61AF0STyPipzpniK6idFCJYx
QOqsE8K5pySl46Hse0JOThsDCMnDC8cYzSeQzPNTnQl5lJ3XXEb8Ix8RCqM+O/ciDTdwGomixWHp
bRmR5qT2zwqbjgWFaFOSUD2OczBvQbNUZ/ab5cXMsG6yRzPGhjMPev9G9tJ2j6kaPFaqpr4HaWE/
edJDJoXat4kkRYXrqZqhzRhUWq79LE2pBPfpYRldfZYO4xcWiC9ZitIQDT2jTApjCbuRkl+qtq/Z
HE7v+P445A2uu4tkiBhBy3G/H4P2Db4ppho3omczUoW5KS3RHynuIPhQBs0NrvYv3FjUjqEbIu9c
Y9HPKIKbMcNprdY0oXRvFnPJbOs6bnuDXdPfDaH5GLrKO8AZFecYPO26Kbxkn7kGqaO5ObQVrSnQ
DL1tQfv7QsgaDlZTiKOAvISQnUZHpZ1xC+9ZnFHLwFsvKaC2EhbbKNM/j4WLcGFlTCRouHbb0N3r
ymdeRyrgvadrdGkk9RzMZay92sTMRRi8PtaECeZVElLsK0b7rjFL5Dy66CnsdqYLMc/4GosRL3zG
VnWaU38jSSCepq4Odrqvz7RM1luBdfAr5G+qy/NKbxMq4G8626Y/pneiYzP7r57f5cdQNl9rP+y3
fapf89zpt8KcqFLpud2YTXT0yNUeep3ZG+qProMZPJDstK92ji/e6wd5T99NzhazvYZT8tDDb7nX
UXI38rmeglFa/Bqza+jm825Uqc+tkewdJ7WhVTuJVrIBUBQWK4mZed044/TBYWK70j2f6wM+3VCd
5gTC2IXjXVhuLe6cDLji0a5WnSCOQM+TLiexZQIzi22EgXh+pMXLNz5DuRynTey6VLXgA7TWuHUL
F7Eg5XyHvxjmzoTmHT9Kl+HEhjQfW5k2zRwoVCYRKeQT8pEJXqUlv5Z/m1BMSev1c43b3TKiTZU0
8ye76sdPqGHjye0QZtGh2n09GbpD6AcUuHRnDSehUs3SnxV8BkPUkfoU2JdzVkxGAuplSrxkw36O
GQhCs72S9OA9eHMfn/Klrt225dZ1fb1jeBV+ZeNu7NtOy7t28mpGqrW5sxcPAlEllte0tvmA0glk
fiTC8CNpbZLHydLtVKUtm47cBsbaUOeyEbPsoTH3tEhydwMFVTqVzUGxp7Gxszj8MaGdet9bcecS
O9lyb1t5U+RxiHKpLJzTLDpNDAnpW/PaoacVburPaJrGkcoYxcYvgAa/EqARbyFeKRDY3VzHu1TW
PnErf+YIBHBtkxISe27hjpmbMRHJvUcA4iHxE91CcsHeVpq+ZPoUMPj0hDrMZoTlvk7HAdr81LjE
DZqp+wST0N8ErW/e5ImXL62I4/R5tmNnp1qJHhb0OOxnvO8rryD3WkNDRzCyh0OIURuFIwaFyGQi
Jx2pEjR6A7l1nStsCE7siE/kH5eaIhEw5OptL0UacgqE1rQTa9pEu88s3vPW5kM6lz4MKZe248mV
pPn5RgNIU0DvGN9CpMAVgB+Aqb2EhtspptYOPvbbggCHuVZpRJu4jC6V1NC86Yi90T3nedo6KpKj
UIDu26zp0y1DmWzvFKrZwhqwT2j2NbJD4UxfR/LNX3z23B+sSbnnwMHHuY7JLN60gq3ZhlRP6F/I
fNi4s93PXW63n6YAH6UKpbPLjDlc4yAUx8aaZk6uSaKe7coZ9Lr1KpjMWKK5l1j+hXaG6ZtFeG/d
QZV8YT2NT1CZzO1UO+rzgBl5Wqf4U4KdgWPY23RitqA+582OPD8jSEASW6lw0ZeTm2Lhif29P+b9
FsLFcJ7dQSP5LINxCvFIteoRMCaCLjSL6IVYGnI3B3TGJXHZLfPRqtnW1tChwNLfbgddvTVUxJR1
EO5Xq7DGG9DN89Wr5+qx0nQZrFnPk/eyM9snvxAE+fGlhBsJDfdU0ol4ouoCvZSsLehNWZ9FHap7
e+70WouqPFr4HLfGwpYxXafaToVrsvcXaitl0K+pc45IUmd5sdOqkvuEuPxxFOzFKz/TTxgZ7J0h
mm1Hqvk2DukQS5J8uALPss4sEsOGHyA/FpeizXZg5bOpBETOrjE65YnaTg5a3TodsPeUAErZMTjJ
uaK5agsaqGYD1WVvUarkjPgXaUqzevU+dKX+qvKR+FSV+eMFi89o7zQe5/914v1unPuH87/pWx7E
4/9+/r8p+7iNX4ofzv5//NWfTjzvN9gX4F449TsukVpO8b/3Khm+8xsKkgeJyVu6jZDH/u/Z37Z/
Exg0cKB60NfxVOHO/OPsb/GAGFQFsGVqENiGm//m7G//hL5h9Awz3HZM6UqT7IT1k80znhrd44hp
jrIIEKUTMKQPIqrnC9ClalfWZGoJTLvitTXc4ImdWnOcuCchicXBqW0YJlAqYxK8UcWe0A7lqgM0
KwbAqfHkVdzo3Ijb8bYUnb82o2S8ZbvVf0say7wZozD7SEiK0rqck0LIRvxSCs4CmwK7Ac5rIrRm
KBq97whO4bvJ1WNf9OM/wMcWceMvOB4+AQe7Hg51PI9Ya38uu0hoeuFwWsFvbszxTnG72YfcIddW
1y3vi9f9l0vkHxnl8vvz+TZ3SOQeMOU/I+gZpgs6itPqqI2GaFuYvUIEHdZYneN/eKYfLbzfnwl+
GUZL08O4af0M+pp7ZQKsUNlRM+zcsOuZ6JuVxh7Xe/w4WJmzp7IvePjXb29xDQsTXYvLVCxa01+M
nUAqWp0XLaXpKgL2YfQNOjpOUDSAUQKe+ffPxiEDcBP6FRvyn3zRoe8Rr8J+d8TKJtNL0XzfkRK3
v+0z/+nXz/UzOG355nyXXysjEuE7fyPsj2mYRXkq4mMdjRnKQRS02Qa+0jIPIggSTdF42ze9eaPb
dDjMmdtVHDnxaP36dfyk1vEyIKbhOQSaR+sWi8qPn3Bmtu6U91joaoYl1LPC9dwoQNFPvqqY4P76
yf5+DUmxqJYWhz7Pcayf0GxNjZu2YytNtcs835ecG5D++QVXUcU5aWoX5g48g9T7h+f9n94kDnRU
UXRTV/2M1SeBrTkmVAlWOwxGq4FvU9u9Jqu0ZDR//R5/eq6ljUngbjZx/LMK/s3q7rBZNOnWiI+x
WYcMzdm7LOaP6RxO2v7w6+f6ab39/lwSWIXjeIA//pYvYM+ujIa2j+M8zZoDb+DmJ0Sfwdz8+nl+
RCpi++Y9SRumINzI5XK1frxIepWBxmTfdAwIR9JFqvE/rWBjWCsIh/IximNODyMRJfb8TNWCrcjD
6PLr1/DTtbO8Bk7RLHQm4rUSP187A4lb4tgdrwEXzKYysYwt4+LwEqArn8rQkxuifdM/rOff1eq/
LOjL09IZwxsHVcc91PvpljaECokrcONj5AX2J0S+/ET4ZbpWSRHtG7uiGhWmAsZQPY2hS1tBPw1H
6urHrya2iuatGvz8lIJYOoTCyE9BHPCPOTHuf/3p/E+vU/LF+L7L7gBD/k8/LTAm9AgjOR0E1TOv
09Q7ZP/rzOcrwkeuDgV8NXfFrM4FS13q9CIGC54sAe3g2Kelc/Y7PziOkCquvqFad6eGqEw2ZeQj
Yv/6tf79qvUA5GH9Jy/g/R02KKDklG2m42OO7sU2OARMui5aCFa/fp6//xI95hnL4ga6kB/IT8s5
/Xx8KEYbH0tdzvfAgIyYcGIpF6u4fPz1c/28nHOdeAKhwOLuKH3P/xt10msX/FbCcg5JZhN6Aafn
rOrXGT+VXWBV4boa9XQ2+9F9Zogb7sdSdv/wwZpCLr/EHy9XkhoCd45kU8DL+ek9Z02FJaO2goPb
62Y6LhwGb9X5iCHYu6v53qA84VVGQbyO4x6L71RFoAOgLjR4uTjynVsYGSe/76e7bvCtHqMQXD68
Pl0fry0MOJcsanFdxbVFG4wdvA9jn330pmy+zFkz4jWpG/Xo1iNGv9yT54EMerVqc209yD5Vj7iW
BEgmz7yJOIr2G1HFxpPh6vmeM5WNZF1Ew23OwPIlo4v3dSatemkNXBYr+taD99wzZHUC74D2VQxV
QBklBevA0qIeaxHHfPYIZeogstUW5lo/MN9w+tsftG0vpcwBwQiykYHznmHj0li/RjsinJdEl9Dm
l+1IlhagU/FrH7F4g02U72GJP3lNSRN/WpCWDNc6RgvbiUg5e03vCqhqFxnNc3uweFTKP8Pxb7yH
0ky43vj1h+kuLX2enlJt496zloSXaHv3eXYCSa+zH17c5W9bWfIyJnAQ2zrWDN3dODOe/NKeLtxn
so81fUC33z/eQOluaxWRuK/smob2cuYcdwzMUNknS+QRRiXo+phFoqRCll5WK7A156abWaGYUBhf
sM1yRaJJmQL3hTkD8K747Cbpxe26ESJ6wpHvfALIlRlrKxTFnZ1abrFJHB5HR3F0UZQdYRtw49dG
MMFBrWSgtvcpkptXhD7kYxLa9gevIGq/Miw+25zY9StWQmtnNhifE0mP3YofDW6LIM7ne2yK4AW7
tBnvxFCPt/HkDNHGdcz4S6Y6liaoGh/NZaq0tZfrEEhIgKqRoGyjOHUxbBiTDQwn33lXQGbuV27e
zYRxJjwQAUevadXRSH2fS0Pgt8rZ50BGQDNJeAOEgEh1oPdwgW2pCKteIh2KA0Ybrl5JduWuocGp
JFvPiYEabeNJRShoAI4QW+k5T04o+lt/NtLNiER5S0dVjXGPQ3+o53Jbt4FcU1Xe3IddFB8F4I+z
DunOjvMM5qTViotpF/Opr5GviEsFT2HnbvEypy+1KtLLxLOtg0DiIJjdPRU81RpA9rgXcWI/e1gy
VhUJV1FCWjAYrW7gMc7YW3Gjm6podv5ITSFWNiBKfKrWRwyNqArFdEpMYJBUBaAIR+XJ50eyigxw
iWlOFUCd87aQ4sFdp/BnpoG+dKvFvt1J5xlVzb6EeXzbjJ2H49geN8NERIMbjr2TdfxBAQnbTm1l
MSygXbeHuVp1hd6T1AIrg0SHei4UFAzMWbEfPbTR9OpX1kvVG+02MXIb+JJTrKx5sI7EZz5DGwvg
KdhVtp5Gj7taD3ILpfI0M3PD0hZfIxXrTeqop2EIzmRDws8daeZt5EzjKcpyFmBn2SPl1nRVsW1f
OnBO92actScDRit5EXUDP38iFOPkidv66bKIhO23mtr6w2SWYEELCArgUEI7OZmlU5qrwAjdG5oK
eEFlxjB1NUzW/AEJ3sb2mAUodYPln9GR61s2Sg7BB8V6kboi+0A0JQTDIPQjbhX2DyWThBALyDxd
Une2t0GumP2knfc1yePmiLVxPEaQVnhSdtGXJhQPntT6wdXTtLVnOHXL/UfidKsIJsVVnd+1nTuv
XX5peIVg1VgrK8UUhKvoEKZYcYu0UJA9hBuzFBWY75yAO4Ib+i6FBxx9eq4/bD5TsfNx0e97Ym1M
Pyorp5Si++hmc70xdQwtDtYb0idkxmTTqZTKI5lY+ZnMfborklTeCfoKmQj14acuCTVkkXHTQXA7
JbrHmYILyP9iJ2MbrCQRN2ZWrJPHgkaJk12zb19Z2msP85BzYSbsHTgiZMZ9hrC7zSeYoaVHKiPv
hufeKbz3jlbOacX4x3qycul+GvXsz3shF99/r8cVlnv2Y8VYH8DA+tfRqNU9qdtpDQmpWhtd7R44
QfsHfzQtXLxm33yrLM+DO8Fcue7sCzw2cfGDRlPUjJZMkVrBFqZw972b+fcAeUBPBHZgc/hPIgeZ
ojGfjNhAfcCCfOJL9R9H2c8bbsIA5xgXOW/jLNp7ECCoBgwHsFri8YVdvQ0UzHrsxJAItQufVDHW
32pAWR/SqS3vmCTSGR2YCS1+tXXhE4w3do4xdwjM/SAlF7ZfXDCSiHUAguEurDN5kMCVbxYPPWr/
LB8DWZub3NPlPhPgNLK59V76jrfEQlNjQdSxvSZO32DSDORSdV8AvSo0wn/YBuFH0Gn2tRdeeSvm
gG2/b5dora2RFNspJd+yDAayfcZU5Rl6ISJOWYdnerG8chME+EYnw5++dRzHGTvp/r5jmOhhEcbP
j5264J5O0qRZF+Ugr5zYqz2AMpcDgFmeMnPq+HV11UUneXZXKdndeljsQLe0EeZg3yNsOTdH7RXG
ipEUGZ8amFgCfnwPxDN/TYvahUdR+fUnmK10P6okffdljupfuSi4Rl+gJSVZ89Ftqy85D71t6pKI
HQU6VrbGbzK8iMoBcsEe0ziGmCxTbq6iW9dRAVg0mfszMEdqU7AP8I3HaLPWmzb8agORFiAMwViC
DGE4XVy/L19dgNineUwI9fvcA2sCY/tJ4gB0vLS7M8XQApRNWbPrjLsGi0ADhnI9OG6dyg+d6Au3
fVMOZ8WVcHD9vkcUPK27GOYWP+yu4JhES0VNL/ZlJCNxjXFVfADON7w6Tew9h73fFKtiweBuRjF7
ktvelGduvkYRKQ6GcqaTZWFz2+Zq+DR1ZnwVKQwDA4eJCTGTEVisU+hcKg+vE2MDmF01qoZVB0dZ
kgLgVXXjwYEwfaFOJNtkqeaeUVrTRBtM30PrZHGKsDAn9XgwA92dmKhVoHLo12A5w2b76NkJ803m
hT0YipHbiIk6xHVJaeKatKTxFGe+2PlpyffGTWEPZa47VXPcv1WcjThhRNmmgBD9Xjde/AVoF5cy
ipK4RG7FpNK1mvFAzDn4OOG7eqFNy3i3VK9vAm8Kn2SBNdAsedjRGX08Q/GwsjDtfQkqhxp0xnJr
CAcf2BgH2IEUdTZp/aDsj2E4U5U4s7zixeSiyj/SCcRcyjMe3GEEduYSv8W2RTqRqEpTdBN4EIZC
I5uTjesSgjALwpweZ2wsvE659sf4Nc2siPgG5+RVH0FagtRwIE5qYYjS37qZ5AdnefKSjeXvUpPi
pjRXJ0J6Ev4Jhp5c9jsv9MM1Dd8G7RRcziIZoU1KDJGz+TJXPHAE6nNvTTXdjozQ904Xj4+1sqI1
JS/hJSmGd6MSjMlmHKmKRPApRtjdtqhZp7iZsoMvkAescaBPtGpovIs68Zp2YL8543PXYSNE4rMk
/O/HNIbprr0R3ZjcQBvfp/QZMaLBx8GhmsSKHm+1gugROaM6SPrK4CVgEW9JVVHuA/6PreDdaOLu
7TKS0V7Xfusag4wXfsi9qeISM6P/pYERvmumSpEARjuYQ3Fkgnjf28ZLrJxdGUQT+xT/iovklBv1
s87nWzoD8HmpD1UTMF7GoF5kcXdWzfye1OFH0/cfKFLE45VW6yLJXnwR6/2MQWPlAoJFeWvXhHj7
jW+Y8kOZxc1WlNYrMDI2VkbIIh9Zx0yByfAtsUv66jxGrl4Bj3/LB/IXFuOYcCUNTgSh7vtPsz2/
jUNMk11v7Wo3wzg8+VP4SVTtAmRqvPTkNGSdJ8bjcRnbe3PeDnX8eRxGsFBddCPrD8Ib+ifg5f42
auNH1w6jg6v9dN3UQ//ZsBrMH8QiDwNnmJu+b6g3HoEkGh5GK2nH7meFh2of5zXwb5p0sZjWCnlU
w1piHuVH477UJlvouEkJOdHIjhdOgrOO8vFBWsr/KpQ7GSejyhB0Vik+B7G3Bkvb587LoSOv6mgY
7zJmyzyeVafJy4ToTOtcYtL3FOYdV7Sr06pZoWo6CeSrJDN3ZhtGJTECqQ/E4F3jSprbjTctAaeF
lIdoqlrNkTMlONX0VoATKgU2E5DeW/GsjBhwIHEQsTwOUhvLKzkWhVz2/aZkeUFnWmYaE6C/Z0rt
DGBkNWcMMlPnJJ7Ha8097qNXB9PFcCSn5Ng1tjB6lLgmcK2HbedPHDt6KLOVbhMbZtZyOjGhuX1L
ZkvfJmoyb4SZzjsSPukpSnXwHOYGInfouOaD2cpuq7DhL+nVQRDH0EpeusUfs7L9DtNJJKv2U10M
bB0yA+h5ZdrNkb09D20o6NlRyQGd0WVIBNl0OV9p1X1RGVnimAYwTNNRdYd1f52aQ3EsKniVM7f8
o0V5CJE7OzjZkUQUaDnke8yaz98nNd+fb6gcA4ilao6BspnZpNmwhwOSf/7+f/FJsz3gbFCPpZv4
e5dE5MGy0+qlzTvOYEDxUAk8KMME6lsotWKZ9cyFevRTPsy4iTBT0Aq2+y4UV9nIGGUkqdqn6MZZ
HldUEcWRvzdo5QCoq9MTlsJir3LZfsKVzxuIEx6RdWS+bxFe7mScmZ/zXvCtw/rkNeuxOTayGO/S
kf3ubETiMKf9DLhsmjqYMLwvptbBU0Wo+lovtBtQfEm9Z6vG2b7vM7fZDOnCIo5nVBHESxYD0hqr
QDT+pnQGWR/TQOQ517+YjRu/DKsXxL94L6iFizxvPvsN1qqVmfngabl3dED8cN7t6D7Uzk1Wd+Iq
TS0JKM9MyGaJeEUA5fT9ujOgFe0w+hls/7vsY9Zk833UkTReDVRK8vqiKng3CtQ14hnOfJ/1y2eS
EWd2Tf4n39V4ZYbMx4ZIuXbMar5YhQn2e5HiYDbOhHQDfTtn2tuUZTzvlMMV0FG9FJO4XB4wS9Rj
aPkG7AG4YVVWoue7OL3wNInPueBPiLQ0R7dY/m3Z8WmZalxcUrY7XQYeaIuDwJebWhvic2RK/I5p
l/r7uOW6jwy216aLzrr5LjyZhhW8z6aDqJRwNdkzD5qMRvmClAh9lNv58IHSFPPGN3VwGqKgfAki
AR0uiPjpULbMl2n3zCbhXkI3NcuX1G27o1/jdltN7ZAJTMFZYD5wOOAdFpZC/goARLIDDnSxpx7C
uuHc0nzq/OXjzUW2RHn4mEjqWA867RJ2Wrxwq02jr/mcVy8ER3nqsW+HUwbz89ghueagbo32ZZ7C
dShQ5Lqav/MBdJ1ZfF972ZLONGOOHl31RszVX/sM8/aAmoOT6Ph2ui7gxz4yKw3o+kSxKPx9Bzd3
G5ZquthI4JcqH4LnBgKZJFc2m+cMrtst1ZrBSWY2r7zj5CM3BcvhXkBpoa6g4SuWy1WgyS3eyEoi
KUjHGdZ0vnEm1H7PVeLO4jUUSfXCKBKMMLNYftNlI4NNyekU1yTro+/wSVF+YjzNHAje3aDiDfvd
cg02YuLKkxXWidAChejZ03ww3B4Ut+dy7PNUNHwjm2hjvQAq/bkt4/HLOHhMoVo25LQecpPZRmwr
uDNWSU3QbSiuEWaZp1ho72s1OMF7XI7+aZARAYZQc2dyYl3vJulO4QpYRnMc/Dp4TpSUkBzIJwcb
t0Tg3mRVXE6/y8//ryMMl/itKdvyvfsxtPA9iPCfRMP/T0EHBuBMEf+70eFD9xL9lTZk//4Hf3gc
TOH/JqTwqAdS3wMOjA/+8DgwMv2NyYYFT58RG+I+M6I/8w3Wb0wWyR3AEvrT3ECwQfAfapSw6zC3
tv4VZuj7pOcv0jrbCQQwJu2C+Q4piZ8H4CV0uKicvOniw9ycOetp7hK7XGn/I55I+5iOY0p5VBhW
51Y67VeYofF+jBUrUF00h4Y66rNVlSOI2B6cS2yOD9E0yTuogS0baQ5JC6BsZZMmHCAF5coJ9IPh
TmMBhMUf2NB/iIKRhr1DT+sNZiw9QJgQWWDQpeoMzMCapOGObdEU6L3bFRSO/sBWQYygIt3ejINj
4BIMPJEXrIdHnP3CeTRoD7K2SyUue8wEZN6Zz9Kxb700GJfd8MDpsRKKoIQVAgty5ql7AL5HDEln
8TXI84j+A2u2SWOr4KkADPnE3sE+8KbKTTb3xiv25PjJS5wGiAHM4HvmHtdubOrjLOOQIGDQvzBM
jVck6wPyiouTSQl2SX45YF3nuDOzxT7RvRNLF2NqSuXMVmsk4rPlcvagiZs73DUK08E4jrrU0wbG
Szg9GhimZ7ERgORDiqArLJN7XKFRvx8CUXb1wRSw6eIM7BkcivFBwZVoLtWIU59vAR6OlQ/H75f5
/64I/2R9UqZl/mpFOL8U7Uv71zXB/P1P/lgTMDdJD3sCywJ3HXLrDKj/XBMEv3zsNtxzYMtBHbT/
syYwA/3D52Sr3yAlY10RGFewUDn/yucELezHMRs6FqqZ69n4UpgK/60vjX2aR6BkVOfc4oa5psXR
1Btl6knzW2Ve1dXICXPQI09Q8xFcy2Iyod5KYbAvnDssVI8ZtXQMhFuG1s2IVZC5QXDwgt4E624P
EtNqnc3VlVZJZvK7vBlyR187kca44uH3MTxwWiyzIblHuF43g1O3bxTNoqHFboA0YrhAupGQM8wK
047G7w1qOD8Lb55NoMoRpRF4yAuBTRJMzLy3zIbweEG7jyRSJEjfuxS/tYes9vr6LjGC9LGpA/+Z
U4AdrZu27pcI7bCkBIomCrbl5H9muuiUPMWk5i2ZGCveV8CuqEWA9L61y9i7TetCgYdw9cbwS/0l
hrp7N8vO3ZU9uxW2/E23SgYLpFRpRwajy9JA9aPF+pgAQ/iCU7f+bLVQUhf0kv9W+t5bNk5XTzSE
J4hPTkf+EVyGXtm3sYzFgYG5ue0S21+PC3WWCYJf3/dsKvVaTBN5Ls3KsnLgIAKP6ctmlREjwF1u
QoEujDm/682+/ThiJztaEMD2M3Sje7+1JsTVBGjMFCO8rChWjw9RlsRfuR7kfZIyEdkOeMBvoxzB
cZSKpEDJ3lQHXfEUzW68n72+vCtnx10PtO2Va8frqIiRg/XJKBlQr1Rt2bels6gHbKzXCJ/ucaBD
6Ex0eBrQELHhm1bRb6kMIElq4H62tT0fMicZy/VE1e8Xg+6gnccUcV/H9XxkkZ/fBDHvY9Sa1eMM
KvVKpU55Uxphn+8RoKZbcDtqME1M6E4HqHL15393qcU47mJIq2KoHYvcjQHyDzDrmlOC/KCLUx60
Ois3LoCvxN9ZjfHggTYg8EBrSashCEWBKd7+d0X9Hkn9pxUVMxyj/f++xzpmGSzg+Mc19fc/+tNL
6gJhxKKICwN8It5QHu9PL6n5G5RzheEFJ4O1bJ3+s6Za/CtyoljklMvjLVuwv6yxCgsEYStM71hQ
rH/jJQUr+eMay2puubaPO83HSmrjTvvRdBSr2EHbaaPTWJsuALOKYKNMJuLQtQt6bRpNZ7Mgxx+r
tAb51dHPFZDg8OS4CduurA8NdRvB2iszAiKz6+B+xspDnbUQI6ofuJq9mSBG3ad+0iCfQD9k9GSj
fkxYZnCJWe1wk+ncw5tP3Zy16jnDO8sASVHerlxQ5uyXjrM5d8Qbk9LfYtKzm+1AEXS0tpfxdNsG
yHGOZ9SvfjK5bx7M8E0Hu3kLB5eiMLpXunY9eZJQI5R3x7rxLcL9rZ+rC9YCMoxD/9BmxMTc1iSW
M6Ezg5xRZvxYYcC8HyPRXRtOUw95YowAYMbSiNaJt5RGFVKEeDqS6iHjZLfn4eutSXcPE2nln6yq
ic9mxNIU80tF7I3LnSwkKnwbpXyY2koJWwCu2jmda5GdwFkf2032aFrjd9Tgl3CYoDOw6m+K2bbv
esgtx6GcKIYyrbtIwX+WhcJrNMVqNcLLv7MZYV3tQj9IAT1MZugVq2p0ozeFPWbvuABQGrdIz6Re
aDtRYw2C2nb52KM4vLR961x1VFB/BzOkvwGnU2PvvwZVk78ngyKplZJ3bWXsgRRw2we0xjcZBCU4
ATNYKwOCiGr5RyTnT74DuKEBPYHVXdJnwnTcheD9yPbZfrBHfzyze9Z3MbTLe4yJr6AXohdZKnib
4XgmQQdUaXGiKitwVo2qDGKQY/6YNeAmijRrr4hc0bpbWDYEwBgvJhT6AEYDWRO3H1JydCtC+uN1
onl7UzHQ2JqSV2qMxPHEEIRPs7fEyzKKFnu2t+RtUZcTxOOqMs92VIvTJPqvGf9/Aqs0IblDgWw5
jQFyNGBdPCaUidCQDvytCuf56oBAWlN3ZuxTMZb7mdHWA1FLa+WqvruxUsc5T6icVWMTl+Cyv5QQ
Fp6HBjr+1ugWoX6J3lROmtUAsgZnU6ep3vdJEJLc6M/K9tsTdpjLMGAIWc2KWGTNMHjtIc8c7IJe
aYweYA9HQOOrPjC6NULdR4OJZtTOD4AXxC6gHmvwRzT94vOkgadEdnNroGqZEzsmP3MezFpk28Kr
3lr2FMc8KT/So16Q4mm/5HCTd2lsMTvJY4scIbPZYvmmpq9MuCroH11FpE18cvqFNzr5waHSg3HR
Hnw3jAThJhHO8/9h78x2Ize2bfsr9wdokMH+NZl9prqUSt0LoerYN8EuSH79GayysatUPuXj+7xh
wBBgS5nJJCNWrDXnmCyG7Y3AJL7V2qYK8iyyDxPxDo+wZFUwIgnA3tbohBwKHivt6Ib0J8NEvMAK
lJveLWA6uVIc8APPHR7wgl6e7IhKLMlbC8HcWAuSrbGKdTGmpJWqGqcTAZ/Me9L2growv6N2iLDu
cplx7JkHkp7Hu2LM513J/ruuERAxXRidK6sZjlNjwlKdrBA8rdEqPHbdIyofba/JCeybZcQlD1jV
Wkq/B/Rm5VAtjEak9MOUWZwJ/r4uaDhxrLU3jjP7D6lJIoclStyTXhLeTqaX3Nhx+1ZatXWw8ZbC
9Dbe6BXaRDWi0HptGz4yciOc7nUuTlFeFltd2NzSepRjbkOpk5NveDux7K7ikfUurxqiuN1yep17
KIZDyPo89NyDyTROr/6E8Q+UvC7vZTPelzo2+Ij0qZuqiC0fKVXe17eRHRoHk7iTdgcYEkhkbmPz
aue0OhC8EjKGJI16XRHoeUF/8xUNM4wRuoJbFXt5v7I9g8KFuhlMDElQyCGwJhIMFVT4n3sM6I5G
1k88bz3REY0ZMzNmca8VHMJHmkqozfbTUH6LzYl79hZNfsq0tIJABBdA30BbEs4NYrqqX6Woh/ZZ
76XzebQa525kw76n5cQjQnPX8w8No5Hn1kiaY7zIkWjLmfbHjrs/CYxewjIztNC1VopM2ovMUaER
6qo3R2yt3lFORHl0floC65PdAchlhE+6z+89LYXlBMXP3cVZyI3rzyp+qT2r3QzCKrDqR/Hb0nwB
+OM1xFBEU2edI7MxEoLGateB/tqHh6EGsKfMBUhljrN2V7O0fyVIRVcruiPqCipMezsRaqyvXVzC
DbMeBger1O7NcWWNc/+kEx30Jhs9eWFPxr6piv6qNefiJhxs/6vOQZykizw0L9qQDU9als/Xhe4e
XGSzX4rCdD7bpW8nqyQmi2XV20O+iXwrYZg8kNsFB6WlfpjWE2kNNBg5yOMBS2PvsR8mGwd+m38m
/gowWtELmF8O/MS7ENvZI/uIv6lB+mz7aRKkcbluzXEpM+Lo0CTj+ClLEt9iMYrCRz8rB1yqUJ6B
CcTabZI6Lb1Hs2heUgxx12ZeR0Q0hB1FvPCL+eATqvPZ6mR2IfzlPkfkKoJkLsNDZmREzGUxDyt9
cHkzSxPeZ6taD7wVzkWkUvhzrmrsWC+EeaovWPTkK7rvYYtw1ye1inGtD7eF2VljpMNtabPerMy2
0T5Z+tTeTE1JYJSpoZTp3Qkbnqup+tWPRrCjEwdRFPcoLNZpkkp8G26RPtGbtqwVWK/uklpLwok2
mjDNujo/8Mwl6Q5tEuq4yRrlinfub5BX6i+h34XWpkz0bFwbg2bv+txKLnhq9R0pKi7RlX3JEI/R
3I7lOfVWtjEUwSIePE+qk5AZOmft1JaOnozgl1xww2H3nwPSatA9glWDciPIso1L31oZbX3H8atb
t7btn4GewsN2wwroD3xF+NRo2lZ4ZpsXRq6wcpIIgBCAnLZ6ziZRl5vO8vHA0SuevzgUUFehruq1
KcAORrH/wY3L4o1st2prwj5F9wDIuiDUIKu0gJEoK6I9TvohcXX3yueg9goiJN/jVaB1LyJ7meub
k/nRhTZ96kLDfCQ7jmgVrzBHC+j00GL1FtUeeTM/ZnNPOmVqxhNJPqEcglHExhsxLiKoS5s4PSvs
7mxE2GWQjkJ/6WcKyE2kq557CbkoplTX+OxLIeGjFDTYj7CGw+fE78oP0wy7d2uW8Xjq237aDSmI
5vXMGZ1jo5kdcInf6piFn2XpYsEeUHUjEyJxDTFRT4YPcdR3VucTFOYSEo12lNmpjRjvxsmpDT2o
yzvpUFisGEJaH313FpBCqhr5j0U60Aq8F3xVA6w6k50WaLafR9F12yG+UzRBDoIIkt1s2d16rs2c
OYHenw1ISk6PZzpOBej/pHfcL07K+Z/0WgY+mdM1HyLbDT/SUAi3Q6WbAF0tf26DurH6q1iM2SGi
zGo5etukCYLVSa0VYV6wOXUfSEqz/KvW4pylxVRXVSjjpzwc84eEICiEkzaTbSPsz01Njic3ODBG
vKg+MxlqxAK4kjcXWrstGwnUOPHptJYiyp5bTFjNKg4VjdE4sQmKgU/sbGQ4z6dMM+qjovd05hPm
Z2ElyadwTjpypbuOjqgkLc03y4PMI8ZV2fxUT6OCVU/n5S0ypXtrSql9oRfa/Lfv+H+yXJqEH/z2
lHy/5BH8v/UbkqCfXJd//uJf3UfnDww2tPo8Mgts2m3/OSnTImciAfIImZ/lChyZ/zkp239g04TG
ZJoQmZaMg78OypYgTwGxg0thbKBb4Zf+wk796fiDWPUdQ/U3DkDCRH4+KOs+f0LoukHPFJ0Iw46f
D8o+pm0yqqR2wjsz3NFBLTaz1RB7mM/Zxq1ZZokGFBczd4adV2FCNyiBDzRL43UELv5hypziZLai
CAzZUbIkOtjDMAWBViJiD1ynjDdZF12i2twjSB0g7wE/YNb9qPrsVgkQqZla4PmZQK0EpCwI2WTh
CHAOAFjC7imtXNx3JQ8RT4sbzGaEi14N7QOQ2pjpXmetp77JP+ukV0+e+QF4GgOMpYka9ndIXNii
Kmehv0GEA1jZF5cEeR1AcE+eJjceMB/JItsNgM6hmpeQepTDGSEai01Kpi6qGFAeXdubpBRWs7OO
uJzXjaMJ0snAH6yHcazZWUZJCgoQoWk/642+Qd2HFtCW9llvvH2ei0utG2S9db5xVWTGCQV2wQQa
fAm8JbHJYoSnUnrhttPrIuCGqTYeM0dSTDOFOk4GjJLxy4NzOdEyyLaurbnHAvt8EFZsPD3V7HYU
bNn7sTRpF9vtGG2oi+4lRJ+1muJHfzLEB1XYzmG03OGlNCqxilvpr/Vp6TLXRDbpm7yKE7JWYdUZ
+mkoQ3O+Lxszy/pNoipP+0TUjwHkosp7DY2v06bNCgZOiwrNRrEAoJeJNBrvdLpIs/SuqTuY0wOR
oLBrJnRBuwLW5h4P5rjjCE0yeoIX+GYsyo5pVYegd0o07OkoOVqTxL4osc849AEoL0HBGy1DJE+O
n4+GMe2t7JoGgVlrawJZx2jeVXUzN81VleYJazcoRfyT9oo/RFhXUIPfnksOXmXnNC+VCO1LM9cq
yYharRItZcaMbiWl0uuyYldyBnWjG9OdAWJvCYgHzEGTs266i98iUXQ+MGlr9XttmBwv2tDOzVn/
RcRxQGx1DIwjw6HMqRigXaEwmGq5RcdfsmCDKnuqvHq8AzIwUzGkCMW30FVSTPdaNMLqsv0wIIW3
9TdwFbTHOLOTbC1mUg9XHSb7qwz7oAfTSH6252iJKMayc+EQr9UBK4lE6AzF4DG0y6y41tIJkG9R
T3BBB+UMEBhcBdtRxlW5MrqyPCKOiveQm7RNMqPoCtjVp3sMC8zLTFC7TxnCSPSm0jFfZWyJNS6M
6EaS/nHjyMRDRVsTIB0bqPN5A/oVamR7U0SS40yZz/tkKutbp23KR38k7J25BOqRlTWlpAThuERS
kqYhYhYnPHg1ZefKRndOOndHrIShGZyAdaN0+cpn6IapbXbTCoOkYJLfdpd+cMtb6dXRzpWgko3B
vvHTIXoI83o8kZxAbJMkvenlv23j/0vbmNGv/9vRPGIEumlv5Y+juD9/6a+2MZuXAUIAC7iNlRZ3
5H/axvofFjM237YwTTKTc5jS/TWe9/4gVZLJPWpzB02Jwbv4s21sGX84dHkxq1nf2tBslO92v9/t
ht82ux+m9MjFCNVgu2VTxnurv5/SI+YZO5m3rM4gSTok7JhUxn1jD8mOFaB0mPLEU1Gd08zQ1Idk
LK0Daq8YQWHr1/abm6BwN9YTE+gB+lQKk4lgAIuhyikSi2PJD0tIKMj0m3b3Q4P+bzbydzNFlNm8
YY9Lq3vCRmG8/PcfvO5ey0g9ZPU7mZE+XmjfaIGtUv8MmEW/VhpN6X9wKjOp/LlyWIzDlA2uRVVD
155r9vNLaknO0ttX0clx/DP6LA0WL9MfZ5daZLmSjCM15uSNXr/4SiKUgvU8uBYQt54wYjsiKA9J
AeDt1Ty4XBUkACyxokPy4JWJa24qAAt08izjIRcsBDsLwvopbQ1ygqFggvEysrBxOCvh5wvskZjg
LZMkrrXmDOMFg4m3FsZsv3VlDTQylWREA7MOhwiaXJgWa0UziNmXo7VgjflGOO+wy/fbEKQppqlE
PDSGyU2gzNx+I3AtAeum+VByu9q4pkmTJYEbJVO0wdKnIvKGeOc6MTrNWsaReDAMLcGd5LZ8trZJ
5YsWT+Nt5ADUX40i8YDgMw97EYNC+OEgV41BiRe8I8AI5mFaOEQfGmnHxK9IAn0fBG3U9iQqKslr
hAygwhHDOvWzMPsyPnZNy/0XMV8NNHbX4TI3pXjQTDhFTwyZce2ZYklYTlrYAasJdm91aGqvKIKh
oUogGUrjpXMgstiIOGyOG5Eu2XLjLHW2dZ32yC3WidYBA1/ilLMIZgWpl5X2Gya68LGfHP9x6LEV
rHyF+H4tE+cudnr+tN5KLhLeMb4Fx+q69pnUqKHeWzPaxg3X0ewDO1mkZQnGN8XgoJMzOPuKr3UQ
tjBOEcbA+DgvX4m7XBxfJnREFPmHJ5/8QGOd5B0T62WrvorxzN1pHmTjVTry8JoRZT5ohMRAloiK
mwg/nxBvOu+ucgkaFTmEZDda53hZyB5W4/TgdIKWOy4BYNVpaJE+avfVW5QSbzNNkfOoDa5xrYaa
qYSZRW8CQNkez55F9jnJwG8lapKnGsrfSDOQW5aI6fF2QBftBXGquOJFHmLFYBRCSpWN7vlRw9fV
3Qk8xs7aHlxuG9rnXF6VFE5zg7LdNhlORARxBEUPgIu2sOXFM/Rs7khsIcXId0chZKmvUzr19Qs/
FulXPMPjJSl04yF1mPgtSfT2WytK5gIxFKmHSSzffE6okbPSQsV3m6k5p/53q/qFK8PDhYCShzKr
KxVuWyDq7TNmxPGC3IIHQWMSPe4TwRl2l+V6dbLFHNeAPanwoiGtsm0aivHWMm2J93GexrNJMgjk
xarnVZBPp/PK4GnzNyM9bcYoPinRdOua6oS8UDQPxOZq2qPWu7M8QwzTGpqGPu8kn0yW37lQk08c
gl5kFzIgm/1YaOiEgAqYhxmFKVMMokmRtnfkRaLHVUm98n0I3kGtk8sV5qQabC1WlfjIUFBQ3i83
cobIiYwADZD32hmWh6JrLP7KqEzWUFI0xUPSawayTo5AzvOYA9++SelsEasaGVn1yTWVgZ3Qg/Ll
LTpjTJVROu7dMGrS18ZoVEQrpI+6z+SVd9lTwwphxMEYznZDr7osHQjLEeFDGzePtGbDKI2/hE4t
PTIf4Tvv8sa4Tmn3jk8e6K/si+0Ssi2pqUh93xQ488VNwf4zo83o02/BFAIp9aqqHF0/xMKcG/pq
7oyuN4n012Qk6ClJIo8sD91/toc+DKrZuHeHaFQBhtj+w1RNGme4FkNtVRPd04PnhapLdHcYUj4X
yaBWBv0bex27hb3XyN1U58pKEcI+RbHVk+5R2w6dPRDM2DBz/FE14MNHxjoiMAv9VStRUXQ4TFfZ
RLRXEiua30Ymoo95G7pfxggIO2eh8qbLnTPWdDlxsmlGWOdu9GqbA8FSbFLrqmQCh5S+fDVImN+K
Eo1WgMwLITjq4Vs/wmPlMu8Fuwdc7iqpo/yDSFsXgmbbIeDuCBjhMBdgmcH6UKj6Zsjn4mxbA/BC
5eZ3LOv1K8TJ+H6w8lvl6mO6axjybOUkybpKKwj6TOnuo9bJOWlZbbQlmKc8I2Yx8CzJGeOGn21p
CDC+kAr6Q+4ynE4Gs3pg06mfS7uo43VKvgvKC716ih3cCwZbD8YXx+7LAB/keE0ai4mrgLT1KHTb
r0mDNDrvLWsvZtRqKheCjCn6m2vyWMtpNU6UA+tFU3+ShAHvvFxCtUxzszq4MaeVyDbuSAmpd0tb
fc1AuH5Os6ZW7FLE+pVTaAybqXD7a9lZ4T3J885Oa2cSfvBGBFqqzd52mhznWkNtf2LBnvZ6WU4w
hQz/MCNFx8jbkM8prD6QAFD3cdk6DwPJc591ct5OqAjmU1M2RLH8viRaOhc/FXOW65r8Y7AYIbl6
D+QhSNf00hzF8NjR0s7KEKOSMtmELK1B/K0P1QkzbLP//au+41NQFaE0s/E+0apb2B9L1fRDIWaF
hBHGyvaPJJzUL4mVsDDUnaDG+P3rvONTfHudhWVCuSxMOg7vqi/4Gk7f+qDkrGypMFy9Yc0ux/rF
HkMWjH//Yi5NIi6nga7Doof144cyeIa1iCLw6OUKuGIVW4eF5hRo0LS/C5//147Ur4Us0yPUstTi
+iLIfVfISgzEtYZ54mhibLkue0pvW/lYJjGSnloXB8fvP9rfvB49NIH6F9GJBYfj3UejEc7ht7Bx
T8bh4/ctCDgCO4ZdtlQjbTJxeX//msvl+vnOXAAmUEXEQjz7pVifioiGedNZBO+UVFeutpgiWFDZ
gctxUbdbDr8VaMXAz7qWsn38/g38epN6NtpdVNDgTQQqmZ8/dFVaUocV7ByhsDZ7pTQTADIK4/+P
V3FpVziLFvsXhAqx6qoMoU4dses1+wly/Y7gS/UPF/PvPgsHSs+2Hd/nwXt3bzodNlFCfpyjD+Jy
7UBWDMSIjeT3n+VvbhN6bii46YB6HDffXbGMCXaCzN8+Csi6O0YN3BTDpNxxM5FEft3V4zD/w5Hu
1/WLNZ3VhI9lmfz07oPhEQ0nlTvWUSNu6tnAOHmc9YFShKhLHzHDpCMlaGdukd9/1F9XFnRbYLAN
Pi0Crvcf1Rcqwc1ti2O2SM3DinWyc7DLzKnjnX//Un/zEbk5aGVTg7sc+cXP96FLgBMvVYjj2MCh
Jkq9Os1tV7/kFjdMtpzgmHsn/3Bd/+7zfdf7IlNDgvvuRQcdw0/sO8Yxd2SzLxf1fa57SNEB+P7T
k760Jt496j7dCXTHFho079cnLfYaT2c9OTJQA3WbGoVNjwuEwwVYQ3NNqxIZSjhRJo+Kuk5Ra7XX
gxzGcGtprcXhorLfsODgCIhbk6pzptF362VOnf/DZfm7d0rrA70uM0waNMtz9sPGVSa2SiYt5A4v
TF4oCZP6ZXFItStcYtxqqU9Z//uv3/j12fUx9FFXmj6jDu89Py7K6ZeE7HFHzdOodUfP5PzQjWP3
GYwdWyYetOV+TxPjWva5fBkGezbWZuKPF9kKme9kBC8Z971Kdt1E/Nu/fuoRK9p0g3gY+O7eY8N0
aAAYxXjqi9mj6Nbt9JXwQfPY5maJqFAS/Pf7K/LLvclUZ3kaaOVwiyJM//lLkDjuKfqn+YgdyXpr
9ZQUpm8GEHZ2TuP//sXoG5k6DRqWmve7gDejGoiIXj6O0YixpMz8s956nHKYiXJK+v2L/fJV88lQ
hliGbi473jf21A+3V7HMN8lLno5OaHOwjBIwXnjSY06Jv3+hxRzw8yPnsFwuxYPNh0MZ+u5Gzs04
GVG9KCqIJm5vdc5wfYC2ocs+hHi621NNgEGzsSLLO8cYTEZOJK7JpCVftkFAD5c4yegTaIrDUtAa
c/0yu02z1zWHVhZdL3Ork+vN8Vxi99wpEU23HTq7qvi3C7Fjg3kE0ce+hmHgfSnE1ICWOA7jI9J7
b63KvjqRTpjsIn3611UXL8U9YLkWDVvXfL/md5EuumGMm2ODgengiZTPD5bf3zDlqk4gIf6xf7js
Xj/UQBbbGoQxHn0Ewrb+y7dEGLFpyMa2jo4crS+OI4YjHgb/8VtDxHFbujpyzjG+j6P4h4dMvL9F
QN0KLFgOczAsHVRC5s+PmZWHXQJIAhCPQSdpXuupRzb1DudBb4pAwbj+6BhZZq0Hko9aplgVG4VJ
+M4emWBJKJlgwKX3BV3EOVv6NbJxl4NF3/AzID2yrQpmY7uev3/rdpNGbkilEntPBE22CAY8s7qz
03Z+hNbJdqexGeymrkECMAAZWKKrWxzHaqQ11oYZfb+MxlG4SuQQuWsvQmB7hR0ka9Y4v4s7RbeB
iWSngZdInNtqMjSGYchhV3SxS0YoKAv1M21pYjtb1yauLbYaYP0ZhlOgufWs1tW0DJLKOTmCiDEC
a8htVD09kU4g9XuJWIHet47a9c2cEZXyzBApMwd9beTGZwU8gKa4htQVy1W9NEOnKItvByQK0cbF
8F4dnIoW5c5vGKXtnSHjVFTKmf86S/fP4hMvNJ0XP1/qGlnzrMWEfE5f6ZaDKshwt3Nwn5rRR7vh
aeMFGVYR35pFlZPtGMmhu2vNli9E1C5Pd2UUdXapZp39ouk7Q24N3RkvmS68c+Q4VXZxa6P9PLY6
n0KZqT1/MZ2yt64aiYQ4cEkhIoFRB8O55aPbb7bi7d7XBvjETSZS6zxwNQc6GqRWbBN8x+PWIXWt
WNMHoXPVzTGNcK+YAPEQIcdfhEEbGh9ntUg4xrTX7scq4aVlNrNrgbuAPryKcwbpN6VCJHkxGGEC
e+J2iW85r+JgJU9NARnSEoswwQYQ3LrvBi2YaxSGa0ewhDMO5A4q8fI7xCSrxD1b0HzUIR41MGbd
aAzJNXhweloeg/15N+acYUk78OkyRr0+Ng9GiUpp5yU2N1jJVE5ca0nD3vCtDqBnz903Rw6thpiw
l/iIzN+cTiGNEHTu81SNX/1uJjRsHsbb7y04O+95M2Y8Gg8W6TtvSRhj92n7VhHn8u2xQgcNy395
ZpRrpt5bidG+oTk/GQ/GaMTJnm4vvXnRLdFpjWNzF0nP4WQW5zbXVbRLz9xM2/7jlFRq2H4zTX4f
zRie9Rba5lJIRBa1nVe51lthpEsntqE9j7iL489o6HTgv21/SJppMsb0rtwz+qF+XsHYJXGw8jK9
PRV+xGNa1BqThnyyuLBWOADrSn0RJXdtKXkjBuEuRIwjLL6UsyHHV5CNpkbMuGtn2cWr/LG/skcS
7RwkElZA4m4yffE0JhmbFMW2dTcZNV3geKI2Nnn+lFuwHzMGAFFB+sRyr1hMc5YE0M50nyjMEVcg
reqq2iSyZ6jJbgzDuaA3r+U2pJCmpVs/5TQlQeeVs0dLAsUeyQ/6SKuNDjnoDBt985Cq7zv+fw2L
/2Sv+d6N+d/tNdix2Sp+0gwZ33/nrzGp/gelC2uJqwtKQevHlDb7DwdPi+Dgzg6GZZl99c8xqUkx
+ZebRv/DtJcDFedhDuCM7v7FVJT+y7u9mgYathzmrA4eSfJylqr1h9rNF7haQxKY96YXvaiM0UrX
ZhWpNPpzqTn36IX3pd7LZ68w0N9zp6Ei3bbjcOwm1yNjFl27qXDXtbkPedNQNlrXLN81k052iCZL
wqn85usUDmQFxS68CA8zoRbl9SsnOP2iCaKeaM/2azMHxVR7SbINtZLc5ci9pEPi3SqkOwts4FQq
9opuYOsylZSbVhNiPSmrgX4Ah3QobqYWUQBhOBgF8/HAKgo7kpHGumIaxAqr+geWwwxd84gqIeE0
gtvjTqGt3pGF+uRYRcKMSOWIV/L4qmN/IICN96TrZXJrMEXckEQib+kgbKwkf+zHaYWmmXmNdOx9
4Q5vxKGQsW4Oat1Y9fgxKf2IvR1JhOnP1arOpbOzW6WTYNUQ5VNObUAu7bih6PzcpWQqWABo1gnh
XqvQ7d8ELQiwc8ORXNECpSCrYjpzYIZkEm34VlcqdstLIdttRwTdXGk34ZTmG3x74742fVq8bmVc
EGvmz8jJ6yf4zNvCV3ez0RWXjF4LuUceGVypR+AIyIj8qsHjpDbCG3QgkjJ77ucquctMGoJmizXD
NMuFJxkNzb0kCO1egPs/kbgzuyutsBkLdY48h3GdXDdVrp5Dn4MtegD/cSxMcuyrqmcrq1wKczQ+
m1ZlFmjx3LtzFZiUkqo7wrMx2PvO9OoXN0ldJ0hdADrQCO2TncNz0UVuXFvljP8J5ienCzgZzZkC
CIhIYhpcPMC00KB6KVctMt9j04ZYx8krK49Sm4lxkYhlCXOBMYYutSpglXVVdUJZZmyFctNXVwys
0GMYlRtSkcLHVOQVeDFk2GORVPfMgIxrE1LJyVoG8Byt0te6xuK5wkmHaT2BX7ldHFebTjex9yMu
uO47IICgm4h6wjXL96cYUJmdWs5iyTCtGzTRb1I388cJv8vHpqdm0kyzX9BlHVe1qfh/FvYRF1AL
hnGiDCWxwXgYKruk/82fdEW/EHNLDivsVvmjTVhatgcYwodnPjtdSCThPRYV8oHM4ajRVjaRrObE
91B7OX/Q6MZYbvImAc83FNN67ApqNJ6/XYLnz12NIzSOcKTht3JjzDc1mLNr0lraz/hH8ZD1Zv3F
Hqkmwr5itLK8szRMa287gBcgO14I9y6aYy1I7AYvGQgv784auQctrSu+ErNH+CJ5dg9taqkAXAnU
t2T54J1ZTJept7sP7ljwP+ZhKg72wCKypsye4Aq2wy4lYPf1252WggGnSI/8AYzSBIYpGelp05Gu
blS95MbHUcpAepYkQvhKPKlSS6pNV1juXUNk2AGoEwILYAHrpukEki90z3vqd1Y9GJJHrZj51kRI
vg72v+5z58Y4eHTiARGJTieJ5uASct64KKkVm5g7MlsBVAlffdHIlbILROBoA/lDg8crutNSbESx
dl/NEiG0k1b3kkP7rso7OBDLt1WoorpPookyp4UV3gVGN3hBlXLlJtQbZ4MJVbhyvtkHYaOB9lFo
0N2c6N8ZZOAq8Qj3a6wpEEAqSOSZrxFR04OabqGpPgwyIvTbrl7LxAPk4EyB712Jrr/RVXQbD3pG
qnu8L9LmK236EwhHPHaaH5CbcSGkcmsO8Y4UoseoaZltUyeeHYc/WIf2JiMuStRTFXiirC4d+xiI
WLPqd0ZiOBerTj+0RmpcOww013DoorXj1mZguJRNSTFdJ6O/ViPBVmF1NEs3vDU6jUyPUaRbryIq
bKVgwuyo9NOVB3BoM9UoyNyalt8w5HXQeRlpwFpjfMbsFQxSfIFJVZ0k1vYT8lDgiqLAKyTsT43R
7Ut82RhiSSscevNGMGl9AcH23GreJzLWihUIqmKLDaDD61EOGwi05N63MxNNwdwtqDlx3OMatYIh
TufPxWAHjMpJJZvjdlt32JXgt4HWyHZm2sUBqCu+4MTBSS37cJWSnnnOHOODsxyNXB8s1DgVB53j
9Z5jSbbWvb5GbkdwJGlQR1x79Varqhep9xYRoxVHv0x3jw03/g4LLFF7EH50o5BMGCQ15vQV89al
Tjz3SyLcZG/R2Hp1HQ37Y5Y9kGEER23SzA3POqNikzh4gJFo51sfcawfWnI1zDPrgTnk+yidTQOj
lG4Fc7UWfngvi/ZzPKF112lZX9NjUPXGxDbfBWUn9GlVzs0S/yzKc2U415i9sztuK/yKTmjcmvNk
4QNAYoryQUuZ4mX1GnQB0ViGqL+0nFM2cyEIgqmAn9T1G71xQbJ46xNqPDzrcDZBaLLb+wwJdprT
f6IV8QIec6dPMvygjBrCoEkQom2qLKgsW7tqLPtDOJV64PAYrtKkjJ69lH2Y4fK6M3TvjEASOQs5
E5+xHg8XfI4GSFW51BCMj4LWcqYjlChlYwIOPdLxhvRD6hJVZrUWacRkSn/pmiY/+qRXwetqISAN
2rBlT1fbrOV3o8IEbQW8C5lSdYdeDU9yLKmsTM3Gydx41/VQq9dSn/JXJQwT3w1oR5sKC1VLMuOL
gZawKrqkdwNookgissLzV86YRudh7DLj2IrQGBH/zs618OXCc5QQMTsvekTEpN04RkP2nykIuJ+r
CgBsE2mbIUv7s2s3FndMGUarSjK+X1mzYhsc++oauqULA70IiTa1i03YSjxQMulgW81JupkxZ5Yr
HCrw9YhbOFApZDtDr+QmGfMwyBX64U3cjF/BwIgbgie7D6pJFI4ZVz45siMtm7VwjRQoDpSrIL5Z
NXhUdz5k0HBOxTBoRx3QWECit9xXob2YPbo0SMMp3BIr5PG2comEK//otqS+tw10Mqiy+lUTQrlm
Gt7spIiHoFcZTvCajMsqpQev7SIROUHuzS9p01T1GnhlHoxKNsGM8QuxQptvofqSqAW1cDdXAOCS
eNo1KIIQYIQArfN2uJ1JJFpltJPYuUglBfWR38u0VXvPzLQXVOHXWODaL+obGcGZuq1fO7jMcgyo
mimRKzVJsu4bzL9Lf3U1ePqFHbS6gR6P8dAnd67Vlf1o1uMO1Q9wdYTbNB/cayzaxqrzPCxVpbGj
Ud4GuUF/ZKiiL+SL7ExsR4gRqnwzJOSwj/oIghOhF4mfbXhQMjwnkbwAm7dhfXopwjRnPIWpF5Oe
nmpxZmzI9rv4GaurcXJ7zYFZmNZxbiy8XZVGd6YDApJHuFU4/FqFN24FAS1iS4ikjkqQHjQUVxou
0winWgJ9hNGKUiONisxGO5Bi/fVqmEVEAIwpGko8n9WaVGNM5eQNxNOnOPOgS68cM6zEnt3waSys
Ow0jzxa8WR9EVq/uQ3fGujDNpEimdrVNB9u66uz5Wc5msplr55L4lRYg9+8usV+icvbt9Ea6tf2x
XZhzqSjnj0ZrdFeqQHmXGMOXJiLMVtmCrGR4HQuGzDpaI6cfYtLbWx8Zxlm5jrwsZLWNCAGrT5r7
ivA0BI7ep2+qi6YAtLNFwHXIgVzD6h6lkA0z2ZbBMCQ4IWr4pDUUtN0ImGWne/6Dv6hUYMqf0P+o
FQy9z64gX9CSRXNNyzLIK+tTTPdhTYfTPwJtdMpNaixFfzQ13UfdUt1nIufSs0J+Qh3fWnsTd9ah
AYWgD72v03obZm2dDV12gMLmoX4jE/RsJcQPgGObn3JIi1dtXHziABoVG4SLoLVVN9v/w96ZNbep
rGv4r6Ryj0rMcJFddSxZHuMkXo69s25Uiq0AYhKTpl9/ngbkJWQnWSud2ps6dbiMnAaa7q+/6X3f
KzKj6ThI/MdMMDuVShY/2StL2KxpWU4qCpqTHAzqF9wX61TT9M1tOXV3I3ygWz1YmB/0xQ5maVWL
9EsYvLKxvUUemL7O9b1VraurbKkn17to5cA9sy2jD4KDGY46akZfkwz1TlAnwWYSq5QUOAdhAzgh
NEzxAyLXeXK8IYZjRa/LbQAN50OZ26T19Tj5uvNTIGCrqW4omHwbCF01XCd3yIykp6a6c66ADKaT
AsN46qi7i0C0MAHQDDigd+ENqMH1F7pT1bFFIpM++cSHJXSxWKfwgaYsIQ+nZJHSrYdckFve0cqR
06YFwwTEBylsNUGJcOsmWO9WtUI2esdZsfrmF3F8butlIJi/lucbJZmD/A9Oiu3UJnwsrsMcNOPS
y51bhDdWH9G1X97qC3c3DtcZ3i28jiemhxhvPtVBtbjO9JIH+0zgB2md66cTZRE7sMcqyJjX5Zf/
z/r8JOtTlzIOKlXjWTl70wDNbmbx/N3bm/n6zfksXhYAaOadFnlRBOEfZkX57q1iDweWioQJhStL
I9HSsqrYUKeY9GrQNSLaD+hVec77GOaAEh5tFi7dOYLDioLYvj1eE+3x/LlOGxRpoKH+TxJBRyU8
ZKLwX2DAwkbxFHBmddNAhmJtvMyxd3hhJhwlO4tCiOXdH0zKx6YC9AbZlI8pWPri3VuRSzqsC9U3
oRRF6or3fNESUOILLSkWIyoSkhHf2AVAb3tlj5ah8TOJn+O0lrgV+QeajGBDQaLqqBEgjaebDKGR
3Tm0yHQdRoJFU6PVUE3Bc0VUKM9jNaemsjONE9fZpqc/ftMX0wnGnK4OKKRQNaMUJQryB1k1LYIo
fW3hrCA/eqfF9gPyKeMf30IM0ZlMcQvT1WyaECxqXkfl5DxXttVwqmbnprq+o4v4HgHbdFTRDXUy
3GWs0uck5itfjnr9y9uRmaRDhkIiAfNQVGYP3kj3wMhv3KIggtCzSw+PYDlKXXjKQhPhqmhlfIaV
MItPgAeUQ1zudBFTdUWpFxo96CDQKJ7CI6B58HyD/g4vaLqEvQRJRDcbbaKIuBFQFErEWqbSnhj7
7gnHlgaEKNa/aov1mbcqym8JjDkQApZD7X4LKmOkbN0qHocKmtJ+Vrlj3Q/1cTXcbu63iynC3lAh
gnTS7JymdhQy7iwz8h6CrZ2CQcz1T1MvNT+YZRLeWia59RV67CRqSu+mWiUqATFtsCkcZydwImVk
Mnb4ozCcVws8ep1shGFHt2lgPFo751OZwxWzNpz4cjncQIFjrLkFiquKyZgxp984XO6yszCDBzpH
gtwsFut57hPv2Qv/w3JrKSSvUirXGvo8kBVaN5uNHo5Q3Jpeap5+byvq9HLhE1llcJ7SVrqipqW4
dxsqaOOtuljc7NzMuyth4h1VTjjCQ/Jo6QX6v1lPUQkMounpgibQ90lhjiofVxPyepTVPViYT9e5
AkOKR+rAvSidRbWZBLSu32U2nUG+Y0Jjh9z89RKgwBD0DLw5k2ST59ZnI7GVBz9c5R/AgzKOQz33
LlXD1RWZpOocuA8xJZmUmK9q+lfTOAPAB0sOEkVZCLU7zGr0Xi0+Zqlww9aJeopmrTZZBdHw3khD
ByqAbDNS/ECrvlSwf6ge1GzqNb3p3l2Aeih0A0JqxYpph0UGJjxZB6IvVcmn14gu55+WuyT/GOfF
9dTd6l8QIynvjEoPzwUC8r260a3zGC1fmOqtYFKVyeYsifUvfpibaGHjSaAepaNMUATup6HlLc4U
nchh5ynpxyrajjUA9e89RFWyETxsw0m+BgcCGBXih8CC8QLF7+Asd43qCkWT8ITeUesj/eCT6VQn
qTAlJ0LS0PtzUSFwyH972Ky8SzilszFF1k9oLn1eQF5O0/JCOTPiZHVVFrCuBT5h+qqCzY+mfvVM
0yGyU+noQBa8hItlWQB7TYei6OYRQMTINkGT5NGPAgjAG37Sp9l2Bvk52k5smuuVt1CuSs/SzuA2
8sdWpJgoOcVkpSAisMfZMONuYFNT9oui6PCu07o0Xfp0lSgOXOlhmYym6AWcIQu5vtqgdz6i/389
slzFPytWeMNxGJMIMnDgYJLYjGIzdE90K1pf7iA5uN64ujOZLkgRp2m6GMVhkJAI8meIpDy46m57
6pXl8DaAa+FcW+l/2nxXxYm8P0L0W09Um5nWg90lAXI1Wk1DqEbIJo5B4IdkCei7t3aL9wpaAJ8W
2RSBh2z3RCt84ZzQAYqU99RbXaDSA1eeMvy02VaTcpN65wsF3UdEuQRbP8N6Uyv7TDnRjjFPa2VM
iimdVFqqz6CFDkGMLa3TYjPJlp5+Z5pLcmNqmEOVbq8KMmxLfYbddi6CeE1SQvXxeGt8o1+J5K+x
3N1Mo7Ckwjldbj+nqhNdY5B2FypAiBMAjl/yFCFzgOQK+a4pxEPLKbLOQ/8a7psznwMAFrAhEGfP
o30gitXkBpWqi2ilfQ5jf0ieUk1GnpMDcnYUVIyU6XgaKs57bxrOoYuFyz0rTu0KObRqaCy/Lip9
9WFpFLF7YiLuNMYkWGhtLTbX9NNFF1askbZ2QKum69363ymYCXgOctHECoPZdoQUV0KPfbJZfHMp
Tz6oJJruiMwMtK8XFtUdVwUfGy+KkxSu6TPo9OGup5rNPrE2T1DqK4ICElw4AVKY24t70zeT860b
pNEoyyPAtcbGGNGtZp5CfxUhR2FDg66DniY3tEMarnCUc2g+rVGW2Y82pGjlycrlu2dTc3HhUOW4
i4qNekYJOj7NNVKi9mpLz0doQLJluT5CZ1QC0k2FEk5pmh+sQA3PfcXz/nQE5jXYnkFZJFS1gW6p
WK6xBhHxhEmK7qicqSNzqC7pK4KO6Q8js04tejoeym1oQFRt+TdWbu0eCsjIQZatgxOU8/KbSl2W
E2S5WXlbewGAHp0BFBmVMYfntyQsIIvP8nCC5mpxwfm4hv+J9JubbVIbpQo13mrRWIuKqvEr/s84
+e2LCB/8tIa2fqrm+fZ2XlRQ4u1LoeLX2gu9S3/tj348UOv8/yRs0E1YTQ/8rOeHqp/4R2NEszIo
qyciC6iqTRXSROrBbn3hmEdpgoNa/6zYDlEAGVfYGpvf8blx7A4m6XvT8OM3bObzx3/TeYPHtEpK
8R28IO2ihI2/OQdHIxzMgQu1pKh56+AUxEVL1+EcuPCCqw59gTTo1Fdzw//8HMyeYk6ogLJc8Fge
hoHEdfjLzw73Ly0EXhJUgUVPW/OSRDyHk2CbAwPRVEMHTl1f/62F8N1JIIoWbQyys0BPnwiEh81b
Hm0HIMgDOPoJXwhixdVMe4+WAiEbX05uEuwBwSWNvcBa9i95uBTA8pNnsDUblptmlv5LNuH7S8EA
hCA7CybU35TVRHPza7PgYjmHYHHopmkmoZn2Hi0FnQ5V8hJSa8GAZsiGBVYTfa6Hi4CkEo21tPY4
9N+Lq4f2QBVpGanX140BXc0kwAwAruI6mgV1aA2o2+m0+vfOEmgq31/2/bWBTVYG9EnzkYVtOVwF
DpYABNzQ0GhCExdZJCa8R5uAfJQjaxAN9Dx0uENc22je8sUqYBoM/CjgF317f5UwgVyb1C6ANwyo
jYWH9Pr7uzqmkG8PKVkzP/1bBUDSpGdhOFDZ6OAp4EgSF5vrcC/YxsBio2g0XzZX79YC+IwXLDy1
+/4PAgYOBKqRApDWvuaRh+SYA1sUJVy8h/rq3VqgPCIwKlI7QoRNmq1ruMTdRcDro9VnQ6gD9FJc
vVsEovdX9u0dRE0AzWL2m53A2Xe4E9QhvhNpfEKmvplD4GOqdKjE2yHDgjZAGyRgWQ5f33bhnCJG
sJBnqa/+bQGQdLKugeYMTApt2PwmEjo2hw58XY4NSF34yOLq31rQqBFKbgVIxDAEeIh2+62PDgVy
B446BBlLEqW+eucmu2C1JSdBxx4gyOGowv3p7AQcJ9USmmVt0qB31lCn7C2dNFBJjeiUttXWMTgy
h6wBncYqZKRYBuLizOiXk9wK4ckdibylJvaB1gbMRzuBSrXwjzRNs/pnDxsIjdz7ExADvaZ2/foq
cHTIfEkxwlTYWILe2UNAQ9JbwRiQeaHVhLCjvo6OxnoRECq5RI31LPQuaiab02zPhnXmV1Kp4kyw
TfoySMDsX7JjFQmqoUQU/RV9MwQq6HpZ77DODpIzqCkwD99bNXGc4DUSm20/L/2yg9BYO822/PWv
rw8HLkc+xAj7OLB7JrrqwIFyRrRjNVukd2ciVN6G7CyQMiBDjLUjGNx/68O1YHMYILaq141AfVsE
pnSEQJAsPD46s5pvfBQluvjGULALrq9mdnpnCIiTBIuL1IlI2owwGLYq0ibN1d0JbBIcJ3Fc/LVT
erYUIDGQ3gnGAO+XEGBfLDlaC0Jb2DIJJ51h/1YBwZ1s2kwEByJXYh6ljm1rYA/hJ3muqvbPH2qk
YKX2AG8PCBvHn5zQa3bQdVgdVJcpXTZbpJnuHiXQRVJX0hBYxoDmYoFI/+vIOzwMYHgb0GfqGByZ
ffOIiA9V2ffXdeJj1jn512YRsNQP398Bs+8KBnPys/XVuwCJ0+CF7Oc/zRyzFSwYAEgTtGHwUWzA
LFgkUkix/zVL/ToO0ISSbrgRrPMaZOtoujTX0XGAY2TCzCD4JJvfe2cWxY6QDpGoq5KJNcx98fxo
LQjXgH4OYul2wntkEDUdvRtJi4h7zMGnGaSFXrUIdNuw42Co2MfRvbMIcIsIVn+5w9EdiCoRCIN2
Lxy5CI5FMUX0VEIfUl/9C5VEqUtyFgx9YEEUqKLx9PpaEOkE0mrMUvN7M+092hE6UBvpWWBHICuq
1WAksRyO7CJJdFBMAqM0bFdL3zwFdoT0GWlQYyZQQBejfcmjWaDfgttYuvnckNG3WaDrRJW2CzjF
li2A/q0ncJRKFuEz/NxiGhrD0T/ruC93SeSRyBLibpAvPzobsYowPImTo/Wj+uczw54pfUKSPBDM
qWCfm298NAuwXmEPRCm/XSS9yyRrBkZd/mwAo0LfLSa2ubqRQzMLgmK2d6+v68M2vy2xB0yWOqtc
QEbr68gQsBWgsKAL46A9r2chAyTtsuEjhwJQU1OHJOZVB4FKuw0NMlirvubR4H3TpPNoIkgWbMPN
HNSt14dBtG0PoIEGEstc1FcTo/TKTQL/LGsQSBaSTQX5sfeZuwYBB4G2JPoy3N52XRA+yjoIhtj3
rkoOvV0NWL/DteCScIIUnCaX5k5/axH8jT96xv+M/CB6qpE/wbx4DSD0vT/YI15e/t6iXS6e3r3V
gLR0/lAAgZp7z5/V9v7V6X6vW24Pfty34Nb3af97+4Ivb9251/6t9v94HszzWf7ob+sftu1jNrwE
/xPNvs7i2SEUBY+Nnf7Xk7x723nOg+X/k4GL8GhckYaUHhcS5TTpDlxXveUHDmdJMSv2jyg+I4KE
rEvZkUezKPiGMFqX9LOBeUiPDcFxPntK908pnrrpD5QfOUnmj2XwWJWdwevquuzg43k0W8+6TBgN
BEp65BZc9Sb99maEEG38tTvtTbOU7F0mzHrw1F2FTUee7Mg/oId9Nhy/tiPPmfEgOPyWba+A7CNf
PM38zgJEtFcU3aTHRZYuSYPujmxCdOmhk6dgdmRFmnSY9Mjpurssmu592WGvXtqmprYlPTADVI/h
dv+5arPX9FfLDn2dVtCVHk9z06AhO/b7WZDMO89M8ek3HC/vZ/k2miVPh0MDjhE1VPlHLorZo18V
c1Qu98PVzkLTrSE9fvD4XQFeSdPxPuAsKI6U7iGnFm6g/GMXsNoWwXLZsU0t9ul3jJ4ivLB/znq+
mwSX9NBpUh4t7haqJDvyzfxrPjvynug2Eq3O8kOvZt1zqwXdyg/8E4IrySUoCLQu53kx71gqKjkC
FfQ7Hv79fBM8do4xBhc99r9j8C/QP+5HqpdgU4GSHjrNS//NaAZddtA9zVqUxO+5wXgWHu/9prlI
dvgPftCd8SbXIj1sGOGRdKMarQEUSw+dz71j9oI6SSg78Md5khTbaDU7ChPaxIvs8Ld++jR/A8f+
8dnWFMRlh/8jrb6zENvui99zg5cLsS1lyw5/x+zPi2LecSna/Kf82JtuVNkiFmTH/VzO/EOb0kIA
ZIe9n+cxJ1tn5AaGLj1ygPDF0fJuGVBkh36YFT5czGV3a5JQFVUM6cHnRfnm/rWHb3pqpMcPikfU
iYMOKQoCVSLVKD32Fo2CxNsPJM6ettb745FfyzQ9o8Jf5p/2ZDCv/bduck38xWM0n+X/+l8AAAD/
/w==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hyperlink" Target="#CALC!A1"/><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1.emf"/><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microsoft.com/office/2014/relationships/chartEx" Target="../charts/chartEx2.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74083</xdr:colOff>
      <xdr:row>1</xdr:row>
      <xdr:rowOff>0</xdr:rowOff>
    </xdr:from>
    <xdr:to>
      <xdr:col>21</xdr:col>
      <xdr:colOff>328083</xdr:colOff>
      <xdr:row>29</xdr:row>
      <xdr:rowOff>105833</xdr:rowOff>
    </xdr:to>
    <xdr:sp macro="" textlink="">
      <xdr:nvSpPr>
        <xdr:cNvPr id="48" name="Rectangle: Rounded Corners 47">
          <a:extLst>
            <a:ext uri="{FF2B5EF4-FFF2-40B4-BE49-F238E27FC236}">
              <a16:creationId xmlns:a16="http://schemas.microsoft.com/office/drawing/2014/main" id="{8ECD5DBB-3850-44CA-9A31-25AA5CA73580}"/>
            </a:ext>
          </a:extLst>
        </xdr:cNvPr>
        <xdr:cNvSpPr/>
      </xdr:nvSpPr>
      <xdr:spPr>
        <a:xfrm>
          <a:off x="74083" y="190500"/>
          <a:ext cx="13144500" cy="5439833"/>
        </a:xfrm>
        <a:prstGeom prst="roundRect">
          <a:avLst>
            <a:gd name="adj" fmla="val 3514"/>
          </a:avLst>
        </a:prstGeom>
        <a:solidFill>
          <a:srgbClr val="1E1E2F">
            <a:alpha val="40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468965</xdr:colOff>
      <xdr:row>4</xdr:row>
      <xdr:rowOff>142875</xdr:rowOff>
    </xdr:from>
    <xdr:to>
      <xdr:col>13</xdr:col>
      <xdr:colOff>305889</xdr:colOff>
      <xdr:row>9</xdr:row>
      <xdr:rowOff>0</xdr:rowOff>
    </xdr:to>
    <xdr:sp macro="" textlink="">
      <xdr:nvSpPr>
        <xdr:cNvPr id="2" name="Rectangle: Rounded Corners 1">
          <a:extLst>
            <a:ext uri="{FF2B5EF4-FFF2-40B4-BE49-F238E27FC236}">
              <a16:creationId xmlns:a16="http://schemas.microsoft.com/office/drawing/2014/main" id="{881F6DA3-202E-4989-838A-0F0045337D70}"/>
            </a:ext>
          </a:extLst>
        </xdr:cNvPr>
        <xdr:cNvSpPr/>
      </xdr:nvSpPr>
      <xdr:spPr>
        <a:xfrm>
          <a:off x="6592179" y="726038"/>
          <a:ext cx="1673889" cy="829064"/>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456813</xdr:colOff>
      <xdr:row>18</xdr:row>
      <xdr:rowOff>133351</xdr:rowOff>
    </xdr:from>
    <xdr:to>
      <xdr:col>15</xdr:col>
      <xdr:colOff>174950</xdr:colOff>
      <xdr:row>28</xdr:row>
      <xdr:rowOff>133350</xdr:rowOff>
    </xdr:to>
    <xdr:sp macro="" textlink="">
      <xdr:nvSpPr>
        <xdr:cNvPr id="3" name="Rectangle: Rounded Corners 2">
          <a:extLst>
            <a:ext uri="{FF2B5EF4-FFF2-40B4-BE49-F238E27FC236}">
              <a16:creationId xmlns:a16="http://schemas.microsoft.com/office/drawing/2014/main" id="{554442C8-661D-4BE6-804E-8F72359269E9}"/>
            </a:ext>
          </a:extLst>
        </xdr:cNvPr>
        <xdr:cNvSpPr/>
      </xdr:nvSpPr>
      <xdr:spPr>
        <a:xfrm>
          <a:off x="6580027" y="3437943"/>
          <a:ext cx="2779744" cy="1943876"/>
        </a:xfrm>
        <a:prstGeom prst="roundRect">
          <a:avLst>
            <a:gd name="adj" fmla="val 5152"/>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592884</xdr:colOff>
      <xdr:row>18</xdr:row>
      <xdr:rowOff>123826</xdr:rowOff>
    </xdr:from>
    <xdr:to>
      <xdr:col>10</xdr:col>
      <xdr:colOff>379057</xdr:colOff>
      <xdr:row>28</xdr:row>
      <xdr:rowOff>161926</xdr:rowOff>
    </xdr:to>
    <xdr:sp macro="" textlink="">
      <xdr:nvSpPr>
        <xdr:cNvPr id="4" name="Rectangle: Rounded Corners 3">
          <a:extLst>
            <a:ext uri="{FF2B5EF4-FFF2-40B4-BE49-F238E27FC236}">
              <a16:creationId xmlns:a16="http://schemas.microsoft.com/office/drawing/2014/main" id="{78DD527B-0635-4FE4-9654-9DC0616101E2}"/>
            </a:ext>
          </a:extLst>
        </xdr:cNvPr>
        <xdr:cNvSpPr/>
      </xdr:nvSpPr>
      <xdr:spPr>
        <a:xfrm>
          <a:off x="1817527" y="3428418"/>
          <a:ext cx="4684744" cy="1981977"/>
        </a:xfrm>
        <a:prstGeom prst="roundRect">
          <a:avLst>
            <a:gd name="adj" fmla="val 4729"/>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240632</xdr:colOff>
      <xdr:row>9</xdr:row>
      <xdr:rowOff>68037</xdr:rowOff>
    </xdr:from>
    <xdr:to>
      <xdr:col>15</xdr:col>
      <xdr:colOff>174949</xdr:colOff>
      <xdr:row>18</xdr:row>
      <xdr:rowOff>47125</xdr:rowOff>
    </xdr:to>
    <xdr:sp macro="" textlink="">
      <xdr:nvSpPr>
        <xdr:cNvPr id="5" name="Rectangle: Rounded Corners 4">
          <a:extLst>
            <a:ext uri="{FF2B5EF4-FFF2-40B4-BE49-F238E27FC236}">
              <a16:creationId xmlns:a16="http://schemas.microsoft.com/office/drawing/2014/main" id="{D4882859-5AEA-4185-AFA4-2B421D367A4F}"/>
            </a:ext>
          </a:extLst>
        </xdr:cNvPr>
        <xdr:cNvSpPr/>
      </xdr:nvSpPr>
      <xdr:spPr>
        <a:xfrm>
          <a:off x="5751525" y="1623139"/>
          <a:ext cx="3608245" cy="1728578"/>
        </a:xfrm>
        <a:prstGeom prst="roundRect">
          <a:avLst>
            <a:gd name="adj" fmla="val 4116"/>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404674</xdr:colOff>
      <xdr:row>4</xdr:row>
      <xdr:rowOff>142875</xdr:rowOff>
    </xdr:from>
    <xdr:to>
      <xdr:col>17</xdr:col>
      <xdr:colOff>238877</xdr:colOff>
      <xdr:row>9</xdr:row>
      <xdr:rowOff>0</xdr:rowOff>
    </xdr:to>
    <xdr:sp macro="" textlink="">
      <xdr:nvSpPr>
        <xdr:cNvPr id="6" name="Rectangle: Rounded Corners 5">
          <a:extLst>
            <a:ext uri="{FF2B5EF4-FFF2-40B4-BE49-F238E27FC236}">
              <a16:creationId xmlns:a16="http://schemas.microsoft.com/office/drawing/2014/main" id="{D61563AE-2E1D-4EF4-9C89-A75192A046C8}"/>
            </a:ext>
          </a:extLst>
        </xdr:cNvPr>
        <xdr:cNvSpPr/>
      </xdr:nvSpPr>
      <xdr:spPr>
        <a:xfrm>
          <a:off x="8977174" y="726038"/>
          <a:ext cx="1671167" cy="829064"/>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4</xdr:row>
      <xdr:rowOff>133350</xdr:rowOff>
    </xdr:from>
    <xdr:to>
      <xdr:col>2</xdr:col>
      <xdr:colOff>526646</xdr:colOff>
      <xdr:row>28</xdr:row>
      <xdr:rowOff>184669</xdr:rowOff>
    </xdr:to>
    <xdr:sp macro="" textlink="">
      <xdr:nvSpPr>
        <xdr:cNvPr id="7" name="Rectangle: Rounded Corners 6">
          <a:extLst>
            <a:ext uri="{FF2B5EF4-FFF2-40B4-BE49-F238E27FC236}">
              <a16:creationId xmlns:a16="http://schemas.microsoft.com/office/drawing/2014/main" id="{AF5D57CB-9BF3-4C48-9F36-D7F054FAAD10}"/>
            </a:ext>
          </a:extLst>
        </xdr:cNvPr>
        <xdr:cNvSpPr/>
      </xdr:nvSpPr>
      <xdr:spPr>
        <a:xfrm>
          <a:off x="133350" y="716513"/>
          <a:ext cx="1617939" cy="4716625"/>
        </a:xfrm>
        <a:prstGeom prst="roundRect">
          <a:avLst>
            <a:gd name="adj" fmla="val 2414"/>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600269</xdr:colOff>
      <xdr:row>4</xdr:row>
      <xdr:rowOff>133350</xdr:rowOff>
    </xdr:from>
    <xdr:to>
      <xdr:col>5</xdr:col>
      <xdr:colOff>434472</xdr:colOff>
      <xdr:row>8</xdr:row>
      <xdr:rowOff>180975</xdr:rowOff>
    </xdr:to>
    <xdr:sp macro="" textlink="">
      <xdr:nvSpPr>
        <xdr:cNvPr id="8" name="Rectangle: Rounded Corners 7">
          <a:extLst>
            <a:ext uri="{FF2B5EF4-FFF2-40B4-BE49-F238E27FC236}">
              <a16:creationId xmlns:a16="http://schemas.microsoft.com/office/drawing/2014/main" id="{47CDE680-D4B1-44CB-858C-BE3B84D5CF9E}"/>
            </a:ext>
          </a:extLst>
        </xdr:cNvPr>
        <xdr:cNvSpPr/>
      </xdr:nvSpPr>
      <xdr:spPr>
        <a:xfrm>
          <a:off x="1824912" y="716513"/>
          <a:ext cx="1671167" cy="825176"/>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337660</xdr:colOff>
      <xdr:row>4</xdr:row>
      <xdr:rowOff>142875</xdr:rowOff>
    </xdr:from>
    <xdr:to>
      <xdr:col>21</xdr:col>
      <xdr:colOff>173869</xdr:colOff>
      <xdr:row>9</xdr:row>
      <xdr:rowOff>0</xdr:rowOff>
    </xdr:to>
    <xdr:sp macro="" textlink="">
      <xdr:nvSpPr>
        <xdr:cNvPr id="9" name="Rectangle: Rounded Corners 8">
          <a:extLst>
            <a:ext uri="{FF2B5EF4-FFF2-40B4-BE49-F238E27FC236}">
              <a16:creationId xmlns:a16="http://schemas.microsoft.com/office/drawing/2014/main" id="{B514B816-E36E-4977-B167-E680E8C75F9E}"/>
            </a:ext>
          </a:extLst>
        </xdr:cNvPr>
        <xdr:cNvSpPr/>
      </xdr:nvSpPr>
      <xdr:spPr>
        <a:xfrm>
          <a:off x="11359446" y="726038"/>
          <a:ext cx="1673173" cy="829064"/>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533256</xdr:colOff>
      <xdr:row>4</xdr:row>
      <xdr:rowOff>142875</xdr:rowOff>
    </xdr:from>
    <xdr:to>
      <xdr:col>9</xdr:col>
      <xdr:colOff>370180</xdr:colOff>
      <xdr:row>9</xdr:row>
      <xdr:rowOff>0</xdr:rowOff>
    </xdr:to>
    <xdr:sp macro="" textlink="">
      <xdr:nvSpPr>
        <xdr:cNvPr id="10" name="Rectangle: Rounded Corners 9">
          <a:extLst>
            <a:ext uri="{FF2B5EF4-FFF2-40B4-BE49-F238E27FC236}">
              <a16:creationId xmlns:a16="http://schemas.microsoft.com/office/drawing/2014/main" id="{7D4AB6CD-AE0A-4DD3-8E96-7BEE14EEFDDB}"/>
            </a:ext>
          </a:extLst>
        </xdr:cNvPr>
        <xdr:cNvSpPr/>
      </xdr:nvSpPr>
      <xdr:spPr>
        <a:xfrm>
          <a:off x="4207185" y="726038"/>
          <a:ext cx="1673888" cy="829064"/>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602603</xdr:colOff>
      <xdr:row>9</xdr:row>
      <xdr:rowOff>48598</xdr:rowOff>
    </xdr:from>
    <xdr:to>
      <xdr:col>9</xdr:col>
      <xdr:colOff>160421</xdr:colOff>
      <xdr:row>18</xdr:row>
      <xdr:rowOff>28576</xdr:rowOff>
    </xdr:to>
    <xdr:sp macro="" textlink="">
      <xdr:nvSpPr>
        <xdr:cNvPr id="11" name="Rectangle: Rounded Corners 10">
          <a:extLst>
            <a:ext uri="{FF2B5EF4-FFF2-40B4-BE49-F238E27FC236}">
              <a16:creationId xmlns:a16="http://schemas.microsoft.com/office/drawing/2014/main" id="{B941AA68-4B44-43E2-A548-5E09D32D2DDE}"/>
            </a:ext>
          </a:extLst>
        </xdr:cNvPr>
        <xdr:cNvSpPr/>
      </xdr:nvSpPr>
      <xdr:spPr>
        <a:xfrm>
          <a:off x="1827246" y="1603700"/>
          <a:ext cx="3844068" cy="1729468"/>
        </a:xfrm>
        <a:prstGeom prst="roundRect">
          <a:avLst>
            <a:gd name="adj" fmla="val 6029"/>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219436</xdr:colOff>
      <xdr:row>9</xdr:row>
      <xdr:rowOff>77755</xdr:rowOff>
    </xdr:from>
    <xdr:to>
      <xdr:col>21</xdr:col>
      <xdr:colOff>174948</xdr:colOff>
      <xdr:row>28</xdr:row>
      <xdr:rowOff>76200</xdr:rowOff>
    </xdr:to>
    <xdr:sp macro="" textlink="">
      <xdr:nvSpPr>
        <xdr:cNvPr id="12" name="Rectangle: Rounded Corners 11">
          <a:extLst>
            <a:ext uri="{FF2B5EF4-FFF2-40B4-BE49-F238E27FC236}">
              <a16:creationId xmlns:a16="http://schemas.microsoft.com/office/drawing/2014/main" id="{DCDF6D03-1B83-44BC-A879-C4C67B1E508D}"/>
            </a:ext>
          </a:extLst>
        </xdr:cNvPr>
        <xdr:cNvSpPr/>
      </xdr:nvSpPr>
      <xdr:spPr>
        <a:xfrm>
          <a:off x="9404257" y="1632857"/>
          <a:ext cx="3629441" cy="3691812"/>
        </a:xfrm>
        <a:prstGeom prst="roundRect">
          <a:avLst>
            <a:gd name="adj" fmla="val 220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174457</xdr:colOff>
      <xdr:row>1</xdr:row>
      <xdr:rowOff>104776</xdr:rowOff>
    </xdr:from>
    <xdr:to>
      <xdr:col>19</xdr:col>
      <xdr:colOff>155510</xdr:colOff>
      <xdr:row>4</xdr:row>
      <xdr:rowOff>85726</xdr:rowOff>
    </xdr:to>
    <xdr:sp macro="" textlink="">
      <xdr:nvSpPr>
        <xdr:cNvPr id="13" name="Rectangle: Rounded Corners 12">
          <a:extLst>
            <a:ext uri="{FF2B5EF4-FFF2-40B4-BE49-F238E27FC236}">
              <a16:creationId xmlns:a16="http://schemas.microsoft.com/office/drawing/2014/main" id="{35B780BD-7584-449B-933E-D832F7EC5414}"/>
            </a:ext>
          </a:extLst>
        </xdr:cNvPr>
        <xdr:cNvSpPr/>
      </xdr:nvSpPr>
      <xdr:spPr>
        <a:xfrm>
          <a:off x="174457" y="104776"/>
          <a:ext cx="11615160" cy="564113"/>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US" sz="1800" b="1">
              <a:ln>
                <a:solidFill>
                  <a:schemeClr val="bg1"/>
                </a:solidFill>
              </a:ln>
              <a:solidFill>
                <a:schemeClr val="bg1"/>
              </a:solidFill>
              <a:latin typeface="Arial Black" panose="020B0A04020102020204" pitchFamily="34" charset="0"/>
              <a:cs typeface="Arial" panose="020B0604020202020204" pitchFamily="34" charset="0"/>
            </a:rPr>
            <a:t>LOGISTICS</a:t>
          </a:r>
          <a:r>
            <a:rPr lang="en-US" sz="1800" b="1" baseline="0">
              <a:ln>
                <a:solidFill>
                  <a:schemeClr val="bg1"/>
                </a:solidFill>
              </a:ln>
              <a:solidFill>
                <a:schemeClr val="bg1"/>
              </a:solidFill>
              <a:latin typeface="Arial Black" panose="020B0A04020102020204" pitchFamily="34" charset="0"/>
              <a:cs typeface="Arial" panose="020B0604020202020204" pitchFamily="34" charset="0"/>
            </a:rPr>
            <a:t>  PERFORMANCE  DASHBOARD</a:t>
          </a:r>
        </a:p>
      </xdr:txBody>
    </xdr:sp>
    <xdr:clientData/>
  </xdr:twoCellAnchor>
  <xdr:twoCellAnchor>
    <xdr:from>
      <xdr:col>3</xdr:col>
      <xdr:colOff>367393</xdr:colOff>
      <xdr:row>5</xdr:row>
      <xdr:rowOff>171449</xdr:rowOff>
    </xdr:from>
    <xdr:to>
      <xdr:col>5</xdr:col>
      <xdr:colOff>514350</xdr:colOff>
      <xdr:row>7</xdr:row>
      <xdr:rowOff>148167</xdr:rowOff>
    </xdr:to>
    <xdr:sp macro="" textlink="CALC!A3">
      <xdr:nvSpPr>
        <xdr:cNvPr id="14" name="TextBox 13">
          <a:extLst>
            <a:ext uri="{FF2B5EF4-FFF2-40B4-BE49-F238E27FC236}">
              <a16:creationId xmlns:a16="http://schemas.microsoft.com/office/drawing/2014/main" id="{1F622907-BF55-4E6E-B599-26FD5C1FFB96}"/>
            </a:ext>
          </a:extLst>
        </xdr:cNvPr>
        <xdr:cNvSpPr txBox="1"/>
      </xdr:nvSpPr>
      <xdr:spPr>
        <a:xfrm>
          <a:off x="2208893" y="933449"/>
          <a:ext cx="1374624" cy="357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C03204AA-CEC8-4B90-8E5A-B3142B406218}" type="TxLink">
            <a:rPr lang="en-US" sz="2000" b="0" i="0" u="none" strike="noStrike">
              <a:ln>
                <a:solidFill>
                  <a:schemeClr val="bg1"/>
                </a:solidFill>
              </a:ln>
              <a:solidFill>
                <a:schemeClr val="bg1"/>
              </a:solidFill>
              <a:latin typeface="Calibri"/>
              <a:ea typeface="Calibri"/>
              <a:cs typeface="Calibri"/>
            </a:rPr>
            <a:pPr algn="r"/>
            <a:t>5.5M</a:t>
          </a:fld>
          <a:endParaRPr lang="en-US" sz="2000">
            <a:ln>
              <a:solidFill>
                <a:schemeClr val="bg1"/>
              </a:solidFill>
            </a:ln>
            <a:solidFill>
              <a:schemeClr val="bg1"/>
            </a:solidFill>
          </a:endParaRPr>
        </a:p>
      </xdr:txBody>
    </xdr:sp>
    <xdr:clientData/>
  </xdr:twoCellAnchor>
  <xdr:twoCellAnchor>
    <xdr:from>
      <xdr:col>7</xdr:col>
      <xdr:colOff>286183</xdr:colOff>
      <xdr:row>5</xdr:row>
      <xdr:rowOff>171449</xdr:rowOff>
    </xdr:from>
    <xdr:to>
      <xdr:col>9</xdr:col>
      <xdr:colOff>433140</xdr:colOff>
      <xdr:row>7</xdr:row>
      <xdr:rowOff>148167</xdr:rowOff>
    </xdr:to>
    <xdr:sp macro="" textlink="CALC!B3">
      <xdr:nvSpPr>
        <xdr:cNvPr id="15" name="TextBox 14">
          <a:extLst>
            <a:ext uri="{FF2B5EF4-FFF2-40B4-BE49-F238E27FC236}">
              <a16:creationId xmlns:a16="http://schemas.microsoft.com/office/drawing/2014/main" id="{DD59CAF6-5AE0-4939-9BB9-26413823480E}"/>
            </a:ext>
          </a:extLst>
        </xdr:cNvPr>
        <xdr:cNvSpPr txBox="1"/>
      </xdr:nvSpPr>
      <xdr:spPr>
        <a:xfrm>
          <a:off x="4583016" y="933449"/>
          <a:ext cx="1374624" cy="357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74BA6970-6E96-4B9C-B6D6-934AED6652C5}" type="TxLink">
            <a:rPr lang="en-US" sz="2000" b="0" i="0" u="none" strike="noStrike">
              <a:ln>
                <a:solidFill>
                  <a:schemeClr val="bg1"/>
                </a:solidFill>
              </a:ln>
              <a:solidFill>
                <a:schemeClr val="bg1"/>
              </a:solidFill>
              <a:latin typeface="Calibri"/>
              <a:ea typeface="Calibri"/>
              <a:cs typeface="Calibri"/>
            </a:rPr>
            <a:pPr algn="r"/>
            <a:t>1.7M</a:t>
          </a:fld>
          <a:endParaRPr lang="en-US" sz="2000">
            <a:ln>
              <a:solidFill>
                <a:schemeClr val="bg1"/>
              </a:solidFill>
            </a:ln>
            <a:solidFill>
              <a:schemeClr val="bg1"/>
            </a:solidFill>
          </a:endParaRPr>
        </a:p>
      </xdr:txBody>
    </xdr:sp>
    <xdr:clientData/>
  </xdr:twoCellAnchor>
  <xdr:twoCellAnchor>
    <xdr:from>
      <xdr:col>11</xdr:col>
      <xdr:colOff>204973</xdr:colOff>
      <xdr:row>5</xdr:row>
      <xdr:rowOff>171449</xdr:rowOff>
    </xdr:from>
    <xdr:to>
      <xdr:col>13</xdr:col>
      <xdr:colOff>351930</xdr:colOff>
      <xdr:row>7</xdr:row>
      <xdr:rowOff>148167</xdr:rowOff>
    </xdr:to>
    <xdr:sp macro="" textlink="CALC!C3">
      <xdr:nvSpPr>
        <xdr:cNvPr id="16" name="TextBox 15">
          <a:extLst>
            <a:ext uri="{FF2B5EF4-FFF2-40B4-BE49-F238E27FC236}">
              <a16:creationId xmlns:a16="http://schemas.microsoft.com/office/drawing/2014/main" id="{68EA7044-FA93-47FC-B832-85F92E812CCE}"/>
            </a:ext>
          </a:extLst>
        </xdr:cNvPr>
        <xdr:cNvSpPr txBox="1"/>
      </xdr:nvSpPr>
      <xdr:spPr>
        <a:xfrm>
          <a:off x="6957140" y="933449"/>
          <a:ext cx="1374623" cy="357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E7F2D0FA-7608-43CA-9385-397B7A69E705}" type="TxLink">
            <a:rPr lang="en-US" sz="2000" b="0" i="0" u="none" strike="noStrike">
              <a:ln>
                <a:solidFill>
                  <a:schemeClr val="bg1"/>
                </a:solidFill>
              </a:ln>
              <a:solidFill>
                <a:schemeClr val="bg1"/>
              </a:solidFill>
              <a:latin typeface="Calibri"/>
              <a:ea typeface="Calibri"/>
              <a:cs typeface="Calibri"/>
            </a:rPr>
            <a:pPr algn="r"/>
            <a:t>$3.20</a:t>
          </a:fld>
          <a:endParaRPr lang="en-US" sz="2000">
            <a:ln>
              <a:solidFill>
                <a:schemeClr val="bg1"/>
              </a:solidFill>
            </a:ln>
            <a:solidFill>
              <a:schemeClr val="bg1"/>
            </a:solidFill>
          </a:endParaRPr>
        </a:p>
      </xdr:txBody>
    </xdr:sp>
    <xdr:clientData/>
  </xdr:twoCellAnchor>
  <xdr:twoCellAnchor>
    <xdr:from>
      <xdr:col>15</xdr:col>
      <xdr:colOff>123764</xdr:colOff>
      <xdr:row>5</xdr:row>
      <xdr:rowOff>171449</xdr:rowOff>
    </xdr:from>
    <xdr:to>
      <xdr:col>17</xdr:col>
      <xdr:colOff>270721</xdr:colOff>
      <xdr:row>7</xdr:row>
      <xdr:rowOff>148167</xdr:rowOff>
    </xdr:to>
    <xdr:sp macro="" textlink="CALC!E3">
      <xdr:nvSpPr>
        <xdr:cNvPr id="18" name="TextBox 17">
          <a:extLst>
            <a:ext uri="{FF2B5EF4-FFF2-40B4-BE49-F238E27FC236}">
              <a16:creationId xmlns:a16="http://schemas.microsoft.com/office/drawing/2014/main" id="{95282E2B-8D01-464C-8CBA-9C6A96206934}"/>
            </a:ext>
          </a:extLst>
        </xdr:cNvPr>
        <xdr:cNvSpPr txBox="1"/>
      </xdr:nvSpPr>
      <xdr:spPr>
        <a:xfrm>
          <a:off x="9331264" y="933449"/>
          <a:ext cx="1374624" cy="357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5C5CFEB-CF7A-43F9-90A6-F6FEEB9C565D}" type="TxLink">
            <a:rPr lang="en-US" sz="2000" b="0" i="0" u="none" strike="noStrike">
              <a:ln>
                <a:solidFill>
                  <a:schemeClr val="bg1"/>
                </a:solidFill>
              </a:ln>
              <a:solidFill>
                <a:schemeClr val="bg1"/>
              </a:solidFill>
              <a:latin typeface="Calibri"/>
              <a:ea typeface="Calibri"/>
              <a:cs typeface="Calibri"/>
            </a:rPr>
            <a:pPr algn="r"/>
            <a:t>1178058</a:t>
          </a:fld>
          <a:endParaRPr lang="en-US" sz="2000">
            <a:ln>
              <a:solidFill>
                <a:schemeClr val="bg1"/>
              </a:solidFill>
            </a:ln>
            <a:solidFill>
              <a:schemeClr val="bg1"/>
            </a:solidFill>
          </a:endParaRPr>
        </a:p>
      </xdr:txBody>
    </xdr:sp>
    <xdr:clientData/>
  </xdr:twoCellAnchor>
  <xdr:twoCellAnchor>
    <xdr:from>
      <xdr:col>19</xdr:col>
      <xdr:colOff>42552</xdr:colOff>
      <xdr:row>5</xdr:row>
      <xdr:rowOff>171449</xdr:rowOff>
    </xdr:from>
    <xdr:to>
      <xdr:col>21</xdr:col>
      <xdr:colOff>189509</xdr:colOff>
      <xdr:row>7</xdr:row>
      <xdr:rowOff>148167</xdr:rowOff>
    </xdr:to>
    <xdr:sp macro="" textlink="CALC!D3">
      <xdr:nvSpPr>
        <xdr:cNvPr id="19" name="TextBox 18">
          <a:extLst>
            <a:ext uri="{FF2B5EF4-FFF2-40B4-BE49-F238E27FC236}">
              <a16:creationId xmlns:a16="http://schemas.microsoft.com/office/drawing/2014/main" id="{00CEDDB8-90CC-46D6-8AE4-50687F05F6B2}"/>
            </a:ext>
          </a:extLst>
        </xdr:cNvPr>
        <xdr:cNvSpPr txBox="1"/>
      </xdr:nvSpPr>
      <xdr:spPr>
        <a:xfrm>
          <a:off x="11705385" y="933449"/>
          <a:ext cx="1374624" cy="357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2FC8E707-2666-4236-9927-640DAD89CBF9}" type="TxLink">
            <a:rPr lang="en-US" sz="2000" b="0" i="0" u="none" strike="noStrike">
              <a:ln>
                <a:solidFill>
                  <a:schemeClr val="bg1"/>
                </a:solidFill>
              </a:ln>
              <a:solidFill>
                <a:schemeClr val="bg1"/>
              </a:solidFill>
              <a:latin typeface="Calibri"/>
              <a:ea typeface="Calibri"/>
              <a:cs typeface="Calibri"/>
            </a:rPr>
            <a:pPr algn="r"/>
            <a:t>4.38</a:t>
          </a:fld>
          <a:endParaRPr lang="en-US" sz="2000">
            <a:ln>
              <a:solidFill>
                <a:schemeClr val="bg1"/>
              </a:solidFill>
            </a:ln>
            <a:solidFill>
              <a:schemeClr val="bg1"/>
            </a:solidFill>
          </a:endParaRPr>
        </a:p>
      </xdr:txBody>
    </xdr:sp>
    <xdr:clientData/>
  </xdr:twoCellAnchor>
  <xdr:twoCellAnchor>
    <xdr:from>
      <xdr:col>18</xdr:col>
      <xdr:colOff>316535</xdr:colOff>
      <xdr:row>4</xdr:row>
      <xdr:rowOff>142680</xdr:rowOff>
    </xdr:from>
    <xdr:to>
      <xdr:col>21</xdr:col>
      <xdr:colOff>34051</xdr:colOff>
      <xdr:row>6</xdr:row>
      <xdr:rowOff>9330</xdr:rowOff>
    </xdr:to>
    <xdr:sp macro="" textlink="">
      <xdr:nvSpPr>
        <xdr:cNvPr id="20" name="TextBox 19">
          <a:extLst>
            <a:ext uri="{FF2B5EF4-FFF2-40B4-BE49-F238E27FC236}">
              <a16:creationId xmlns:a16="http://schemas.microsoft.com/office/drawing/2014/main" id="{FA7EA501-B214-4F5E-80AC-7705E41B865B}"/>
            </a:ext>
          </a:extLst>
        </xdr:cNvPr>
        <xdr:cNvSpPr txBox="1"/>
      </xdr:nvSpPr>
      <xdr:spPr>
        <a:xfrm>
          <a:off x="11338321" y="725843"/>
          <a:ext cx="1554480" cy="255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chemeClr val="bg1"/>
                </a:solidFill>
              </a:ln>
              <a:solidFill>
                <a:schemeClr val="bg1"/>
              </a:solidFill>
            </a:rPr>
            <a:t>Fuel</a:t>
          </a:r>
          <a:r>
            <a:rPr lang="en-US" sz="1100" baseline="0">
              <a:ln>
                <a:solidFill>
                  <a:schemeClr val="bg1"/>
                </a:solidFill>
              </a:ln>
              <a:solidFill>
                <a:schemeClr val="bg1"/>
              </a:solidFill>
            </a:rPr>
            <a:t> Efficiency (KM/L)</a:t>
          </a:r>
          <a:endParaRPr lang="en-US" sz="1100">
            <a:ln>
              <a:solidFill>
                <a:schemeClr val="bg1"/>
              </a:solidFill>
            </a:ln>
            <a:solidFill>
              <a:schemeClr val="bg1"/>
            </a:solidFill>
          </a:endParaRPr>
        </a:p>
      </xdr:txBody>
    </xdr:sp>
    <xdr:clientData/>
  </xdr:twoCellAnchor>
  <xdr:twoCellAnchor>
    <xdr:from>
      <xdr:col>14</xdr:col>
      <xdr:colOff>382560</xdr:colOff>
      <xdr:row>4</xdr:row>
      <xdr:rowOff>142680</xdr:rowOff>
    </xdr:from>
    <xdr:to>
      <xdr:col>17</xdr:col>
      <xdr:colOff>100076</xdr:colOff>
      <xdr:row>6</xdr:row>
      <xdr:rowOff>9330</xdr:rowOff>
    </xdr:to>
    <xdr:sp macro="" textlink="">
      <xdr:nvSpPr>
        <xdr:cNvPr id="21" name="TextBox 20">
          <a:extLst>
            <a:ext uri="{FF2B5EF4-FFF2-40B4-BE49-F238E27FC236}">
              <a16:creationId xmlns:a16="http://schemas.microsoft.com/office/drawing/2014/main" id="{31BB09C5-85D0-4615-B464-ECEFD845B1FC}"/>
            </a:ext>
          </a:extLst>
        </xdr:cNvPr>
        <xdr:cNvSpPr txBox="1"/>
      </xdr:nvSpPr>
      <xdr:spPr>
        <a:xfrm>
          <a:off x="8955060" y="725843"/>
          <a:ext cx="1554480" cy="255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chemeClr val="bg1"/>
                </a:solidFill>
              </a:ln>
              <a:solidFill>
                <a:schemeClr val="bg1"/>
              </a:solidFill>
            </a:rPr>
            <a:t>Total</a:t>
          </a:r>
          <a:r>
            <a:rPr lang="en-US" sz="1100" baseline="0">
              <a:ln>
                <a:solidFill>
                  <a:schemeClr val="bg1"/>
                </a:solidFill>
              </a:ln>
              <a:solidFill>
                <a:schemeClr val="bg1"/>
              </a:solidFill>
            </a:rPr>
            <a:t> KM Traveled</a:t>
          </a:r>
          <a:endParaRPr lang="en-US" sz="1100">
            <a:ln>
              <a:solidFill>
                <a:schemeClr val="bg1"/>
              </a:solidFill>
            </a:ln>
            <a:solidFill>
              <a:schemeClr val="bg1"/>
            </a:solidFill>
          </a:endParaRPr>
        </a:p>
      </xdr:txBody>
    </xdr:sp>
    <xdr:clientData/>
  </xdr:twoCellAnchor>
  <xdr:twoCellAnchor>
    <xdr:from>
      <xdr:col>10</xdr:col>
      <xdr:colOff>448585</xdr:colOff>
      <xdr:row>4</xdr:row>
      <xdr:rowOff>142680</xdr:rowOff>
    </xdr:from>
    <xdr:to>
      <xdr:col>13</xdr:col>
      <xdr:colOff>166100</xdr:colOff>
      <xdr:row>6</xdr:row>
      <xdr:rowOff>9330</xdr:rowOff>
    </xdr:to>
    <xdr:sp macro="" textlink="">
      <xdr:nvSpPr>
        <xdr:cNvPr id="22" name="TextBox 21">
          <a:extLst>
            <a:ext uri="{FF2B5EF4-FFF2-40B4-BE49-F238E27FC236}">
              <a16:creationId xmlns:a16="http://schemas.microsoft.com/office/drawing/2014/main" id="{32E86CA9-FECC-4957-BA87-D5E02EC2F930}"/>
            </a:ext>
          </a:extLst>
        </xdr:cNvPr>
        <xdr:cNvSpPr txBox="1"/>
      </xdr:nvSpPr>
      <xdr:spPr>
        <a:xfrm>
          <a:off x="6571799" y="725843"/>
          <a:ext cx="1554480" cy="255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chemeClr val="bg1"/>
                </a:solidFill>
              </a:ln>
              <a:solidFill>
                <a:schemeClr val="bg1"/>
              </a:solidFill>
            </a:rPr>
            <a:t>Average</a:t>
          </a:r>
          <a:r>
            <a:rPr lang="en-US" sz="1100" baseline="0">
              <a:ln>
                <a:solidFill>
                  <a:schemeClr val="bg1"/>
                </a:solidFill>
              </a:ln>
              <a:solidFill>
                <a:schemeClr val="bg1"/>
              </a:solidFill>
            </a:rPr>
            <a:t> Cost per KM</a:t>
          </a:r>
          <a:endParaRPr lang="en-US" sz="1100">
            <a:ln>
              <a:solidFill>
                <a:schemeClr val="bg1"/>
              </a:solidFill>
            </a:ln>
            <a:solidFill>
              <a:schemeClr val="bg1"/>
            </a:solidFill>
          </a:endParaRPr>
        </a:p>
      </xdr:txBody>
    </xdr:sp>
    <xdr:clientData/>
  </xdr:twoCellAnchor>
  <xdr:twoCellAnchor>
    <xdr:from>
      <xdr:col>6</xdr:col>
      <xdr:colOff>514610</xdr:colOff>
      <xdr:row>4</xdr:row>
      <xdr:rowOff>142680</xdr:rowOff>
    </xdr:from>
    <xdr:to>
      <xdr:col>9</xdr:col>
      <xdr:colOff>232126</xdr:colOff>
      <xdr:row>6</xdr:row>
      <xdr:rowOff>9330</xdr:rowOff>
    </xdr:to>
    <xdr:sp macro="" textlink="">
      <xdr:nvSpPr>
        <xdr:cNvPr id="23" name="TextBox 22">
          <a:extLst>
            <a:ext uri="{FF2B5EF4-FFF2-40B4-BE49-F238E27FC236}">
              <a16:creationId xmlns:a16="http://schemas.microsoft.com/office/drawing/2014/main" id="{F34D397E-9994-4326-9E87-7608ED18DA3E}"/>
            </a:ext>
          </a:extLst>
        </xdr:cNvPr>
        <xdr:cNvSpPr txBox="1"/>
      </xdr:nvSpPr>
      <xdr:spPr>
        <a:xfrm>
          <a:off x="4188539" y="725843"/>
          <a:ext cx="1554480" cy="255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chemeClr val="bg1"/>
                </a:solidFill>
              </a:ln>
              <a:solidFill>
                <a:schemeClr val="bg1"/>
              </a:solidFill>
            </a:rPr>
            <a:t>Profit</a:t>
          </a:r>
        </a:p>
      </xdr:txBody>
    </xdr:sp>
    <xdr:clientData/>
  </xdr:twoCellAnchor>
  <xdr:twoCellAnchor>
    <xdr:from>
      <xdr:col>2</xdr:col>
      <xdr:colOff>580636</xdr:colOff>
      <xdr:row>4</xdr:row>
      <xdr:rowOff>142680</xdr:rowOff>
    </xdr:from>
    <xdr:to>
      <xdr:col>5</xdr:col>
      <xdr:colOff>298152</xdr:colOff>
      <xdr:row>6</xdr:row>
      <xdr:rowOff>9330</xdr:rowOff>
    </xdr:to>
    <xdr:sp macro="" textlink="">
      <xdr:nvSpPr>
        <xdr:cNvPr id="24" name="TextBox 23">
          <a:extLst>
            <a:ext uri="{FF2B5EF4-FFF2-40B4-BE49-F238E27FC236}">
              <a16:creationId xmlns:a16="http://schemas.microsoft.com/office/drawing/2014/main" id="{69993A92-EB5D-4A2E-AD32-243402DC9C56}"/>
            </a:ext>
          </a:extLst>
        </xdr:cNvPr>
        <xdr:cNvSpPr txBox="1"/>
      </xdr:nvSpPr>
      <xdr:spPr>
        <a:xfrm>
          <a:off x="1805279" y="725843"/>
          <a:ext cx="1554480" cy="255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chemeClr val="bg1"/>
                </a:solidFill>
              </a:ln>
              <a:solidFill>
                <a:schemeClr val="bg1"/>
              </a:solidFill>
            </a:rPr>
            <a:t>Total</a:t>
          </a:r>
          <a:r>
            <a:rPr lang="en-US" sz="1100" baseline="0">
              <a:ln>
                <a:solidFill>
                  <a:schemeClr val="bg1"/>
                </a:solidFill>
              </a:ln>
              <a:solidFill>
                <a:schemeClr val="bg1"/>
              </a:solidFill>
            </a:rPr>
            <a:t> Revenue</a:t>
          </a:r>
          <a:endParaRPr lang="en-US" sz="1100">
            <a:ln>
              <a:solidFill>
                <a:schemeClr val="bg1"/>
              </a:solidFill>
            </a:ln>
            <a:solidFill>
              <a:schemeClr val="bg1"/>
            </a:solidFill>
          </a:endParaRPr>
        </a:p>
      </xdr:txBody>
    </xdr:sp>
    <xdr:clientData/>
  </xdr:twoCellAnchor>
  <xdr:twoCellAnchor editAs="oneCell">
    <xdr:from>
      <xdr:col>0</xdr:col>
      <xdr:colOff>152401</xdr:colOff>
      <xdr:row>8</xdr:row>
      <xdr:rowOff>142873</xdr:rowOff>
    </xdr:from>
    <xdr:to>
      <xdr:col>2</xdr:col>
      <xdr:colOff>476250</xdr:colOff>
      <xdr:row>20</xdr:row>
      <xdr:rowOff>161925</xdr:rowOff>
    </xdr:to>
    <mc:AlternateContent xmlns:mc="http://schemas.openxmlformats.org/markup-compatibility/2006" xmlns:a14="http://schemas.microsoft.com/office/drawing/2010/main">
      <mc:Choice Requires="a14">
        <xdr:graphicFrame macro="">
          <xdr:nvGraphicFramePr>
            <xdr:cNvPr id="26" name="Month Name 1">
              <a:extLst>
                <a:ext uri="{FF2B5EF4-FFF2-40B4-BE49-F238E27FC236}">
                  <a16:creationId xmlns:a16="http://schemas.microsoft.com/office/drawing/2014/main" id="{EE170BF0-53D3-408D-B913-26D85809F282}"/>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152401" y="1476373"/>
              <a:ext cx="1547060" cy="2305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21</xdr:row>
      <xdr:rowOff>66675</xdr:rowOff>
    </xdr:from>
    <xdr:to>
      <xdr:col>2</xdr:col>
      <xdr:colOff>523875</xdr:colOff>
      <xdr:row>26</xdr:row>
      <xdr:rowOff>57150</xdr:rowOff>
    </xdr:to>
    <mc:AlternateContent xmlns:mc="http://schemas.openxmlformats.org/markup-compatibility/2006" xmlns:a14="http://schemas.microsoft.com/office/drawing/2010/main">
      <mc:Choice Requires="a14">
        <xdr:graphicFrame macro="">
          <xdr:nvGraphicFramePr>
            <xdr:cNvPr id="27" name="Truck Type 1">
              <a:extLst>
                <a:ext uri="{FF2B5EF4-FFF2-40B4-BE49-F238E27FC236}">
                  <a16:creationId xmlns:a16="http://schemas.microsoft.com/office/drawing/2014/main" id="{81699178-3E1C-458B-872F-6F207B24FCAD}"/>
                </a:ext>
              </a:extLst>
            </xdr:cNvPr>
            <xdr:cNvGraphicFramePr/>
          </xdr:nvGraphicFramePr>
          <xdr:xfrm>
            <a:off x="0" y="0"/>
            <a:ext cx="0" cy="0"/>
          </xdr:xfrm>
          <a:graphic>
            <a:graphicData uri="http://schemas.microsoft.com/office/drawing/2010/slicer">
              <sle:slicer xmlns:sle="http://schemas.microsoft.com/office/drawing/2010/slicer" name="Truck Type 1"/>
            </a:graphicData>
          </a:graphic>
        </xdr:graphicFrame>
      </mc:Choice>
      <mc:Fallback xmlns="">
        <xdr:sp macro="" textlink="">
          <xdr:nvSpPr>
            <xdr:cNvPr id="0" name=""/>
            <xdr:cNvSpPr>
              <a:spLocks noTextEdit="1"/>
            </xdr:cNvSpPr>
          </xdr:nvSpPr>
          <xdr:spPr>
            <a:xfrm>
              <a:off x="142875" y="3876675"/>
              <a:ext cx="1604211" cy="94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5</xdr:row>
      <xdr:rowOff>95251</xdr:rowOff>
    </xdr:from>
    <xdr:to>
      <xdr:col>2</xdr:col>
      <xdr:colOff>476250</xdr:colOff>
      <xdr:row>9</xdr:row>
      <xdr:rowOff>2645</xdr:rowOff>
    </xdr:to>
    <mc:AlternateContent xmlns:mc="http://schemas.openxmlformats.org/markup-compatibility/2006" xmlns:a14="http://schemas.microsoft.com/office/drawing/2010/main">
      <mc:Choice Requires="a14">
        <xdr:graphicFrame macro="">
          <xdr:nvGraphicFramePr>
            <xdr:cNvPr id="28" name="Year 1">
              <a:extLst>
                <a:ext uri="{FF2B5EF4-FFF2-40B4-BE49-F238E27FC236}">
                  <a16:creationId xmlns:a16="http://schemas.microsoft.com/office/drawing/2014/main" id="{C3973477-19F0-46C3-964B-D077B007E65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2400" y="857251"/>
              <a:ext cx="1547061" cy="669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346317</xdr:colOff>
      <xdr:row>7</xdr:row>
      <xdr:rowOff>94432</xdr:rowOff>
    </xdr:from>
    <xdr:to>
      <xdr:col>5</xdr:col>
      <xdr:colOff>493274</xdr:colOff>
      <xdr:row>8</xdr:row>
      <xdr:rowOff>174365</xdr:rowOff>
    </xdr:to>
    <xdr:sp macro="" textlink="CALC!E12">
      <xdr:nvSpPr>
        <xdr:cNvPr id="17" name="TextBox 16">
          <a:extLst>
            <a:ext uri="{FF2B5EF4-FFF2-40B4-BE49-F238E27FC236}">
              <a16:creationId xmlns:a16="http://schemas.microsoft.com/office/drawing/2014/main" id="{03EA18B4-E1FC-4285-AB86-E51B5E83C617}"/>
            </a:ext>
          </a:extLst>
        </xdr:cNvPr>
        <xdr:cNvSpPr txBox="1"/>
      </xdr:nvSpPr>
      <xdr:spPr>
        <a:xfrm>
          <a:off x="2183281" y="1260759"/>
          <a:ext cx="13716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3D81383F-80D4-4F44-9CFB-174320E90A16}" type="TxLink">
            <a:rPr lang="en-US" sz="1100" b="1" i="0" u="none" strike="noStrike">
              <a:solidFill>
                <a:schemeClr val="bg1"/>
              </a:solidFill>
              <a:latin typeface="Calibri"/>
              <a:ea typeface="Calibri"/>
              <a:cs typeface="Calibri"/>
            </a:rPr>
            <a:pPr algn="r"/>
            <a:t>↓0.00% YOY</a:t>
          </a:fld>
          <a:endParaRPr lang="en-US" sz="1100" b="1">
            <a:solidFill>
              <a:schemeClr val="bg1"/>
            </a:solidFill>
          </a:endParaRPr>
        </a:p>
      </xdr:txBody>
    </xdr:sp>
    <xdr:clientData/>
  </xdr:twoCellAnchor>
  <xdr:twoCellAnchor>
    <xdr:from>
      <xdr:col>7</xdr:col>
      <xdr:colOff>266005</xdr:colOff>
      <xdr:row>7</xdr:row>
      <xdr:rowOff>90544</xdr:rowOff>
    </xdr:from>
    <xdr:to>
      <xdr:col>9</xdr:col>
      <xdr:colOff>412962</xdr:colOff>
      <xdr:row>8</xdr:row>
      <xdr:rowOff>170477</xdr:rowOff>
    </xdr:to>
    <xdr:sp macro="" textlink="CALC!E13">
      <xdr:nvSpPr>
        <xdr:cNvPr id="30" name="TextBox 29">
          <a:extLst>
            <a:ext uri="{FF2B5EF4-FFF2-40B4-BE49-F238E27FC236}">
              <a16:creationId xmlns:a16="http://schemas.microsoft.com/office/drawing/2014/main" id="{7DF17925-BED3-43B2-A939-D07772149304}"/>
            </a:ext>
          </a:extLst>
        </xdr:cNvPr>
        <xdr:cNvSpPr txBox="1"/>
      </xdr:nvSpPr>
      <xdr:spPr>
        <a:xfrm>
          <a:off x="4552255" y="1256871"/>
          <a:ext cx="13716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D7978850-037E-4070-86A7-DB88252F867D}" type="TxLink">
            <a:rPr lang="en-US" sz="1100" b="1" i="0" u="none" strike="noStrike">
              <a:solidFill>
                <a:schemeClr val="bg1"/>
              </a:solidFill>
              <a:latin typeface="Calibri"/>
              <a:ea typeface="Calibri"/>
              <a:cs typeface="Calibri"/>
            </a:rPr>
            <a:pPr algn="r"/>
            <a:t>↓23.21% YOY</a:t>
          </a:fld>
          <a:endParaRPr lang="en-US" sz="1100" b="1">
            <a:solidFill>
              <a:schemeClr val="bg1"/>
            </a:solidFill>
          </a:endParaRPr>
        </a:p>
      </xdr:txBody>
    </xdr:sp>
    <xdr:clientData/>
  </xdr:twoCellAnchor>
  <xdr:twoCellAnchor>
    <xdr:from>
      <xdr:col>11</xdr:col>
      <xdr:colOff>185695</xdr:colOff>
      <xdr:row>7</xdr:row>
      <xdr:rowOff>94432</xdr:rowOff>
    </xdr:from>
    <xdr:to>
      <xdr:col>13</xdr:col>
      <xdr:colOff>332652</xdr:colOff>
      <xdr:row>8</xdr:row>
      <xdr:rowOff>174365</xdr:rowOff>
    </xdr:to>
    <xdr:sp macro="" textlink="CALC!E14">
      <xdr:nvSpPr>
        <xdr:cNvPr id="31" name="TextBox 30">
          <a:extLst>
            <a:ext uri="{FF2B5EF4-FFF2-40B4-BE49-F238E27FC236}">
              <a16:creationId xmlns:a16="http://schemas.microsoft.com/office/drawing/2014/main" id="{8A95A339-1FB6-4097-9000-831B8042C536}"/>
            </a:ext>
          </a:extLst>
        </xdr:cNvPr>
        <xdr:cNvSpPr txBox="1"/>
      </xdr:nvSpPr>
      <xdr:spPr>
        <a:xfrm>
          <a:off x="6921231" y="1260759"/>
          <a:ext cx="13716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6A440F96-89BC-49A1-96C9-B008E0A06925}" type="TxLink">
            <a:rPr lang="en-US" sz="1100" b="1" i="0" u="none" strike="noStrike">
              <a:solidFill>
                <a:schemeClr val="bg1"/>
              </a:solidFill>
              <a:latin typeface="Calibri"/>
              <a:ea typeface="Calibri"/>
              <a:cs typeface="Calibri"/>
            </a:rPr>
            <a:pPr algn="r"/>
            <a:t>↑5.16% YOY</a:t>
          </a:fld>
          <a:endParaRPr lang="en-US" sz="1100" b="1">
            <a:solidFill>
              <a:schemeClr val="bg1"/>
            </a:solidFill>
          </a:endParaRPr>
        </a:p>
      </xdr:txBody>
    </xdr:sp>
    <xdr:clientData/>
  </xdr:twoCellAnchor>
  <xdr:twoCellAnchor>
    <xdr:from>
      <xdr:col>15</xdr:col>
      <xdr:colOff>105386</xdr:colOff>
      <xdr:row>7</xdr:row>
      <xdr:rowOff>94432</xdr:rowOff>
    </xdr:from>
    <xdr:to>
      <xdr:col>17</xdr:col>
      <xdr:colOff>252343</xdr:colOff>
      <xdr:row>8</xdr:row>
      <xdr:rowOff>174365</xdr:rowOff>
    </xdr:to>
    <xdr:sp macro="" textlink="CALC!E15">
      <xdr:nvSpPr>
        <xdr:cNvPr id="32" name="TextBox 31">
          <a:extLst>
            <a:ext uri="{FF2B5EF4-FFF2-40B4-BE49-F238E27FC236}">
              <a16:creationId xmlns:a16="http://schemas.microsoft.com/office/drawing/2014/main" id="{71284B09-9C4D-4B7A-A46C-08219EC3D0B5}"/>
            </a:ext>
          </a:extLst>
        </xdr:cNvPr>
        <xdr:cNvSpPr txBox="1"/>
      </xdr:nvSpPr>
      <xdr:spPr>
        <a:xfrm>
          <a:off x="9290207" y="1260759"/>
          <a:ext cx="13716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FCDFA96C-E845-4EDF-B6DA-2CD90EA4BE9F}" type="TxLink">
            <a:rPr lang="en-US" sz="1100" b="1" i="0" u="none" strike="noStrike">
              <a:solidFill>
                <a:schemeClr val="bg1"/>
              </a:solidFill>
              <a:latin typeface="Calibri"/>
              <a:ea typeface="Calibri"/>
              <a:cs typeface="Calibri"/>
            </a:rPr>
            <a:pPr algn="r"/>
            <a:t>↓1.83% YOY</a:t>
          </a:fld>
          <a:endParaRPr lang="en-US" sz="1100" b="1">
            <a:solidFill>
              <a:schemeClr val="bg1"/>
            </a:solidFill>
          </a:endParaRPr>
        </a:p>
      </xdr:txBody>
    </xdr:sp>
    <xdr:clientData/>
  </xdr:twoCellAnchor>
  <xdr:twoCellAnchor>
    <xdr:from>
      <xdr:col>19</xdr:col>
      <xdr:colOff>25075</xdr:colOff>
      <xdr:row>7</xdr:row>
      <xdr:rowOff>90544</xdr:rowOff>
    </xdr:from>
    <xdr:to>
      <xdr:col>21</xdr:col>
      <xdr:colOff>172032</xdr:colOff>
      <xdr:row>8</xdr:row>
      <xdr:rowOff>170477</xdr:rowOff>
    </xdr:to>
    <xdr:sp macro="" textlink="CALC!E16">
      <xdr:nvSpPr>
        <xdr:cNvPr id="35" name="TextBox 34">
          <a:extLst>
            <a:ext uri="{FF2B5EF4-FFF2-40B4-BE49-F238E27FC236}">
              <a16:creationId xmlns:a16="http://schemas.microsoft.com/office/drawing/2014/main" id="{3E8BC64E-E9CE-4C4D-BC91-4726C9AADC1B}"/>
            </a:ext>
          </a:extLst>
        </xdr:cNvPr>
        <xdr:cNvSpPr txBox="1"/>
      </xdr:nvSpPr>
      <xdr:spPr>
        <a:xfrm>
          <a:off x="11659182" y="1256871"/>
          <a:ext cx="13716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298ABA35-F7A7-419E-ADD8-AF3120E31D87}" type="TxLink">
            <a:rPr lang="en-US" sz="1100" b="1" i="0" u="none" strike="noStrike">
              <a:solidFill>
                <a:schemeClr val="bg1"/>
              </a:solidFill>
              <a:latin typeface="Calibri"/>
              <a:ea typeface="Calibri"/>
              <a:cs typeface="Calibri"/>
            </a:rPr>
            <a:pPr algn="r"/>
            <a:t>↑58.09% YOY</a:t>
          </a:fld>
          <a:endParaRPr lang="en-US" sz="1100" b="1">
            <a:solidFill>
              <a:schemeClr val="bg1"/>
            </a:solidFill>
          </a:endParaRPr>
        </a:p>
      </xdr:txBody>
    </xdr:sp>
    <xdr:clientData/>
  </xdr:twoCellAnchor>
  <xdr:twoCellAnchor>
    <xdr:from>
      <xdr:col>15</xdr:col>
      <xdr:colOff>220579</xdr:colOff>
      <xdr:row>11</xdr:row>
      <xdr:rowOff>110288</xdr:rowOff>
    </xdr:from>
    <xdr:to>
      <xdr:col>21</xdr:col>
      <xdr:colOff>80210</xdr:colOff>
      <xdr:row>20</xdr:row>
      <xdr:rowOff>120315</xdr:rowOff>
    </xdr:to>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0B2DF774-567E-4733-BE88-38074FCEF9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364579" y="2205788"/>
              <a:ext cx="3517231" cy="172452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154850</xdr:colOff>
      <xdr:row>19</xdr:row>
      <xdr:rowOff>173232</xdr:rowOff>
    </xdr:from>
    <xdr:to>
      <xdr:col>21</xdr:col>
      <xdr:colOff>539749</xdr:colOff>
      <xdr:row>28</xdr:row>
      <xdr:rowOff>113074</xdr:rowOff>
    </xdr:to>
    <xdr:graphicFrame macro="">
      <xdr:nvGraphicFramePr>
        <xdr:cNvPr id="37" name="Chart 36">
          <a:extLst>
            <a:ext uri="{FF2B5EF4-FFF2-40B4-BE49-F238E27FC236}">
              <a16:creationId xmlns:a16="http://schemas.microsoft.com/office/drawing/2014/main" id="{AA4D3696-5F83-4C8D-B35C-D5F64E483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19439</xdr:colOff>
      <xdr:row>18</xdr:row>
      <xdr:rowOff>140368</xdr:rowOff>
    </xdr:from>
    <xdr:to>
      <xdr:col>10</xdr:col>
      <xdr:colOff>411079</xdr:colOff>
      <xdr:row>28</xdr:row>
      <xdr:rowOff>170447</xdr:rowOff>
    </xdr:to>
    <xdr:graphicFrame macro="">
      <xdr:nvGraphicFramePr>
        <xdr:cNvPr id="42" name="Chart 41">
          <a:extLst>
            <a:ext uri="{FF2B5EF4-FFF2-40B4-BE49-F238E27FC236}">
              <a16:creationId xmlns:a16="http://schemas.microsoft.com/office/drawing/2014/main" id="{8A3DC284-3F5A-4179-A30F-6983ED306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19439</xdr:colOff>
      <xdr:row>11</xdr:row>
      <xdr:rowOff>97193</xdr:rowOff>
    </xdr:from>
    <xdr:to>
      <xdr:col>9</xdr:col>
      <xdr:colOff>136071</xdr:colOff>
      <xdr:row>18</xdr:row>
      <xdr:rowOff>16040</xdr:rowOff>
    </xdr:to>
    <xdr:graphicFrame macro="">
      <xdr:nvGraphicFramePr>
        <xdr:cNvPr id="43" name="Chart 42">
          <a:extLst>
            <a:ext uri="{FF2B5EF4-FFF2-40B4-BE49-F238E27FC236}">
              <a16:creationId xmlns:a16="http://schemas.microsoft.com/office/drawing/2014/main" id="{AE455671-69F0-4309-A2DF-084D83D223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281962</xdr:colOff>
      <xdr:row>9</xdr:row>
      <xdr:rowOff>117247</xdr:rowOff>
    </xdr:from>
    <xdr:to>
      <xdr:col>20</xdr:col>
      <xdr:colOff>602601</xdr:colOff>
      <xdr:row>11</xdr:row>
      <xdr:rowOff>3070</xdr:rowOff>
    </xdr:to>
    <xdr:sp macro="" textlink="CALC!G17">
      <xdr:nvSpPr>
        <xdr:cNvPr id="25" name="TextBox 24">
          <a:extLst>
            <a:ext uri="{FF2B5EF4-FFF2-40B4-BE49-F238E27FC236}">
              <a16:creationId xmlns:a16="http://schemas.microsoft.com/office/drawing/2014/main" id="{EB259D13-0863-473D-9935-5B7E519EB5AA}"/>
            </a:ext>
          </a:extLst>
        </xdr:cNvPr>
        <xdr:cNvSpPr txBox="1"/>
      </xdr:nvSpPr>
      <xdr:spPr>
        <a:xfrm>
          <a:off x="9466783" y="1672349"/>
          <a:ext cx="3382247" cy="274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B3789E-D0D3-4748-A9A4-EEB50130EEAF}" type="TxLink">
            <a:rPr lang="en-US" sz="1200" b="1" i="0" u="none" strike="noStrike">
              <a:solidFill>
                <a:schemeClr val="bg1"/>
              </a:solidFill>
              <a:latin typeface="Calibri"/>
              <a:ea typeface="Calibri"/>
              <a:cs typeface="Calibri"/>
            </a:rPr>
            <a:pPr algn="ctr"/>
            <a:t>Hub: WV Generated $734070.12 in Revenue</a:t>
          </a:fld>
          <a:endParaRPr lang="en-US" sz="1200" b="1">
            <a:solidFill>
              <a:schemeClr val="bg1"/>
            </a:solidFill>
          </a:endParaRPr>
        </a:p>
      </xdr:txBody>
    </xdr:sp>
    <xdr:clientData/>
  </xdr:twoCellAnchor>
  <xdr:twoCellAnchor>
    <xdr:from>
      <xdr:col>3</xdr:col>
      <xdr:colOff>122321</xdr:colOff>
      <xdr:row>18</xdr:row>
      <xdr:rowOff>162424</xdr:rowOff>
    </xdr:from>
    <xdr:to>
      <xdr:col>10</xdr:col>
      <xdr:colOff>379056</xdr:colOff>
      <xdr:row>21</xdr:row>
      <xdr:rowOff>48596</xdr:rowOff>
    </xdr:to>
    <xdr:sp macro="" textlink="CALC!K1">
      <xdr:nvSpPr>
        <xdr:cNvPr id="44" name="TextBox 43">
          <a:extLst>
            <a:ext uri="{FF2B5EF4-FFF2-40B4-BE49-F238E27FC236}">
              <a16:creationId xmlns:a16="http://schemas.microsoft.com/office/drawing/2014/main" id="{B8496036-B983-4F1F-876E-187A0464D4C6}"/>
            </a:ext>
          </a:extLst>
        </xdr:cNvPr>
        <xdr:cNvSpPr txBox="1"/>
      </xdr:nvSpPr>
      <xdr:spPr>
        <a:xfrm>
          <a:off x="1959285" y="3467016"/>
          <a:ext cx="4542985" cy="469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0027D4-686B-4B23-8998-E19EBB556121}" type="TxLink">
            <a:rPr lang="en-US" sz="1200" b="1" i="0" u="none" strike="noStrike">
              <a:solidFill>
                <a:schemeClr val="bg1"/>
              </a:solidFill>
              <a:latin typeface="Calibri"/>
              <a:ea typeface="Calibri"/>
              <a:cs typeface="Calibri"/>
            </a:rPr>
            <a:pPr algn="ctr"/>
            <a:t>Total Revenue vs Total Cost: May: $454924.56 - Operational Cost | February : $709696.35 - Revenue</a:t>
          </a:fld>
          <a:endParaRPr lang="en-US" sz="1200" b="1">
            <a:solidFill>
              <a:schemeClr val="bg1"/>
            </a:solidFill>
          </a:endParaRPr>
        </a:p>
      </xdr:txBody>
    </xdr:sp>
    <xdr:clientData/>
  </xdr:twoCellAnchor>
  <xdr:twoCellAnchor>
    <xdr:from>
      <xdr:col>3</xdr:col>
      <xdr:colOff>68036</xdr:colOff>
      <xdr:row>9</xdr:row>
      <xdr:rowOff>72046</xdr:rowOff>
    </xdr:from>
    <xdr:to>
      <xdr:col>9</xdr:col>
      <xdr:colOff>223546</xdr:colOff>
      <xdr:row>11</xdr:row>
      <xdr:rowOff>19438</xdr:rowOff>
    </xdr:to>
    <xdr:sp macro="" textlink="CALC!H1">
      <xdr:nvSpPr>
        <xdr:cNvPr id="45" name="TextBox 44">
          <a:extLst>
            <a:ext uri="{FF2B5EF4-FFF2-40B4-BE49-F238E27FC236}">
              <a16:creationId xmlns:a16="http://schemas.microsoft.com/office/drawing/2014/main" id="{49281F1B-FAC9-46DB-B87B-045332797132}"/>
            </a:ext>
          </a:extLst>
        </xdr:cNvPr>
        <xdr:cNvSpPr txBox="1"/>
      </xdr:nvSpPr>
      <xdr:spPr>
        <a:xfrm>
          <a:off x="1905000" y="1627148"/>
          <a:ext cx="3829439" cy="336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931DCD-4601-4DD5-B882-59E196EB8E39}" type="TxLink">
            <a:rPr lang="en-US" sz="1200" b="1" i="0" u="none" strike="noStrike">
              <a:solidFill>
                <a:schemeClr val="bg1"/>
              </a:solidFill>
              <a:latin typeface="Calibri"/>
              <a:ea typeface="Calibri"/>
              <a:cs typeface="Calibri"/>
            </a:rPr>
            <a:pPr algn="ctr"/>
            <a:t>Profits: TRAILER Earned $1074306.39 as Profit</a:t>
          </a:fld>
          <a:endParaRPr lang="en-US" sz="1200" b="1">
            <a:solidFill>
              <a:schemeClr val="bg1"/>
            </a:solidFill>
          </a:endParaRPr>
        </a:p>
      </xdr:txBody>
    </xdr:sp>
    <xdr:clientData/>
  </xdr:twoCellAnchor>
  <xdr:twoCellAnchor>
    <xdr:from>
      <xdr:col>9</xdr:col>
      <xdr:colOff>285627</xdr:colOff>
      <xdr:row>9</xdr:row>
      <xdr:rowOff>94104</xdr:rowOff>
    </xdr:from>
    <xdr:to>
      <xdr:col>15</xdr:col>
      <xdr:colOff>87475</xdr:colOff>
      <xdr:row>12</xdr:row>
      <xdr:rowOff>9720</xdr:rowOff>
    </xdr:to>
    <xdr:sp macro="" textlink="CALC!H10">
      <xdr:nvSpPr>
        <xdr:cNvPr id="46" name="TextBox 45">
          <a:extLst>
            <a:ext uri="{FF2B5EF4-FFF2-40B4-BE49-F238E27FC236}">
              <a16:creationId xmlns:a16="http://schemas.microsoft.com/office/drawing/2014/main" id="{B7A660F3-B45E-4C8C-BFF2-21293C56A4A9}"/>
            </a:ext>
          </a:extLst>
        </xdr:cNvPr>
        <xdr:cNvSpPr txBox="1"/>
      </xdr:nvSpPr>
      <xdr:spPr>
        <a:xfrm>
          <a:off x="5796520" y="1649206"/>
          <a:ext cx="3475776" cy="498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9331D10-E504-487D-ACEF-EF6812055B83}" type="TxLink">
            <a:rPr lang="en-US" sz="1200" b="1" i="0" u="none" strike="noStrike">
              <a:solidFill>
                <a:schemeClr val="bg1"/>
              </a:solidFill>
              <a:latin typeface="Calibri"/>
              <a:ea typeface="Calibri"/>
              <a:cs typeface="Calibri"/>
            </a:rPr>
            <a:pPr algn="ctr"/>
            <a:t>Maintenance Cost:TRAILER Incurred $123796.39 as Maintenace Cost</a:t>
          </a:fld>
          <a:endParaRPr lang="en-US" sz="1200" b="1">
            <a:solidFill>
              <a:schemeClr val="bg1"/>
            </a:solidFill>
          </a:endParaRPr>
        </a:p>
      </xdr:txBody>
    </xdr:sp>
    <xdr:clientData/>
  </xdr:twoCellAnchor>
  <xdr:twoCellAnchor>
    <xdr:from>
      <xdr:col>9</xdr:col>
      <xdr:colOff>270712</xdr:colOff>
      <xdr:row>11</xdr:row>
      <xdr:rowOff>30078</xdr:rowOff>
    </xdr:from>
    <xdr:to>
      <xdr:col>15</xdr:col>
      <xdr:colOff>70184</xdr:colOff>
      <xdr:row>18</xdr:row>
      <xdr:rowOff>20053</xdr:rowOff>
    </xdr:to>
    <xdr:graphicFrame macro="">
      <xdr:nvGraphicFramePr>
        <xdr:cNvPr id="47" name="Chart 46">
          <a:extLst>
            <a:ext uri="{FF2B5EF4-FFF2-40B4-BE49-F238E27FC236}">
              <a16:creationId xmlns:a16="http://schemas.microsoft.com/office/drawing/2014/main" id="{E498E258-27BE-4663-A147-3B9D89DD2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476250</xdr:colOff>
          <xdr:row>20</xdr:row>
          <xdr:rowOff>174949</xdr:rowOff>
        </xdr:from>
        <xdr:to>
          <xdr:col>15</xdr:col>
          <xdr:colOff>70184</xdr:colOff>
          <xdr:row>28</xdr:row>
          <xdr:rowOff>90237</xdr:rowOff>
        </xdr:to>
        <xdr:pic>
          <xdr:nvPicPr>
            <xdr:cNvPr id="52" name="Picture 51">
              <a:extLst>
                <a:ext uri="{FF2B5EF4-FFF2-40B4-BE49-F238E27FC236}">
                  <a16:creationId xmlns:a16="http://schemas.microsoft.com/office/drawing/2014/main" id="{5DAA9FDA-E157-472D-B34A-9575AA2C439E}"/>
                </a:ext>
              </a:extLst>
            </xdr:cNvPr>
            <xdr:cNvPicPr>
              <a:picLocks noChangeAspect="1" noChangeArrowheads="1"/>
              <a:extLst>
                <a:ext uri="{84589F7E-364E-4C9E-8A38-B11213B215E9}">
                  <a14:cameraTool cellRange="CALC!$S$3:$U$8" spid="_x0000_s1065"/>
                </a:ext>
              </a:extLst>
            </xdr:cNvPicPr>
          </xdr:nvPicPr>
          <xdr:blipFill>
            <a:blip xmlns:r="http://schemas.openxmlformats.org/officeDocument/2006/relationships" r:embed="rId6"/>
            <a:srcRect/>
            <a:stretch>
              <a:fillRect/>
            </a:stretch>
          </xdr:blipFill>
          <xdr:spPr bwMode="auto">
            <a:xfrm>
              <a:off x="6599464" y="3868316"/>
              <a:ext cx="2655541" cy="147039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398495</xdr:colOff>
      <xdr:row>18</xdr:row>
      <xdr:rowOff>155508</xdr:rowOff>
    </xdr:from>
    <xdr:to>
      <xdr:col>15</xdr:col>
      <xdr:colOff>145792</xdr:colOff>
      <xdr:row>21</xdr:row>
      <xdr:rowOff>48597</xdr:rowOff>
    </xdr:to>
    <xdr:sp macro="" textlink="CALC!S1">
      <xdr:nvSpPr>
        <xdr:cNvPr id="53" name="TextBox 52">
          <a:extLst>
            <a:ext uri="{FF2B5EF4-FFF2-40B4-BE49-F238E27FC236}">
              <a16:creationId xmlns:a16="http://schemas.microsoft.com/office/drawing/2014/main" id="{067878DF-D957-4064-AC4B-3332A1A6E036}"/>
            </a:ext>
          </a:extLst>
        </xdr:cNvPr>
        <xdr:cNvSpPr txBox="1"/>
      </xdr:nvSpPr>
      <xdr:spPr>
        <a:xfrm>
          <a:off x="6521709" y="3460100"/>
          <a:ext cx="2808904" cy="476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8AB0FF-FE0A-4B02-8ADC-B56C852FF6E2}" type="TxLink">
            <a:rPr lang="en-US" sz="1200" b="1" i="0" u="none" strike="noStrike">
              <a:solidFill>
                <a:schemeClr val="bg1"/>
              </a:solidFill>
              <a:latin typeface="Calibri"/>
              <a:ea typeface="Calibri"/>
              <a:cs typeface="Calibri"/>
            </a:rPr>
            <a:pPr algn="ctr"/>
            <a:t>Excellence: Efan Archer : $5.74 || Stevie Schofield : $89585.00</a:t>
          </a:fld>
          <a:endParaRPr lang="en-US" sz="1200" b="1">
            <a:solidFill>
              <a:schemeClr val="bg1"/>
            </a:solidFill>
          </a:endParaRPr>
        </a:p>
      </xdr:txBody>
    </xdr:sp>
    <xdr:clientData/>
  </xdr:twoCellAnchor>
  <xdr:twoCellAnchor>
    <xdr:from>
      <xdr:col>19</xdr:col>
      <xdr:colOff>267607</xdr:colOff>
      <xdr:row>1</xdr:row>
      <xdr:rowOff>74948</xdr:rowOff>
    </xdr:from>
    <xdr:to>
      <xdr:col>21</xdr:col>
      <xdr:colOff>173869</xdr:colOff>
      <xdr:row>4</xdr:row>
      <xdr:rowOff>96114</xdr:rowOff>
    </xdr:to>
    <xdr:sp macro="" textlink="">
      <xdr:nvSpPr>
        <xdr:cNvPr id="54" name="Rectangle: Rounded Corners 53">
          <a:hlinkClick xmlns:r="http://schemas.openxmlformats.org/officeDocument/2006/relationships" r:id="rId7"/>
          <a:extLst>
            <a:ext uri="{FF2B5EF4-FFF2-40B4-BE49-F238E27FC236}">
              <a16:creationId xmlns:a16="http://schemas.microsoft.com/office/drawing/2014/main" id="{F71A5025-BE97-40F5-84C1-DFAA0A94773B}"/>
            </a:ext>
          </a:extLst>
        </xdr:cNvPr>
        <xdr:cNvSpPr/>
      </xdr:nvSpPr>
      <xdr:spPr>
        <a:xfrm>
          <a:off x="11901714" y="74948"/>
          <a:ext cx="1130905" cy="604329"/>
        </a:xfrm>
        <a:prstGeom prst="roundRect">
          <a:avLst/>
        </a:prstGeom>
        <a:solidFill>
          <a:schemeClr val="tx2"/>
        </a:solidFill>
        <a:ln>
          <a:solidFill>
            <a:schemeClr val="bg2"/>
          </a:solidFill>
        </a:ln>
        <a:effectLst/>
        <a:scene3d>
          <a:camera prst="orthographicFront">
            <a:rot lat="0" lon="0" rev="0"/>
          </a:camera>
          <a:lightRig rig="contrasting" dir="t">
            <a:rot lat="0" lon="0" rev="7800000"/>
          </a:lightRig>
        </a:scene3d>
        <a:sp3d>
          <a:bevelT w="139700" h="139700"/>
        </a:sp3d>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600"/>
            <a:t>CALS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347662</xdr:colOff>
      <xdr:row>3</xdr:row>
      <xdr:rowOff>142875</xdr:rowOff>
    </xdr:from>
    <xdr:to>
      <xdr:col>13</xdr:col>
      <xdr:colOff>184586</xdr:colOff>
      <xdr:row>8</xdr:row>
      <xdr:rowOff>0</xdr:rowOff>
    </xdr:to>
    <xdr:sp macro="" textlink="">
      <xdr:nvSpPr>
        <xdr:cNvPr id="2" name="Rectangle: Rounded Corners 1">
          <a:extLst>
            <a:ext uri="{FF2B5EF4-FFF2-40B4-BE49-F238E27FC236}">
              <a16:creationId xmlns:a16="http://schemas.microsoft.com/office/drawing/2014/main" id="{E01FBCBC-92DA-41BE-8FC0-CF7174142C9D}"/>
            </a:ext>
          </a:extLst>
        </xdr:cNvPr>
        <xdr:cNvSpPr/>
      </xdr:nvSpPr>
      <xdr:spPr>
        <a:xfrm>
          <a:off x="6443662" y="714375"/>
          <a:ext cx="1665724" cy="809625"/>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123824</xdr:colOff>
      <xdr:row>17</xdr:row>
      <xdr:rowOff>133351</xdr:rowOff>
    </xdr:from>
    <xdr:to>
      <xdr:col>14</xdr:col>
      <xdr:colOff>333375</xdr:colOff>
      <xdr:row>27</xdr:row>
      <xdr:rowOff>133350</xdr:rowOff>
    </xdr:to>
    <xdr:sp macro="" textlink="">
      <xdr:nvSpPr>
        <xdr:cNvPr id="4" name="Rectangle: Rounded Corners 3">
          <a:extLst>
            <a:ext uri="{FF2B5EF4-FFF2-40B4-BE49-F238E27FC236}">
              <a16:creationId xmlns:a16="http://schemas.microsoft.com/office/drawing/2014/main" id="{B92B911F-9249-4C77-A3E2-5C8AB1EEC48E}"/>
            </a:ext>
          </a:extLst>
        </xdr:cNvPr>
        <xdr:cNvSpPr/>
      </xdr:nvSpPr>
      <xdr:spPr>
        <a:xfrm>
          <a:off x="5610224" y="3371851"/>
          <a:ext cx="3257551" cy="1904999"/>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95250</xdr:colOff>
      <xdr:row>17</xdr:row>
      <xdr:rowOff>123826</xdr:rowOff>
    </xdr:from>
    <xdr:to>
      <xdr:col>8</xdr:col>
      <xdr:colOff>400050</xdr:colOff>
      <xdr:row>27</xdr:row>
      <xdr:rowOff>161926</xdr:rowOff>
    </xdr:to>
    <xdr:sp macro="" textlink="">
      <xdr:nvSpPr>
        <xdr:cNvPr id="5" name="Rectangle: Rounded Corners 4">
          <a:extLst>
            <a:ext uri="{FF2B5EF4-FFF2-40B4-BE49-F238E27FC236}">
              <a16:creationId xmlns:a16="http://schemas.microsoft.com/office/drawing/2014/main" id="{98BFC0D5-524A-4A17-B7F0-F05279F7B191}"/>
            </a:ext>
          </a:extLst>
        </xdr:cNvPr>
        <xdr:cNvSpPr/>
      </xdr:nvSpPr>
      <xdr:spPr>
        <a:xfrm>
          <a:off x="1924050" y="3362326"/>
          <a:ext cx="3352800" cy="1943100"/>
        </a:xfrm>
        <a:prstGeom prst="roundRect">
          <a:avLst>
            <a:gd name="adj" fmla="val 7309"/>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66675</xdr:colOff>
      <xdr:row>9</xdr:row>
      <xdr:rowOff>9525</xdr:rowOff>
    </xdr:from>
    <xdr:to>
      <xdr:col>14</xdr:col>
      <xdr:colOff>420243</xdr:colOff>
      <xdr:row>17</xdr:row>
      <xdr:rowOff>57150</xdr:rowOff>
    </xdr:to>
    <xdr:sp macro="" textlink="">
      <xdr:nvSpPr>
        <xdr:cNvPr id="6" name="Rectangle: Rounded Corners 5">
          <a:extLst>
            <a:ext uri="{FF2B5EF4-FFF2-40B4-BE49-F238E27FC236}">
              <a16:creationId xmlns:a16="http://schemas.microsoft.com/office/drawing/2014/main" id="{2790C8AB-55E8-4D22-AB9B-AB67FF63F013}"/>
            </a:ext>
          </a:extLst>
        </xdr:cNvPr>
        <xdr:cNvSpPr/>
      </xdr:nvSpPr>
      <xdr:spPr>
        <a:xfrm>
          <a:off x="5553075" y="1724025"/>
          <a:ext cx="3401568" cy="1571625"/>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159543</xdr:colOff>
      <xdr:row>3</xdr:row>
      <xdr:rowOff>142875</xdr:rowOff>
    </xdr:from>
    <xdr:to>
      <xdr:col>16</xdr:col>
      <xdr:colOff>606067</xdr:colOff>
      <xdr:row>8</xdr:row>
      <xdr:rowOff>0</xdr:rowOff>
    </xdr:to>
    <xdr:sp macro="" textlink="">
      <xdr:nvSpPr>
        <xdr:cNvPr id="7" name="Rectangle: Rounded Corners 6">
          <a:extLst>
            <a:ext uri="{FF2B5EF4-FFF2-40B4-BE49-F238E27FC236}">
              <a16:creationId xmlns:a16="http://schemas.microsoft.com/office/drawing/2014/main" id="{5B50A927-E2AF-4CA3-A4AE-96CE525BD6BD}"/>
            </a:ext>
          </a:extLst>
        </xdr:cNvPr>
        <xdr:cNvSpPr/>
      </xdr:nvSpPr>
      <xdr:spPr>
        <a:xfrm>
          <a:off x="8693943" y="714375"/>
          <a:ext cx="1665724" cy="809625"/>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3</xdr:row>
      <xdr:rowOff>133350</xdr:rowOff>
    </xdr:from>
    <xdr:to>
      <xdr:col>2</xdr:col>
      <xdr:colOff>526646</xdr:colOff>
      <xdr:row>27</xdr:row>
      <xdr:rowOff>104775</xdr:rowOff>
    </xdr:to>
    <xdr:sp macro="" textlink="">
      <xdr:nvSpPr>
        <xdr:cNvPr id="8" name="Rectangle: Rounded Corners 7">
          <a:extLst>
            <a:ext uri="{FF2B5EF4-FFF2-40B4-BE49-F238E27FC236}">
              <a16:creationId xmlns:a16="http://schemas.microsoft.com/office/drawing/2014/main" id="{EDFA069A-8EAD-4846-9E8C-B7B5267FBFCC}"/>
            </a:ext>
          </a:extLst>
        </xdr:cNvPr>
        <xdr:cNvSpPr/>
      </xdr:nvSpPr>
      <xdr:spPr>
        <a:xfrm>
          <a:off x="133350" y="704850"/>
          <a:ext cx="1612496" cy="4543425"/>
        </a:xfrm>
        <a:prstGeom prst="roundRect">
          <a:avLst>
            <a:gd name="adj" fmla="val 2414"/>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114300</xdr:colOff>
      <xdr:row>3</xdr:row>
      <xdr:rowOff>133350</xdr:rowOff>
    </xdr:from>
    <xdr:to>
      <xdr:col>5</xdr:col>
      <xdr:colOff>560824</xdr:colOff>
      <xdr:row>7</xdr:row>
      <xdr:rowOff>180975</xdr:rowOff>
    </xdr:to>
    <xdr:sp macro="" textlink="">
      <xdr:nvSpPr>
        <xdr:cNvPr id="9" name="Rectangle: Rounded Corners 8">
          <a:extLst>
            <a:ext uri="{FF2B5EF4-FFF2-40B4-BE49-F238E27FC236}">
              <a16:creationId xmlns:a16="http://schemas.microsoft.com/office/drawing/2014/main" id="{19C56C9F-0528-438A-8C13-9D60D98C2B90}"/>
            </a:ext>
          </a:extLst>
        </xdr:cNvPr>
        <xdr:cNvSpPr/>
      </xdr:nvSpPr>
      <xdr:spPr>
        <a:xfrm>
          <a:off x="1943100" y="704850"/>
          <a:ext cx="1665724" cy="809625"/>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581025</xdr:colOff>
      <xdr:row>3</xdr:row>
      <xdr:rowOff>142875</xdr:rowOff>
    </xdr:from>
    <xdr:to>
      <xdr:col>20</xdr:col>
      <xdr:colOff>417949</xdr:colOff>
      <xdr:row>8</xdr:row>
      <xdr:rowOff>0</xdr:rowOff>
    </xdr:to>
    <xdr:sp macro="" textlink="">
      <xdr:nvSpPr>
        <xdr:cNvPr id="10" name="Rectangle: Rounded Corners 9">
          <a:extLst>
            <a:ext uri="{FF2B5EF4-FFF2-40B4-BE49-F238E27FC236}">
              <a16:creationId xmlns:a16="http://schemas.microsoft.com/office/drawing/2014/main" id="{25B5BEEB-125F-481C-ADE3-701ED4898FE0}"/>
            </a:ext>
          </a:extLst>
        </xdr:cNvPr>
        <xdr:cNvSpPr/>
      </xdr:nvSpPr>
      <xdr:spPr>
        <a:xfrm>
          <a:off x="10944225" y="714375"/>
          <a:ext cx="1665724" cy="809625"/>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535781</xdr:colOff>
      <xdr:row>3</xdr:row>
      <xdr:rowOff>142875</xdr:rowOff>
    </xdr:from>
    <xdr:to>
      <xdr:col>9</xdr:col>
      <xdr:colOff>372705</xdr:colOff>
      <xdr:row>8</xdr:row>
      <xdr:rowOff>0</xdr:rowOff>
    </xdr:to>
    <xdr:sp macro="" textlink="">
      <xdr:nvSpPr>
        <xdr:cNvPr id="11" name="Rectangle: Rounded Corners 10">
          <a:extLst>
            <a:ext uri="{FF2B5EF4-FFF2-40B4-BE49-F238E27FC236}">
              <a16:creationId xmlns:a16="http://schemas.microsoft.com/office/drawing/2014/main" id="{ED230A2F-F3DB-4E5F-A50A-F4C1E752FC03}"/>
            </a:ext>
          </a:extLst>
        </xdr:cNvPr>
        <xdr:cNvSpPr/>
      </xdr:nvSpPr>
      <xdr:spPr>
        <a:xfrm>
          <a:off x="4193381" y="714375"/>
          <a:ext cx="1665724" cy="809625"/>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104775</xdr:colOff>
      <xdr:row>8</xdr:row>
      <xdr:rowOff>171450</xdr:rowOff>
    </xdr:from>
    <xdr:to>
      <xdr:col>8</xdr:col>
      <xdr:colOff>458343</xdr:colOff>
      <xdr:row>17</xdr:row>
      <xdr:rowOff>28575</xdr:rowOff>
    </xdr:to>
    <xdr:sp macro="" textlink="">
      <xdr:nvSpPr>
        <xdr:cNvPr id="12" name="Rectangle: Rounded Corners 11">
          <a:extLst>
            <a:ext uri="{FF2B5EF4-FFF2-40B4-BE49-F238E27FC236}">
              <a16:creationId xmlns:a16="http://schemas.microsoft.com/office/drawing/2014/main" id="{BD80363A-3379-4F70-BA05-9ED1011C0CB3}"/>
            </a:ext>
          </a:extLst>
        </xdr:cNvPr>
        <xdr:cNvSpPr/>
      </xdr:nvSpPr>
      <xdr:spPr>
        <a:xfrm>
          <a:off x="1933575" y="1695450"/>
          <a:ext cx="3401568" cy="1571625"/>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28574</xdr:colOff>
      <xdr:row>8</xdr:row>
      <xdr:rowOff>180975</xdr:rowOff>
    </xdr:from>
    <xdr:to>
      <xdr:col>20</xdr:col>
      <xdr:colOff>382142</xdr:colOff>
      <xdr:row>27</xdr:row>
      <xdr:rowOff>76200</xdr:rowOff>
    </xdr:to>
    <xdr:sp macro="" textlink="">
      <xdr:nvSpPr>
        <xdr:cNvPr id="13" name="Rectangle: Rounded Corners 12">
          <a:extLst>
            <a:ext uri="{FF2B5EF4-FFF2-40B4-BE49-F238E27FC236}">
              <a16:creationId xmlns:a16="http://schemas.microsoft.com/office/drawing/2014/main" id="{CCD2683F-5714-4EB4-B3AC-2E1F7C2FFF64}"/>
            </a:ext>
          </a:extLst>
        </xdr:cNvPr>
        <xdr:cNvSpPr/>
      </xdr:nvSpPr>
      <xdr:spPr>
        <a:xfrm>
          <a:off x="9172574" y="1704975"/>
          <a:ext cx="3401568" cy="3514725"/>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114300</xdr:colOff>
      <xdr:row>0</xdr:row>
      <xdr:rowOff>104776</xdr:rowOff>
    </xdr:from>
    <xdr:to>
      <xdr:col>20</xdr:col>
      <xdr:colOff>457200</xdr:colOff>
      <xdr:row>3</xdr:row>
      <xdr:rowOff>85726</xdr:rowOff>
    </xdr:to>
    <xdr:sp macro="" textlink="">
      <xdr:nvSpPr>
        <xdr:cNvPr id="18" name="Rectangle: Rounded Corners 17">
          <a:extLst>
            <a:ext uri="{FF2B5EF4-FFF2-40B4-BE49-F238E27FC236}">
              <a16:creationId xmlns:a16="http://schemas.microsoft.com/office/drawing/2014/main" id="{CE02DB7C-B89C-49FE-A0FD-105273A7CC12}"/>
            </a:ext>
          </a:extLst>
        </xdr:cNvPr>
        <xdr:cNvSpPr/>
      </xdr:nvSpPr>
      <xdr:spPr>
        <a:xfrm>
          <a:off x="114300" y="104776"/>
          <a:ext cx="12534900" cy="552450"/>
        </a:xfrm>
        <a:prstGeom prst="roundRect">
          <a:avLst>
            <a:gd name="adj" fmla="val 13047"/>
          </a:avLst>
        </a:prstGeom>
        <a:solidFill>
          <a:schemeClr val="tx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US" sz="2000" b="1">
              <a:ln>
                <a:solidFill>
                  <a:schemeClr val="bg1"/>
                </a:solidFill>
              </a:ln>
              <a:solidFill>
                <a:schemeClr val="bg1"/>
              </a:solidFill>
              <a:latin typeface="Arial" panose="020B0604020202020204" pitchFamily="34" charset="0"/>
              <a:cs typeface="Arial" panose="020B0604020202020204" pitchFamily="34" charset="0"/>
            </a:rPr>
            <a:t>LOGISTICS</a:t>
          </a:r>
          <a:r>
            <a:rPr lang="en-US" sz="2000" b="1" baseline="0">
              <a:ln>
                <a:solidFill>
                  <a:schemeClr val="bg1"/>
                </a:solidFill>
              </a:ln>
              <a:solidFill>
                <a:schemeClr val="bg1"/>
              </a:solidFill>
              <a:latin typeface="Arial" panose="020B0604020202020204" pitchFamily="34" charset="0"/>
              <a:cs typeface="Arial" panose="020B0604020202020204" pitchFamily="34" charset="0"/>
            </a:rPr>
            <a:t> PERFORMANCE DASHBOARD</a:t>
          </a:r>
        </a:p>
      </xdr:txBody>
    </xdr:sp>
    <xdr:clientData/>
  </xdr:twoCellAnchor>
  <xdr:twoCellAnchor>
    <xdr:from>
      <xdr:col>3</xdr:col>
      <xdr:colOff>571500</xdr:colOff>
      <xdr:row>4</xdr:row>
      <xdr:rowOff>123825</xdr:rowOff>
    </xdr:from>
    <xdr:to>
      <xdr:col>5</xdr:col>
      <xdr:colOff>581025</xdr:colOff>
      <xdr:row>6</xdr:row>
      <xdr:rowOff>23562</xdr:rowOff>
    </xdr:to>
    <xdr:sp macro="" textlink="#REF!">
      <xdr:nvSpPr>
        <xdr:cNvPr id="19" name="TextBox 18">
          <a:extLst>
            <a:ext uri="{FF2B5EF4-FFF2-40B4-BE49-F238E27FC236}">
              <a16:creationId xmlns:a16="http://schemas.microsoft.com/office/drawing/2014/main" id="{82444873-AE5E-4363-A67E-E91B1445BE2E}"/>
            </a:ext>
          </a:extLst>
        </xdr:cNvPr>
        <xdr:cNvSpPr txBox="1"/>
      </xdr:nvSpPr>
      <xdr:spPr>
        <a:xfrm>
          <a:off x="2400300" y="885825"/>
          <a:ext cx="1228725" cy="28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42137732-4BCC-4925-93EB-BA4425799A6F}" type="TxLink">
            <a:rPr lang="en-US" sz="1400" b="0" i="0" u="none" strike="noStrike">
              <a:ln>
                <a:solidFill>
                  <a:schemeClr val="bg1"/>
                </a:solidFill>
              </a:ln>
              <a:solidFill>
                <a:schemeClr val="bg1"/>
              </a:solidFill>
              <a:latin typeface="Calibri"/>
              <a:ea typeface="Calibri"/>
              <a:cs typeface="Calibri"/>
            </a:rPr>
            <a:pPr algn="r"/>
            <a:t>$5,461,023.69</a:t>
          </a:fld>
          <a:endParaRPr lang="en-US" sz="1400">
            <a:ln>
              <a:solidFill>
                <a:schemeClr val="bg1"/>
              </a:solidFill>
            </a:ln>
            <a:solidFill>
              <a:schemeClr val="bg1"/>
            </a:solidFill>
          </a:endParaRPr>
        </a:p>
      </xdr:txBody>
    </xdr:sp>
    <xdr:clientData/>
  </xdr:twoCellAnchor>
  <xdr:twoCellAnchor>
    <xdr:from>
      <xdr:col>7</xdr:col>
      <xdr:colOff>371475</xdr:colOff>
      <xdr:row>4</xdr:row>
      <xdr:rowOff>123825</xdr:rowOff>
    </xdr:from>
    <xdr:to>
      <xdr:col>9</xdr:col>
      <xdr:colOff>381000</xdr:colOff>
      <xdr:row>6</xdr:row>
      <xdr:rowOff>9525</xdr:rowOff>
    </xdr:to>
    <xdr:sp macro="" textlink="#REF!">
      <xdr:nvSpPr>
        <xdr:cNvPr id="22" name="TextBox 21">
          <a:extLst>
            <a:ext uri="{FF2B5EF4-FFF2-40B4-BE49-F238E27FC236}">
              <a16:creationId xmlns:a16="http://schemas.microsoft.com/office/drawing/2014/main" id="{66B9B88A-BF22-4EEF-BCEC-5A2E421656BF}"/>
            </a:ext>
          </a:extLst>
        </xdr:cNvPr>
        <xdr:cNvSpPr txBox="1"/>
      </xdr:nvSpPr>
      <xdr:spPr>
        <a:xfrm>
          <a:off x="4638675" y="885825"/>
          <a:ext cx="12287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45E0B876-7808-45D0-BC17-1BD15D93C6AB}" type="TxLink">
            <a:rPr lang="en-US" sz="1400" b="0" i="0" u="none" strike="noStrike">
              <a:ln>
                <a:solidFill>
                  <a:schemeClr val="bg1"/>
                </a:solidFill>
              </a:ln>
              <a:solidFill>
                <a:schemeClr val="bg1"/>
              </a:solidFill>
              <a:latin typeface="Calibri"/>
              <a:ea typeface="Calibri"/>
              <a:cs typeface="Calibri"/>
            </a:rPr>
            <a:pPr algn="r"/>
            <a:t>$1,689,377.99</a:t>
          </a:fld>
          <a:endParaRPr lang="en-US" sz="1400">
            <a:ln>
              <a:solidFill>
                <a:schemeClr val="bg1"/>
              </a:solidFill>
            </a:ln>
            <a:solidFill>
              <a:schemeClr val="bg1"/>
            </a:solidFill>
          </a:endParaRPr>
        </a:p>
      </xdr:txBody>
    </xdr:sp>
    <xdr:clientData/>
  </xdr:twoCellAnchor>
  <xdr:twoCellAnchor>
    <xdr:from>
      <xdr:col>11</xdr:col>
      <xdr:colOff>200025</xdr:colOff>
      <xdr:row>4</xdr:row>
      <xdr:rowOff>171450</xdr:rowOff>
    </xdr:from>
    <xdr:to>
      <xdr:col>13</xdr:col>
      <xdr:colOff>209550</xdr:colOff>
      <xdr:row>6</xdr:row>
      <xdr:rowOff>57150</xdr:rowOff>
    </xdr:to>
    <xdr:sp macro="" textlink="#REF!">
      <xdr:nvSpPr>
        <xdr:cNvPr id="23" name="TextBox 22">
          <a:extLst>
            <a:ext uri="{FF2B5EF4-FFF2-40B4-BE49-F238E27FC236}">
              <a16:creationId xmlns:a16="http://schemas.microsoft.com/office/drawing/2014/main" id="{59448DA9-3501-40FF-A29D-FEA6ED311CD1}"/>
            </a:ext>
          </a:extLst>
        </xdr:cNvPr>
        <xdr:cNvSpPr txBox="1"/>
      </xdr:nvSpPr>
      <xdr:spPr>
        <a:xfrm>
          <a:off x="6905625" y="933450"/>
          <a:ext cx="12287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DB3F4D7C-9D32-484F-9B06-6300E19B0D89}" type="TxLink">
            <a:rPr lang="en-US" sz="1400" b="0" i="0" u="none" strike="noStrike">
              <a:ln>
                <a:solidFill>
                  <a:schemeClr val="bg1"/>
                </a:solidFill>
              </a:ln>
              <a:solidFill>
                <a:schemeClr val="bg1"/>
              </a:solidFill>
              <a:latin typeface="Calibri"/>
              <a:ea typeface="Calibri"/>
              <a:cs typeface="Calibri"/>
            </a:rPr>
            <a:pPr algn="r"/>
            <a:t>1178058</a:t>
          </a:fld>
          <a:endParaRPr lang="en-US" sz="1400">
            <a:ln>
              <a:solidFill>
                <a:schemeClr val="bg1"/>
              </a:solidFill>
            </a:ln>
            <a:solidFill>
              <a:schemeClr val="bg1"/>
            </a:solidFill>
          </a:endParaRPr>
        </a:p>
      </xdr:txBody>
    </xdr:sp>
    <xdr:clientData/>
  </xdr:twoCellAnchor>
  <xdr:twoCellAnchor>
    <xdr:from>
      <xdr:col>15</xdr:col>
      <xdr:colOff>161925</xdr:colOff>
      <xdr:row>10</xdr:row>
      <xdr:rowOff>9525</xdr:rowOff>
    </xdr:from>
    <xdr:to>
      <xdr:col>20</xdr:col>
      <xdr:colOff>371475</xdr:colOff>
      <xdr:row>26</xdr:row>
      <xdr:rowOff>142874</xdr:rowOff>
    </xdr:to>
    <mc:AlternateContent xmlns:mc="http://schemas.openxmlformats.org/markup-compatibility/2006">
      <mc:Choice xmlns:cx4="http://schemas.microsoft.com/office/drawing/2016/5/10/chartex" Requires="cx4">
        <xdr:graphicFrame macro="">
          <xdr:nvGraphicFramePr>
            <xdr:cNvPr id="3" name="Chart 1">
              <a:extLst>
                <a:ext uri="{FF2B5EF4-FFF2-40B4-BE49-F238E27FC236}">
                  <a16:creationId xmlns:a16="http://schemas.microsoft.com/office/drawing/2014/main" id="{11D90D67-3E57-4951-AECB-3413DE94F4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305925" y="1914525"/>
              <a:ext cx="3257550" cy="31813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600075</xdr:colOff>
      <xdr:row>4</xdr:row>
      <xdr:rowOff>161925</xdr:rowOff>
    </xdr:from>
    <xdr:to>
      <xdr:col>17</xdr:col>
      <xdr:colOff>0</xdr:colOff>
      <xdr:row>6</xdr:row>
      <xdr:rowOff>47625</xdr:rowOff>
    </xdr:to>
    <xdr:sp macro="" textlink="#REF!">
      <xdr:nvSpPr>
        <xdr:cNvPr id="24" name="TextBox 23">
          <a:extLst>
            <a:ext uri="{FF2B5EF4-FFF2-40B4-BE49-F238E27FC236}">
              <a16:creationId xmlns:a16="http://schemas.microsoft.com/office/drawing/2014/main" id="{2946CD68-488A-4415-AEE5-C1D2295961B4}"/>
            </a:ext>
          </a:extLst>
        </xdr:cNvPr>
        <xdr:cNvSpPr txBox="1"/>
      </xdr:nvSpPr>
      <xdr:spPr>
        <a:xfrm>
          <a:off x="9134475" y="923925"/>
          <a:ext cx="12287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74C65E1-D3CF-4EE3-A576-E9F1CD1AB0DC}" type="TxLink">
            <a:rPr lang="en-US" sz="1400" b="0" i="0" u="none" strike="noStrike">
              <a:ln>
                <a:solidFill>
                  <a:schemeClr val="bg1"/>
                </a:solidFill>
              </a:ln>
              <a:solidFill>
                <a:schemeClr val="bg1"/>
              </a:solidFill>
              <a:latin typeface="Calibri"/>
              <a:ea typeface="Calibri"/>
              <a:cs typeface="Calibri"/>
            </a:rPr>
            <a:pPr algn="r"/>
            <a:t>7973352.57</a:t>
          </a:fld>
          <a:endParaRPr lang="en-US" sz="1400">
            <a:ln>
              <a:solidFill>
                <a:schemeClr val="bg1"/>
              </a:solidFill>
            </a:ln>
            <a:solidFill>
              <a:schemeClr val="bg1"/>
            </a:solidFill>
          </a:endParaRPr>
        </a:p>
      </xdr:txBody>
    </xdr:sp>
    <xdr:clientData/>
  </xdr:twoCellAnchor>
  <xdr:twoCellAnchor>
    <xdr:from>
      <xdr:col>18</xdr:col>
      <xdr:colOff>381000</xdr:colOff>
      <xdr:row>4</xdr:row>
      <xdr:rowOff>171450</xdr:rowOff>
    </xdr:from>
    <xdr:to>
      <xdr:col>20</xdr:col>
      <xdr:colOff>390525</xdr:colOff>
      <xdr:row>6</xdr:row>
      <xdr:rowOff>57150</xdr:rowOff>
    </xdr:to>
    <xdr:sp macro="" textlink="#REF!">
      <xdr:nvSpPr>
        <xdr:cNvPr id="25" name="TextBox 24">
          <a:extLst>
            <a:ext uri="{FF2B5EF4-FFF2-40B4-BE49-F238E27FC236}">
              <a16:creationId xmlns:a16="http://schemas.microsoft.com/office/drawing/2014/main" id="{2EA2FACD-35A8-47FA-A591-9A62A07F4866}"/>
            </a:ext>
          </a:extLst>
        </xdr:cNvPr>
        <xdr:cNvSpPr txBox="1"/>
      </xdr:nvSpPr>
      <xdr:spPr>
        <a:xfrm>
          <a:off x="11353800" y="933450"/>
          <a:ext cx="12287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A1B5E97-8336-43E4-8488-9C81B5EBE913}" type="TxLink">
            <a:rPr lang="en-US" sz="1400" b="0" i="0" u="none" strike="noStrike">
              <a:ln>
                <a:solidFill>
                  <a:schemeClr val="bg1"/>
                </a:solidFill>
              </a:ln>
              <a:solidFill>
                <a:schemeClr val="bg1"/>
              </a:solidFill>
              <a:latin typeface="Calibri"/>
              <a:ea typeface="Calibri"/>
              <a:cs typeface="Calibri"/>
            </a:rPr>
            <a:pPr algn="r"/>
            <a:t>$3,771,645.70</a:t>
          </a:fld>
          <a:endParaRPr lang="en-US" sz="1400">
            <a:ln>
              <a:solidFill>
                <a:schemeClr val="bg1"/>
              </a:solidFill>
            </a:ln>
            <a:solidFill>
              <a:schemeClr val="bg1"/>
            </a:solidFill>
          </a:endParaRPr>
        </a:p>
      </xdr:txBody>
    </xdr:sp>
    <xdr:clientData/>
  </xdr:twoCellAnchor>
  <xdr:twoCellAnchor>
    <xdr:from>
      <xdr:col>17</xdr:col>
      <xdr:colOff>600075</xdr:colOff>
      <xdr:row>3</xdr:row>
      <xdr:rowOff>152400</xdr:rowOff>
    </xdr:from>
    <xdr:to>
      <xdr:col>20</xdr:col>
      <xdr:colOff>323850</xdr:colOff>
      <xdr:row>5</xdr:row>
      <xdr:rowOff>19050</xdr:rowOff>
    </xdr:to>
    <xdr:sp macro="" textlink="">
      <xdr:nvSpPr>
        <xdr:cNvPr id="26" name="TextBox 25">
          <a:extLst>
            <a:ext uri="{FF2B5EF4-FFF2-40B4-BE49-F238E27FC236}">
              <a16:creationId xmlns:a16="http://schemas.microsoft.com/office/drawing/2014/main" id="{8699D4F4-74DE-418A-AA2C-689079F1F5F8}"/>
            </a:ext>
          </a:extLst>
        </xdr:cNvPr>
        <xdr:cNvSpPr txBox="1"/>
      </xdr:nvSpPr>
      <xdr:spPr>
        <a:xfrm>
          <a:off x="10963275" y="723900"/>
          <a:ext cx="15525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chemeClr val="bg1"/>
                </a:solidFill>
              </a:ln>
              <a:solidFill>
                <a:schemeClr val="bg1"/>
              </a:solidFill>
            </a:rPr>
            <a:t>Total Operational Cost</a:t>
          </a:r>
        </a:p>
      </xdr:txBody>
    </xdr:sp>
    <xdr:clientData/>
  </xdr:twoCellAnchor>
  <xdr:twoCellAnchor>
    <xdr:from>
      <xdr:col>14</xdr:col>
      <xdr:colOff>180975</xdr:colOff>
      <xdr:row>3</xdr:row>
      <xdr:rowOff>152400</xdr:rowOff>
    </xdr:from>
    <xdr:to>
      <xdr:col>16</xdr:col>
      <xdr:colOff>190500</xdr:colOff>
      <xdr:row>5</xdr:row>
      <xdr:rowOff>19050</xdr:rowOff>
    </xdr:to>
    <xdr:sp macro="" textlink="">
      <xdr:nvSpPr>
        <xdr:cNvPr id="27" name="TextBox 26">
          <a:extLst>
            <a:ext uri="{FF2B5EF4-FFF2-40B4-BE49-F238E27FC236}">
              <a16:creationId xmlns:a16="http://schemas.microsoft.com/office/drawing/2014/main" id="{496DF0A7-360A-4824-BEB5-054935DBA5CE}"/>
            </a:ext>
          </a:extLst>
        </xdr:cNvPr>
        <xdr:cNvSpPr txBox="1"/>
      </xdr:nvSpPr>
      <xdr:spPr>
        <a:xfrm>
          <a:off x="8715375" y="723900"/>
          <a:ext cx="12287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chemeClr val="bg1"/>
                </a:solidFill>
              </a:ln>
              <a:solidFill>
                <a:schemeClr val="bg1"/>
              </a:solidFill>
            </a:rPr>
            <a:t>Total</a:t>
          </a:r>
          <a:r>
            <a:rPr lang="en-US" sz="1100" baseline="0">
              <a:ln>
                <a:solidFill>
                  <a:schemeClr val="bg1"/>
                </a:solidFill>
              </a:ln>
              <a:solidFill>
                <a:schemeClr val="bg1"/>
              </a:solidFill>
            </a:rPr>
            <a:t> Weight</a:t>
          </a:r>
          <a:endParaRPr lang="en-US" sz="1100">
            <a:ln>
              <a:solidFill>
                <a:schemeClr val="bg1"/>
              </a:solidFill>
            </a:ln>
            <a:solidFill>
              <a:schemeClr val="bg1"/>
            </a:solidFill>
          </a:endParaRPr>
        </a:p>
      </xdr:txBody>
    </xdr:sp>
    <xdr:clientData/>
  </xdr:twoCellAnchor>
  <xdr:twoCellAnchor>
    <xdr:from>
      <xdr:col>10</xdr:col>
      <xdr:colOff>352425</xdr:colOff>
      <xdr:row>3</xdr:row>
      <xdr:rowOff>161925</xdr:rowOff>
    </xdr:from>
    <xdr:to>
      <xdr:col>12</xdr:col>
      <xdr:colOff>361950</xdr:colOff>
      <xdr:row>5</xdr:row>
      <xdr:rowOff>28575</xdr:rowOff>
    </xdr:to>
    <xdr:sp macro="" textlink="">
      <xdr:nvSpPr>
        <xdr:cNvPr id="28" name="TextBox 27">
          <a:extLst>
            <a:ext uri="{FF2B5EF4-FFF2-40B4-BE49-F238E27FC236}">
              <a16:creationId xmlns:a16="http://schemas.microsoft.com/office/drawing/2014/main" id="{3746022E-3020-4D50-A1F4-20579D295DDE}"/>
            </a:ext>
          </a:extLst>
        </xdr:cNvPr>
        <xdr:cNvSpPr txBox="1"/>
      </xdr:nvSpPr>
      <xdr:spPr>
        <a:xfrm>
          <a:off x="6448425" y="733425"/>
          <a:ext cx="12287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chemeClr val="bg1"/>
                </a:solidFill>
              </a:ln>
              <a:solidFill>
                <a:schemeClr val="bg1"/>
              </a:solidFill>
            </a:rPr>
            <a:t>Total</a:t>
          </a:r>
          <a:r>
            <a:rPr lang="en-US" sz="1100" baseline="0">
              <a:ln>
                <a:solidFill>
                  <a:schemeClr val="bg1"/>
                </a:solidFill>
              </a:ln>
              <a:solidFill>
                <a:schemeClr val="bg1"/>
              </a:solidFill>
            </a:rPr>
            <a:t> KM Traveled</a:t>
          </a:r>
          <a:endParaRPr lang="en-US" sz="1100">
            <a:ln>
              <a:solidFill>
                <a:schemeClr val="bg1"/>
              </a:solidFill>
            </a:ln>
            <a:solidFill>
              <a:schemeClr val="bg1"/>
            </a:solidFill>
          </a:endParaRPr>
        </a:p>
      </xdr:txBody>
    </xdr:sp>
    <xdr:clientData/>
  </xdr:twoCellAnchor>
  <xdr:twoCellAnchor>
    <xdr:from>
      <xdr:col>6</xdr:col>
      <xdr:colOff>552450</xdr:colOff>
      <xdr:row>3</xdr:row>
      <xdr:rowOff>152400</xdr:rowOff>
    </xdr:from>
    <xdr:to>
      <xdr:col>8</xdr:col>
      <xdr:colOff>561975</xdr:colOff>
      <xdr:row>5</xdr:row>
      <xdr:rowOff>19050</xdr:rowOff>
    </xdr:to>
    <xdr:sp macro="" textlink="">
      <xdr:nvSpPr>
        <xdr:cNvPr id="29" name="TextBox 28">
          <a:extLst>
            <a:ext uri="{FF2B5EF4-FFF2-40B4-BE49-F238E27FC236}">
              <a16:creationId xmlns:a16="http://schemas.microsoft.com/office/drawing/2014/main" id="{8B35302E-7125-41E0-BCA6-E269CCED30B9}"/>
            </a:ext>
          </a:extLst>
        </xdr:cNvPr>
        <xdr:cNvSpPr txBox="1"/>
      </xdr:nvSpPr>
      <xdr:spPr>
        <a:xfrm>
          <a:off x="4210050" y="723900"/>
          <a:ext cx="12287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chemeClr val="bg1"/>
                </a:solidFill>
              </a:ln>
              <a:solidFill>
                <a:schemeClr val="bg1"/>
              </a:solidFill>
            </a:rPr>
            <a:t>Profit</a:t>
          </a:r>
        </a:p>
      </xdr:txBody>
    </xdr:sp>
    <xdr:clientData/>
  </xdr:twoCellAnchor>
  <xdr:twoCellAnchor>
    <xdr:from>
      <xdr:col>3</xdr:col>
      <xdr:colOff>123825</xdr:colOff>
      <xdr:row>3</xdr:row>
      <xdr:rowOff>152400</xdr:rowOff>
    </xdr:from>
    <xdr:to>
      <xdr:col>5</xdr:col>
      <xdr:colOff>133350</xdr:colOff>
      <xdr:row>5</xdr:row>
      <xdr:rowOff>19050</xdr:rowOff>
    </xdr:to>
    <xdr:sp macro="" textlink="">
      <xdr:nvSpPr>
        <xdr:cNvPr id="30" name="TextBox 29">
          <a:extLst>
            <a:ext uri="{FF2B5EF4-FFF2-40B4-BE49-F238E27FC236}">
              <a16:creationId xmlns:a16="http://schemas.microsoft.com/office/drawing/2014/main" id="{9A851345-BAA2-4711-9339-B428C3DFCB1B}"/>
            </a:ext>
          </a:extLst>
        </xdr:cNvPr>
        <xdr:cNvSpPr txBox="1"/>
      </xdr:nvSpPr>
      <xdr:spPr>
        <a:xfrm>
          <a:off x="1952625" y="723900"/>
          <a:ext cx="12287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chemeClr val="bg1"/>
                </a:solidFill>
              </a:ln>
              <a:solidFill>
                <a:schemeClr val="bg1"/>
              </a:solidFill>
            </a:rPr>
            <a:t>Total</a:t>
          </a:r>
          <a:r>
            <a:rPr lang="en-US" sz="1100" baseline="0">
              <a:ln>
                <a:solidFill>
                  <a:schemeClr val="bg1"/>
                </a:solidFill>
              </a:ln>
              <a:solidFill>
                <a:schemeClr val="bg1"/>
              </a:solidFill>
            </a:rPr>
            <a:t> Revenue</a:t>
          </a:r>
          <a:endParaRPr lang="en-US" sz="1100">
            <a:ln>
              <a:solidFill>
                <a:schemeClr val="bg1"/>
              </a:solidFill>
            </a:ln>
            <a:solidFill>
              <a:schemeClr val="bg1"/>
            </a:solidFill>
          </a:endParaRPr>
        </a:p>
      </xdr:txBody>
    </xdr:sp>
    <xdr:clientData/>
  </xdr:twoCellAnchor>
  <xdr:twoCellAnchor>
    <xdr:from>
      <xdr:col>3</xdr:col>
      <xdr:colOff>123826</xdr:colOff>
      <xdr:row>17</xdr:row>
      <xdr:rowOff>142875</xdr:rowOff>
    </xdr:from>
    <xdr:to>
      <xdr:col>8</xdr:col>
      <xdr:colOff>314326</xdr:colOff>
      <xdr:row>27</xdr:row>
      <xdr:rowOff>114300</xdr:rowOff>
    </xdr:to>
    <xdr:graphicFrame macro="">
      <xdr:nvGraphicFramePr>
        <xdr:cNvPr id="31" name="Chart 1">
          <a:extLst>
            <a:ext uri="{FF2B5EF4-FFF2-40B4-BE49-F238E27FC236}">
              <a16:creationId xmlns:a16="http://schemas.microsoft.com/office/drawing/2014/main" id="{9A90D754-3767-4271-B8F1-695F16B7BF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152401</xdr:colOff>
      <xdr:row>7</xdr:row>
      <xdr:rowOff>142873</xdr:rowOff>
    </xdr:from>
    <xdr:to>
      <xdr:col>2</xdr:col>
      <xdr:colOff>476250</xdr:colOff>
      <xdr:row>19</xdr:row>
      <xdr:rowOff>161925</xdr:rowOff>
    </xdr:to>
    <mc:AlternateContent xmlns:mc="http://schemas.openxmlformats.org/markup-compatibility/2006" xmlns:a14="http://schemas.microsoft.com/office/drawing/2010/main">
      <mc:Choice Requires="a14">
        <xdr:graphicFrame macro="">
          <xdr:nvGraphicFramePr>
            <xdr:cNvPr id="33" name="Month Name">
              <a:extLst>
                <a:ext uri="{FF2B5EF4-FFF2-40B4-BE49-F238E27FC236}">
                  <a16:creationId xmlns:a16="http://schemas.microsoft.com/office/drawing/2014/main" id="{45DC2BA2-6ABA-4A87-AF38-E9DD77C6ECBF}"/>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52401" y="1443849"/>
              <a:ext cx="1531898" cy="22492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20</xdr:row>
      <xdr:rowOff>66675</xdr:rowOff>
    </xdr:from>
    <xdr:to>
      <xdr:col>2</xdr:col>
      <xdr:colOff>523875</xdr:colOff>
      <xdr:row>25</xdr:row>
      <xdr:rowOff>57150</xdr:rowOff>
    </xdr:to>
    <mc:AlternateContent xmlns:mc="http://schemas.openxmlformats.org/markup-compatibility/2006" xmlns:a14="http://schemas.microsoft.com/office/drawing/2010/main">
      <mc:Choice Requires="a14">
        <xdr:graphicFrame macro="">
          <xdr:nvGraphicFramePr>
            <xdr:cNvPr id="34" name="Truck Type">
              <a:extLst>
                <a:ext uri="{FF2B5EF4-FFF2-40B4-BE49-F238E27FC236}">
                  <a16:creationId xmlns:a16="http://schemas.microsoft.com/office/drawing/2014/main" id="{CB57A299-3B60-4FDC-96D7-330D672F119C}"/>
                </a:ext>
              </a:extLst>
            </xdr:cNvPr>
            <xdr:cNvGraphicFramePr/>
          </xdr:nvGraphicFramePr>
          <xdr:xfrm>
            <a:off x="0" y="0"/>
            <a:ext cx="0" cy="0"/>
          </xdr:xfrm>
          <a:graphic>
            <a:graphicData uri="http://schemas.microsoft.com/office/drawing/2010/slicer">
              <sle:slicer xmlns:sle="http://schemas.microsoft.com/office/drawing/2010/slicer" name="Truck Type"/>
            </a:graphicData>
          </a:graphic>
        </xdr:graphicFrame>
      </mc:Choice>
      <mc:Fallback xmlns="">
        <xdr:sp macro="" textlink="">
          <xdr:nvSpPr>
            <xdr:cNvPr id="0" name=""/>
            <xdr:cNvSpPr>
              <a:spLocks noTextEdit="1"/>
            </xdr:cNvSpPr>
          </xdr:nvSpPr>
          <xdr:spPr>
            <a:xfrm>
              <a:off x="142875" y="3783748"/>
              <a:ext cx="1589049" cy="9197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4</xdr:row>
      <xdr:rowOff>95251</xdr:rowOff>
    </xdr:from>
    <xdr:to>
      <xdr:col>2</xdr:col>
      <xdr:colOff>476250</xdr:colOff>
      <xdr:row>8</xdr:row>
      <xdr:rowOff>2645</xdr:rowOff>
    </xdr:to>
    <mc:AlternateContent xmlns:mc="http://schemas.openxmlformats.org/markup-compatibility/2006" xmlns:a14="http://schemas.microsoft.com/office/drawing/2010/main">
      <mc:Choice Requires="a14">
        <xdr:graphicFrame macro="">
          <xdr:nvGraphicFramePr>
            <xdr:cNvPr id="35" name="Year">
              <a:extLst>
                <a:ext uri="{FF2B5EF4-FFF2-40B4-BE49-F238E27FC236}">
                  <a16:creationId xmlns:a16="http://schemas.microsoft.com/office/drawing/2014/main" id="{2BE5285A-FC51-4C69-96AE-43CB9715018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2400" y="838666"/>
              <a:ext cx="1531899" cy="6508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161925</xdr:colOff>
      <xdr:row>5</xdr:row>
      <xdr:rowOff>133350</xdr:rowOff>
    </xdr:from>
    <xdr:to>
      <xdr:col>5</xdr:col>
      <xdr:colOff>533400</xdr:colOff>
      <xdr:row>7</xdr:row>
      <xdr:rowOff>123825</xdr:rowOff>
    </xdr:to>
    <xdr:graphicFrame macro="">
      <xdr:nvGraphicFramePr>
        <xdr:cNvPr id="36" name="Chart 35">
          <a:extLst>
            <a:ext uri="{FF2B5EF4-FFF2-40B4-BE49-F238E27FC236}">
              <a16:creationId xmlns:a16="http://schemas.microsoft.com/office/drawing/2014/main" id="{FA00736A-FDE9-4633-BE7A-8B6528327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142875</xdr:colOff>
      <xdr:row>9</xdr:row>
      <xdr:rowOff>133349</xdr:rowOff>
    </xdr:from>
    <xdr:to>
      <xdr:col>8</xdr:col>
      <xdr:colOff>600075</xdr:colOff>
      <xdr:row>16</xdr:row>
      <xdr:rowOff>104774</xdr:rowOff>
    </xdr:to>
    <xdr:graphicFrame macro="">
      <xdr:nvGraphicFramePr>
        <xdr:cNvPr id="37" name="Chart 36">
          <a:extLst>
            <a:ext uri="{FF2B5EF4-FFF2-40B4-BE49-F238E27FC236}">
              <a16:creationId xmlns:a16="http://schemas.microsoft.com/office/drawing/2014/main" id="{76EDEFB4-44DE-495C-B3FD-6E19ED082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152399</xdr:colOff>
      <xdr:row>18</xdr:row>
      <xdr:rowOff>180976</xdr:rowOff>
    </xdr:from>
    <xdr:to>
      <xdr:col>14</xdr:col>
      <xdr:colOff>466725</xdr:colOff>
      <xdr:row>26</xdr:row>
      <xdr:rowOff>142876</xdr:rowOff>
    </xdr:to>
    <xdr:graphicFrame macro="">
      <xdr:nvGraphicFramePr>
        <xdr:cNvPr id="39" name="Chart 38">
          <a:extLst>
            <a:ext uri="{FF2B5EF4-FFF2-40B4-BE49-F238E27FC236}">
              <a16:creationId xmlns:a16="http://schemas.microsoft.com/office/drawing/2014/main" id="{1B800FF8-AB3A-4124-B91F-C28E5ACDE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476250</xdr:colOff>
      <xdr:row>6</xdr:row>
      <xdr:rowOff>57150</xdr:rowOff>
    </xdr:from>
    <xdr:to>
      <xdr:col>9</xdr:col>
      <xdr:colOff>400050</xdr:colOff>
      <xdr:row>8</xdr:row>
      <xdr:rowOff>161924</xdr:rowOff>
    </xdr:to>
    <xdr:graphicFrame macro="">
      <xdr:nvGraphicFramePr>
        <xdr:cNvPr id="40" name="Chart 39">
          <a:extLst>
            <a:ext uri="{FF2B5EF4-FFF2-40B4-BE49-F238E27FC236}">
              <a16:creationId xmlns:a16="http://schemas.microsoft.com/office/drawing/2014/main" id="{687EE35E-B292-4480-9AD0-F71F2BAC4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76200</xdr:colOff>
      <xdr:row>5</xdr:row>
      <xdr:rowOff>180975</xdr:rowOff>
    </xdr:from>
    <xdr:to>
      <xdr:col>5</xdr:col>
      <xdr:colOff>523875</xdr:colOff>
      <xdr:row>8</xdr:row>
      <xdr:rowOff>104774</xdr:rowOff>
    </xdr:to>
    <xdr:graphicFrame macro="">
      <xdr:nvGraphicFramePr>
        <xdr:cNvPr id="41" name="Chart 40">
          <a:extLst>
            <a:ext uri="{FF2B5EF4-FFF2-40B4-BE49-F238E27FC236}">
              <a16:creationId xmlns:a16="http://schemas.microsoft.com/office/drawing/2014/main" id="{2D4BBB9E-DEAD-46BB-B334-FB81C04BF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600075</xdr:colOff>
      <xdr:row>6</xdr:row>
      <xdr:rowOff>66674</xdr:rowOff>
    </xdr:from>
    <xdr:to>
      <xdr:col>20</xdr:col>
      <xdr:colOff>476250</xdr:colOff>
      <xdr:row>8</xdr:row>
      <xdr:rowOff>109535</xdr:rowOff>
    </xdr:to>
    <xdr:graphicFrame macro="">
      <xdr:nvGraphicFramePr>
        <xdr:cNvPr id="42" name="Chart 41">
          <a:extLst>
            <a:ext uri="{FF2B5EF4-FFF2-40B4-BE49-F238E27FC236}">
              <a16:creationId xmlns:a16="http://schemas.microsoft.com/office/drawing/2014/main" id="{BDFDFA6E-46B5-4358-A6D1-64B43C905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323849</xdr:colOff>
      <xdr:row>5</xdr:row>
      <xdr:rowOff>123825</xdr:rowOff>
    </xdr:from>
    <xdr:to>
      <xdr:col>13</xdr:col>
      <xdr:colOff>161924</xdr:colOff>
      <xdr:row>8</xdr:row>
      <xdr:rowOff>104775</xdr:rowOff>
    </xdr:to>
    <xdr:graphicFrame macro="">
      <xdr:nvGraphicFramePr>
        <xdr:cNvPr id="43" name="Chart 42">
          <a:extLst>
            <a:ext uri="{FF2B5EF4-FFF2-40B4-BE49-F238E27FC236}">
              <a16:creationId xmlns:a16="http://schemas.microsoft.com/office/drawing/2014/main" id="{E354DE20-C89C-416D-870A-A189B4C9F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209551</xdr:colOff>
      <xdr:row>5</xdr:row>
      <xdr:rowOff>85725</xdr:rowOff>
    </xdr:from>
    <xdr:to>
      <xdr:col>17</xdr:col>
      <xdr:colOff>1</xdr:colOff>
      <xdr:row>8</xdr:row>
      <xdr:rowOff>76200</xdr:rowOff>
    </xdr:to>
    <xdr:graphicFrame macro="">
      <xdr:nvGraphicFramePr>
        <xdr:cNvPr id="44" name="Chart 43">
          <a:extLst>
            <a:ext uri="{FF2B5EF4-FFF2-40B4-BE49-F238E27FC236}">
              <a16:creationId xmlns:a16="http://schemas.microsoft.com/office/drawing/2014/main" id="{AC71EDC3-D5FE-4D21-BBAD-22BDC9B8DD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nard Doyi" refreshedDate="45812.036969212961" backgroundQuery="1" createdVersion="7" refreshedVersion="7" minRefreshableVersion="3" recordCount="0" supportSubquery="1" supportAdvancedDrill="1" xr:uid="{059F5BF1-CEEA-4A48-8736-90EE32BFE2DF}">
  <cacheSource type="external" connectionId="7"/>
  <cacheFields count="6">
    <cacheField name="[Measures].[Total Revenue]" caption="Total Revenue" numFmtId="0" hierarchy="46" level="32767"/>
    <cacheField name="[Measures].[Gross Profit]" caption="Gross Profit" numFmtId="0" hierarchy="51" level="32767"/>
    <cacheField name="[Fact_KMTraveled].[Travel Date (Year)].[Travel Date (Year)]" caption="Travel Date (Year)" numFmtId="0" hierarchy="30" level="1">
      <sharedItems count="2">
        <s v="2018"/>
        <s v="2019"/>
      </sharedItems>
    </cacheField>
    <cacheField name="[Measures].[Average Cost per KM]" caption="Average Cost per KM" numFmtId="0" hierarchy="55" level="32767"/>
    <cacheField name="[Measures].[Fuel Efficiency]" caption="Fuel Efficiency" numFmtId="0" hierarchy="54" level="32767"/>
    <cacheField name="[Measures].[Total KM]" caption="Total KM" numFmtId="0" hierarchy="53" level="32767"/>
  </cacheFields>
  <cacheHierarchies count="73">
    <cacheHierarchy uniqueName="[Customer].[Customer ID]" caption="Customer ID" attribute="1" defaultMemberUniqueName="[Customer].[Customer ID].[All]" allUniqueName="[Customer].[Customer ID].[All]" dimensionUniqueName="[Customer]" displayFolder="" count="0" memberValueDatatype="5" unbalanced="0"/>
    <cacheHierarchy uniqueName="[Customer].[Customer City]" caption="Customer City" attribute="1" defaultMemberUniqueName="[Customer].[Customer City].[All]" allUniqueName="[Customer].[Customer 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Latitude]" caption="Latitude" attribute="1" defaultMemberUniqueName="[Customer].[Latitude].[All]" allUniqueName="[Customer].[Latitude].[All]" dimensionUniqueName="[Customer]" displayFolder="" count="0" memberValueDatatype="5" unbalanced="0"/>
    <cacheHierarchy uniqueName="[Customer].[Longitude]" caption="Longitude" attribute="1" defaultMemberUniqueName="[Customer].[Longitude].[All]" allUniqueName="[Customer].[Longitude].[All]" dimensionUniqueName="[Customer]" displayFolder="" count="0" memberValueDatatype="5"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13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Month Number]" caption="Month Number" attribute="1" defaultMemberUniqueName="[Dim_Date].[Month Number].[All]" allUniqueName="[Dim_Date].[Month Number].[All]" dimensionUniqueName="[Dim_Date]" displayFolder="" count="0" memberValueDatatype="5" unbalanced="0"/>
    <cacheHierarchy uniqueName="[Dim_Date].[Year]" caption="Year" attribute="1" defaultMemberUniqueName="[Dim_Date].[Year].[All]" allUniqueName="[Dim_Date].[Year].[All]" dimensionUniqueName="[Dim_Date]" displayFolder="" count="0" memberValueDatatype="5" unbalanced="0"/>
    <cacheHierarchy uniqueName="[Dim_Date].[Week Number]" caption="Week Number" attribute="1" defaultMemberUniqueName="[Dim_Date].[Week Number].[All]" allUniqueName="[Dim_Date].[Week Number].[All]" dimensionUniqueName="[Dim_Date]" displayFolder="" count="0" memberValueDatatype="5" unbalanced="0"/>
    <cacheHierarchy uniqueName="[Drivers].[Driver ID]" caption="Driver ID" attribute="1" defaultMemberUniqueName="[Drivers].[Driver ID].[All]" allUniqueName="[Drivers].[Driver ID].[All]" dimensionUniqueName="[Drivers]" displayFolder="" count="0" memberValueDatatype="5" unbalanced="0"/>
    <cacheHierarchy uniqueName="[Drivers].[Driver]" caption="Driver" attribute="1" defaultMemberUniqueName="[Drivers].[Driver].[All]" allUniqueName="[Drivers].[Driver].[All]" dimensionUniqueName="[Drivers]" displayFolder="" count="0" memberValueDatatype="130" unbalanced="0"/>
    <cacheHierarchy uniqueName="[Fact_Freight].[Freight Date]" caption="Freight Date" attribute="1" time="1" defaultMemberUniqueName="[Fact_Freight].[Freight Date].[All]" allUniqueName="[Fact_Freight].[Freight Date].[All]" dimensionUniqueName="[Fact_Freight]" displayFolder="" count="0" memberValueDatatype="7" unbalanced="0"/>
    <cacheHierarchy uniqueName="[Fact_Freight].[Customer ID]" caption="Customer ID" attribute="1" defaultMemberUniqueName="[Fact_Freight].[Customer ID].[All]" allUniqueName="[Fact_Freight].[Customer ID].[All]" dimensionUniqueName="[Fact_Freight]" displayFolder="" count="0" memberValueDatatype="130" unbalanced="0"/>
    <cacheHierarchy uniqueName="[Fact_Freight].[Truck ID]" caption="Truck ID" attribute="1" defaultMemberUniqueName="[Fact_Freight].[Truck ID].[All]" allUniqueName="[Fact_Freight].[Truck ID].[All]" dimensionUniqueName="[Fact_Freight]" displayFolder="" count="0" memberValueDatatype="130" unbalanced="0"/>
    <cacheHierarchy uniqueName="[Fact_Freight].[Invoice Number]" caption="Invoice Number" attribute="1" defaultMemberUniqueName="[Fact_Freight].[Invoice Number].[All]" allUniqueName="[Fact_Freight].[Invoice Number].[All]" dimensionUniqueName="[Fact_Freight]" displayFolder="" count="0" memberValueDatatype="130" unbalanced="0"/>
    <cacheHierarchy uniqueName="[Fact_Freight].[Freight ID]" caption="Freight ID" attribute="1" defaultMemberUniqueName="[Fact_Freight].[Freight ID].[All]" allUniqueName="[Fact_Freight].[Freight ID].[All]" dimensionUniqueName="[Fact_Freight]" displayFolder="" count="0" memberValueDatatype="130" unbalanced="0"/>
    <cacheHierarchy uniqueName="[Fact_Freight].[Net Revenue]" caption="Net Revenue" attribute="1" defaultMemberUniqueName="[Fact_Freight].[Net Revenue].[All]" allUniqueName="[Fact_Freight].[Net Revenue].[All]" dimensionUniqueName="[Fact_Freight]" displayFolder="" count="0" memberValueDatatype="6" unbalanced="0"/>
    <cacheHierarchy uniqueName="[Fact_Freight].[Weight (Kg)]" caption="Weight (Kg)" attribute="1" defaultMemberUniqueName="[Fact_Freight].[Weight (Kg)].[All]" allUniqueName="[Fact_Freight].[Weight (Kg)].[All]" dimensionUniqueName="[Fact_Freight]" displayFolder="" count="0" memberValueDatatype="5" unbalanced="0"/>
    <cacheHierarchy uniqueName="[Fact_Freight].[Weight (Cubic)]" caption="Weight (Cubic)" attribute="1" defaultMemberUniqueName="[Fact_Freight].[Weight (Cubic)].[All]" allUniqueName="[Fact_Freight].[Weight (Cubic)].[All]" dimensionUniqueName="[Fact_Freight]" displayFolder="" count="0" memberValueDatatype="5" unbalanced="0"/>
    <cacheHierarchy uniqueName="[Fact_Freight].[Goods Value]" caption="Goods Value" attribute="1" defaultMemberUniqueName="[Fact_Freight].[Goods Value].[All]" allUniqueName="[Fact_Freight].[Goods Value].[All]" dimensionUniqueName="[Fact_Freight]" displayFolder="" count="0" memberValueDatatype="6" unbalanced="0"/>
    <cacheHierarchy uniqueName="[Fact_KMTraveled].[Travel Date]" caption="Travel Date" attribute="1" time="1" defaultMemberUniqueName="[Fact_KMTraveled].[Travel Date].[All]" allUniqueName="[Fact_KMTraveled].[Travel Date].[All]" dimensionUniqueName="[Fact_KMTraveled]" displayFolder="" count="0" memberValueDatatype="7" unbalanced="0"/>
    <cacheHierarchy uniqueName="[Fact_KMTraveled].[Truck ID]" caption="Truck ID" attribute="1" defaultMemberUniqueName="[Fact_KMTraveled].[Truck ID].[All]" allUniqueName="[Fact_KMTraveled].[Truck ID].[All]" dimensionUniqueName="[Fact_KMTraveled]" displayFolder="" count="0" memberValueDatatype="5" unbalanced="0"/>
    <cacheHierarchy uniqueName="[Fact_KMTraveled].[Drive ID]" caption="Drive ID" attribute="1" defaultMemberUniqueName="[Fact_KMTraveled].[Drive ID].[All]" allUniqueName="[Fact_KMTraveled].[Drive ID].[All]" dimensionUniqueName="[Fact_KMTraveled]" displayFolder="" count="0" memberValueDatatype="5" unbalanced="0"/>
    <cacheHierarchy uniqueName="[Fact_KMTraveled].[KM Traveled]" caption="KM Traveled" attribute="1" defaultMemberUniqueName="[Fact_KMTraveled].[KM Traveled].[All]" allUniqueName="[Fact_KMTraveled].[KM Traveled].[All]" dimensionUniqueName="[Fact_KMTraveled]" displayFolder="" count="0" memberValueDatatype="5" unbalanced="0"/>
    <cacheHierarchy uniqueName="[Fact_KMTraveled].[Liters]" caption="Liters" attribute="1" defaultMemberUniqueName="[Fact_KMTraveled].[Liters].[All]" allUniqueName="[Fact_KMTraveled].[Liters].[All]" dimensionUniqueName="[Fact_KMTraveled]" displayFolder="" count="0" memberValueDatatype="5" unbalanced="0"/>
    <cacheHierarchy uniqueName="[Fact_KMTraveled].[Fuel]" caption="Fuel" attribute="1" defaultMemberUniqueName="[Fact_KMTraveled].[Fuel].[All]" allUniqueName="[Fact_KMTraveled].[Fuel].[All]" dimensionUniqueName="[Fact_KMTraveled]" displayFolder="" count="0" memberValueDatatype="5" unbalanced="0"/>
    <cacheHierarchy uniqueName="[Fact_KMTraveled].[Maintenance]" caption="Maintenance" attribute="1" defaultMemberUniqueName="[Fact_KMTraveled].[Maintenance].[All]" allUniqueName="[Fact_KMTraveled].[Maintenance].[All]" dimensionUniqueName="[Fact_KMTraveled]" displayFolder="" count="0" memberValueDatatype="5" unbalanced="0"/>
    <cacheHierarchy uniqueName="[Fact_KMTraveled].[Fixed Costs]" caption="Fixed Costs" attribute="1" defaultMemberUniqueName="[Fact_KMTraveled].[Fixed Costs].[All]" allUniqueName="[Fact_KMTraveled].[Fixed Costs].[All]" dimensionUniqueName="[Fact_KMTraveled]" displayFolder="" count="0" memberValueDatatype="5" unbalanced="0"/>
    <cacheHierarchy uniqueName="[Fact_KMTraveled].[Travel Date (Year)]" caption="Travel Date (Year)" attribute="1" defaultMemberUniqueName="[Fact_KMTraveled].[Travel Date (Year)].[All]" allUniqueName="[Fact_KMTraveled].[Travel Date (Year)].[All]" dimensionUniqueName="[Fact_KMTraveled]" displayFolder="" count="2" memberValueDatatype="130" unbalanced="0">
      <fieldsUsage count="2">
        <fieldUsage x="-1"/>
        <fieldUsage x="2"/>
      </fieldsUsage>
    </cacheHierarchy>
    <cacheHierarchy uniqueName="[Fact_KMTraveled].[Travel Date (Quarter)]" caption="Travel Date (Quarter)" attribute="1" defaultMemberUniqueName="[Fact_KMTraveled].[Travel Date (Quarter)].[All]" allUniqueName="[Fact_KMTraveled].[Travel Date (Quarter)].[All]" dimensionUniqueName="[Fact_KMTraveled]" displayFolder="" count="0" memberValueDatatype="130" unbalanced="0"/>
    <cacheHierarchy uniqueName="[Fact_KMTraveled].[Travel Date (Month)]" caption="Travel Date (Month)" attribute="1" defaultMemberUniqueName="[Fact_KMTraveled].[Travel Date (Month)].[All]" allUniqueName="[Fact_KMTraveled].[Travel Date (Month)].[All]" dimensionUniqueName="[Fact_KMTraveled]" displayFolder="" count="0" memberValueDatatype="130" unbalanced="0"/>
    <cacheHierarchy uniqueName="[Vehicles].[Truck ID]" caption="Truck ID" attribute="1" defaultMemberUniqueName="[Vehicles].[Truck ID].[All]" allUniqueName="[Vehicles].[Truck ID].[All]" dimensionUniqueName="[Vehicles]" displayFolder="" count="0" memberValueDatatype="130" unbalanced="0"/>
    <cacheHierarchy uniqueName="[Vehicles].[Truck Number]" caption="Truck Number" attribute="1" defaultMemberUniqueName="[Vehicles].[Truck Number].[All]" allUniqueName="[Vehicles].[Truck Number].[All]" dimensionUniqueName="[Vehicles]" displayFolder="" count="0" memberValueDatatype="130" unbalanced="0"/>
    <cacheHierarchy uniqueName="[Vehicles].[Brand]" caption="Brand" attribute="1" defaultMemberUniqueName="[Vehicles].[Brand].[All]" allUniqueName="[Vehicles].[Brand].[All]" dimensionUniqueName="[Vehicles]" displayFolder="" count="0" memberValueDatatype="130" unbalanced="0"/>
    <cacheHierarchy uniqueName="[Vehicles].[Truck Type]" caption="Truck Type" attribute="1" defaultMemberUniqueName="[Vehicles].[Truck Type].[All]" allUniqueName="[Vehicles].[Truck Type].[All]" dimensionUniqueName="[Vehicles]" displayFolder="" count="0" memberValueDatatype="130" unbalanced="0"/>
    <cacheHierarchy uniqueName="[Vehicles].[Trailers Type]" caption="Trailers Type" attribute="1" defaultMemberUniqueName="[Vehicles].[Trailers Type].[All]" allUniqueName="[Vehicles].[Trailers Type].[All]" dimensionUniqueName="[Vehicles]" displayFolder="" count="0" memberValueDatatype="130" unbalanced="0"/>
    <cacheHierarchy uniqueName="[Vehicles].[Year]" caption="Year" attribute="1" defaultMemberUniqueName="[Vehicles].[Year].[All]" allUniqueName="[Vehicles].[Year].[All]" dimensionUniqueName="[Vehicles]" displayFolder="" count="0" memberValueDatatype="5" unbalanced="0"/>
    <cacheHierarchy uniqueName="[Fact_KMTraveled].[Travel Date (Month Index)]" caption="Travel Date (Month Index)" attribute="1" defaultMemberUniqueName="[Fact_KMTraveled].[Travel Date (Month Index)].[All]" allUniqueName="[Fact_KMTraveled].[Travel Date (Month Index)].[All]" dimensionUniqueName="[Fact_KMTraveled]" displayFolder="" count="0" memberValueDatatype="20" unbalanced="0" hidden="1"/>
    <cacheHierarchy uniqueName="[Measures].[Sum of Truck ID]" caption="Sum of Truck ID" measure="1" displayFolder="" measureGroup="Fact_KMTraveled" count="0">
      <extLst>
        <ext xmlns:x15="http://schemas.microsoft.com/office/spreadsheetml/2010/11/main" uri="{B97F6D7D-B522-45F9-BDA1-12C45D357490}">
          <x15:cacheHierarchy aggregatedColumn="23"/>
        </ext>
      </extLst>
    </cacheHierarchy>
    <cacheHierarchy uniqueName="[Measures].[Sum of Maintenance]" caption="Sum of Maintenance" measure="1" displayFolder="" measureGroup="Fact_KMTraveled" count="0">
      <extLst>
        <ext xmlns:x15="http://schemas.microsoft.com/office/spreadsheetml/2010/11/main" uri="{B97F6D7D-B522-45F9-BDA1-12C45D357490}">
          <x15:cacheHierarchy aggregatedColumn="28"/>
        </ext>
      </extLst>
    </cacheHierarchy>
    <cacheHierarchy uniqueName="[Measures].[Sum of Weight (Kg)]" caption="Sum of Weight (Kg)" measure="1" displayFolder="" measureGroup="Fact_Freight" count="0">
      <extLst>
        <ext xmlns:x15="http://schemas.microsoft.com/office/spreadsheetml/2010/11/main" uri="{B97F6D7D-B522-45F9-BDA1-12C45D357490}">
          <x15:cacheHierarchy aggregatedColumn="19"/>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9"/>
        </ext>
      </extLst>
    </cacheHierarchy>
    <cacheHierarchy uniqueName="[Measures].[Count of Freight ID]" caption="Count of Freight ID" measure="1" displayFolder="" measureGroup="Fact_Freight" count="0">
      <extLst>
        <ext xmlns:x15="http://schemas.microsoft.com/office/spreadsheetml/2010/11/main" uri="{B97F6D7D-B522-45F9-BDA1-12C45D357490}">
          <x15:cacheHierarchy aggregatedColumn="17"/>
        </ext>
      </extLst>
    </cacheHierarchy>
    <cacheHierarchy uniqueName="[Measures].[No. of Customer]" caption="No. of Customer" measure="1" displayFolder="" measureGroup="Customer" count="0"/>
    <cacheHierarchy uniqueName="[Measures].[Total Revenue]" caption="Total Revenue" measure="1" displayFolder="" measureGroup="Fact_Freight" count="0" oneField="1">
      <fieldsUsage count="1">
        <fieldUsage x="0"/>
      </fieldsUsage>
    </cacheHierarchy>
    <cacheHierarchy uniqueName="[Measures].[Fuel Cost]" caption="Fuel Cost" measure="1" displayFolder="" measureGroup="Fact_KMTraveled" count="0"/>
    <cacheHierarchy uniqueName="[Measures].[Total KM Traveled]" caption="Total KM Traveled" measure="1" displayFolder="" measureGroup="Fact_KMTraveled" count="0"/>
    <cacheHierarchy uniqueName="[Measures].[Cost Per KM]" caption="Cost Per KM" measure="1" displayFolder="" measureGroup="Fact_KMTraveled" count="0"/>
    <cacheHierarchy uniqueName="[Measures].[Revenue Per KM]" caption="Revenue Per KM" measure="1" displayFolder="" measureGroup="Fact_KMTraveled" count="0"/>
    <cacheHierarchy uniqueName="[Measures].[Gross Profit]" caption="Gross Profit" measure="1" displayFolder="" measureGroup="Fact_KMTraveled" count="0" oneField="1">
      <fieldsUsage count="1">
        <fieldUsage x="1"/>
      </fieldsUsage>
    </cacheHierarchy>
    <cacheHierarchy uniqueName="[Measures].[Total Cost]" caption="Total Cost" measure="1" displayFolder="" measureGroup="Fact_KMTraveled" count="0"/>
    <cacheHierarchy uniqueName="[Measures].[Total KM]" caption="Total KM" measure="1" displayFolder="" measureGroup="Fact_KMTraveled" count="0" oneField="1">
      <fieldsUsage count="1">
        <fieldUsage x="5"/>
      </fieldsUsage>
    </cacheHierarchy>
    <cacheHierarchy uniqueName="[Measures].[Fuel Efficiency]" caption="Fuel Efficiency" measure="1" displayFolder="" measureGroup="Fact_KMTraveled" count="0" oneField="1">
      <fieldsUsage count="1">
        <fieldUsage x="4"/>
      </fieldsUsage>
    </cacheHierarchy>
    <cacheHierarchy uniqueName="[Measures].[Average Cost per KM]" caption="Average Cost per KM" measure="1" displayFolder="" measureGroup="Fact_KMTraveled" count="0" oneField="1">
      <fieldsUsage count="1">
        <fieldUsage x="3"/>
      </fieldsUsage>
    </cacheHierarchy>
    <cacheHierarchy uniqueName="[Measures].[Trips per Truck]" caption="Trips per Truck" measure="1" displayFolder="" measureGroup="Fact_Freight" count="0"/>
    <cacheHierarchy uniqueName="[Measures].[Maintenance per Truck]" caption="Maintenance per Truck" measure="1" displayFolder="" measureGroup="Fact_KMTraveled" count="0"/>
    <cacheHierarchy uniqueName="[Measures].[Total Weight]" caption="Total Weight" measure="1" displayFolder="" measureGroup="Fact_Freight" count="0"/>
    <cacheHierarchy uniqueName="[Measures].[Revenue per KG]" caption="Revenue per KG" measure="1" displayFolder="" measureGroup="Fact_Freight" count="0"/>
    <cacheHierarchy uniqueName="[Measures].[Avg Goods Value]" caption="Avg Goods Value" measure="1" displayFolder="" measureGroup="Fact_Freight" count="0"/>
    <cacheHierarchy uniqueName="[Measures].[Revenue per Driver]" caption="Revenue per Driver" measure="1" displayFolder="" measureGroup="Fact_Freight" count="0"/>
    <cacheHierarchy uniqueName="[Measures].[YTD Revenue]" caption="YTD Revenue" measure="1" displayFolder="" measureGroup="Dim_Date" count="0"/>
    <cacheHierarchy uniqueName="[Measures].[YoY Growth]" caption="YoY Growth" measure="1" displayFolder="" measureGroup="Dim_Date" count="0"/>
    <cacheHierarchy uniqueName="[Measures].[Number of drivers]" caption="Number of drivers" measure="1" displayFolder="" measureGroup="Drivers" count="0"/>
    <cacheHierarchy uniqueName="[Measures].[Number of Vehicle]" caption="Number of Vehicle" measure="1" displayFolder="" measureGroup="Vehicles" count="0"/>
    <cacheHierarchy uniqueName="[Measures].[__XL_Count Sheet1]" caption="__XL_Count Sheet1" measure="1" displayFolder="" measureGroup="Customer" count="0" hidden="1"/>
    <cacheHierarchy uniqueName="[Measures].[__XL_Count Drivers]" caption="__XL_Count Drivers" measure="1" displayFolder="" measureGroup="Drivers" count="0" hidden="1"/>
    <cacheHierarchy uniqueName="[Measures].[__XL_Count Sheet11]" caption="__XL_Count Sheet11" measure="1" displayFolder="" measureGroup="Vehicles" count="0" hidden="1"/>
    <cacheHierarchy uniqueName="[Measures].[__XL_Count fKMTraveled]" caption="__XL_Count fKMTraveled" measure="1" displayFolder="" measureGroup="Fact_KMTraveled" count="0" hidden="1"/>
    <cacheHierarchy uniqueName="[Measures].[__XL_Count fFreight]" caption="__XL_Count fFreight" measure="1" displayFolder="" measureGroup="Fact_Freight"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7">
    <dimension name="Customer" uniqueName="[Customer]" caption="Customer"/>
    <dimension name="Dim_Date" uniqueName="[Dim_Date]" caption="Dim_Date"/>
    <dimension name="Drivers" uniqueName="[Drivers]" caption="Drivers"/>
    <dimension name="Fact_Freight" uniqueName="[Fact_Freight]" caption="Fact_Freight"/>
    <dimension name="Fact_KMTraveled" uniqueName="[Fact_KMTraveled]" caption="Fact_KMTraveled"/>
    <dimension measure="1" name="Measures" uniqueName="[Measures]" caption="Measures"/>
    <dimension name="Vehicles" uniqueName="[Vehicles]" caption="Vehicles"/>
  </dimensions>
  <measureGroups count="6">
    <measureGroup name="Customer" caption="Customer"/>
    <measureGroup name="Dim_Date" caption="Dim_Date"/>
    <measureGroup name="Drivers" caption="Drivers"/>
    <measureGroup name="Fact_Freight" caption="Fact_Freight"/>
    <measureGroup name="Fact_KMTraveled" caption="Fact_KMTraveled"/>
    <measureGroup name="Vehicles" caption="Vehicles"/>
  </measureGroups>
  <maps count="12">
    <map measureGroup="0" dimension="0"/>
    <map measureGroup="1" dimension="1"/>
    <map measureGroup="2" dimension="2"/>
    <map measureGroup="3" dimension="0"/>
    <map measureGroup="3" dimension="1"/>
    <map measureGroup="3" dimension="3"/>
    <map measureGroup="3" dimension="6"/>
    <map measureGroup="4" dimension="1"/>
    <map measureGroup="4" dimension="2"/>
    <map measureGroup="4" dimension="4"/>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nard Doyi" refreshedDate="45847.545988425925" backgroundQuery="1" createdVersion="7" refreshedVersion="7" minRefreshableVersion="3" recordCount="0" supportSubquery="1" supportAdvancedDrill="1" xr:uid="{C1D8B3BE-965A-4191-993C-A54E6F8498AF}">
  <cacheSource type="external" connectionId="7"/>
  <cacheFields count="6">
    <cacheField name="[Measures].[Total Revenue]" caption="Total Revenue" numFmtId="0" hierarchy="46" level="32767"/>
    <cacheField name="[Measures].[Gross Profit]" caption="Gross Profit" numFmtId="0" hierarchy="51" level="32767"/>
    <cacheField name="[Measures].[Average Cost per KM]" caption="Average Cost per KM" numFmtId="0" hierarchy="55" level="32767"/>
    <cacheField name="[Measures].[Fuel Efficiency]" caption="Fuel Efficiency" numFmtId="0" hierarchy="54" level="32767"/>
    <cacheField name="[Measures].[Total KM]" caption="Total KM" numFmtId="0" hierarchy="53" level="32767"/>
    <cacheField name="[Dim_Date].[Year].[Year]" caption="Year" numFmtId="0" hierarchy="9" level="1">
      <sharedItems containsSemiMixedTypes="0" containsNonDate="0" containsString="0"/>
    </cacheField>
  </cacheFields>
  <cacheHierarchies count="73">
    <cacheHierarchy uniqueName="[Customer].[Customer ID]" caption="Customer ID" attribute="1" defaultMemberUniqueName="[Customer].[Customer ID].[All]" allUniqueName="[Customer].[Customer ID].[All]" dimensionUniqueName="[Customer]" displayFolder="" count="0" memberValueDatatype="5" unbalanced="0"/>
    <cacheHierarchy uniqueName="[Customer].[Customer City]" caption="Customer City" attribute="1" defaultMemberUniqueName="[Customer].[Customer City].[All]" allUniqueName="[Customer].[Customer 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Latitude]" caption="Latitude" attribute="1" defaultMemberUniqueName="[Customer].[Latitude].[All]" allUniqueName="[Customer].[Latitude].[All]" dimensionUniqueName="[Customer]" displayFolder="" count="0" memberValueDatatype="5" unbalanced="0"/>
    <cacheHierarchy uniqueName="[Customer].[Longitude]" caption="Longitude" attribute="1" defaultMemberUniqueName="[Customer].[Longitude].[All]" allUniqueName="[Customer].[Longitude].[All]" dimensionUniqueName="[Customer]" displayFolder="" count="0" memberValueDatatype="5"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130" unbalanced="0"/>
    <cacheHierarchy uniqueName="[Dim_Date].[Month Name]" caption="Month Name" attribute="1" defaultMemberUniqueName="[Dim_Date].[Month Name].[All]" allUniqueName="[Dim_Date].[Month Name].[All]" dimensionUniqueName="[Dim_Date]" displayFolder="" count="2" memberValueDatatype="130" unbalanced="0"/>
    <cacheHierarchy uniqueName="[Dim_Date].[Month Number]" caption="Month Number" attribute="1" defaultMemberUniqueName="[Dim_Date].[Month Number].[All]" allUniqueName="[Dim_Date].[Month Number].[All]" dimensionUniqueName="[Dim_Date]" displayFolder="" count="0" memberValueDatatype="5" unbalanced="0"/>
    <cacheHierarchy uniqueName="[Dim_Date].[Year]" caption="Year" attribute="1" defaultMemberUniqueName="[Dim_Date].[Year].[All]" allUniqueName="[Dim_Date].[Year].[All]" dimensionUniqueName="[Dim_Date]" displayFolder="" count="2" memberValueDatatype="5" unbalanced="0">
      <fieldsUsage count="2">
        <fieldUsage x="-1"/>
        <fieldUsage x="5"/>
      </fieldsUsage>
    </cacheHierarchy>
    <cacheHierarchy uniqueName="[Dim_Date].[Week Number]" caption="Week Number" attribute="1" defaultMemberUniqueName="[Dim_Date].[Week Number].[All]" allUniqueName="[Dim_Date].[Week Number].[All]" dimensionUniqueName="[Dim_Date]" displayFolder="" count="0" memberValueDatatype="5" unbalanced="0"/>
    <cacheHierarchy uniqueName="[Drivers].[Driver ID]" caption="Driver ID" attribute="1" defaultMemberUniqueName="[Drivers].[Driver ID].[All]" allUniqueName="[Drivers].[Driver ID].[All]" dimensionUniqueName="[Drivers]" displayFolder="" count="0" memberValueDatatype="5" unbalanced="0"/>
    <cacheHierarchy uniqueName="[Drivers].[Driver]" caption="Driver" attribute="1" defaultMemberUniqueName="[Drivers].[Driver].[All]" allUniqueName="[Drivers].[Driver].[All]" dimensionUniqueName="[Drivers]" displayFolder="" count="0" memberValueDatatype="130" unbalanced="0"/>
    <cacheHierarchy uniqueName="[Fact_Freight].[Freight Date]" caption="Freight Date" attribute="1" time="1" defaultMemberUniqueName="[Fact_Freight].[Freight Date].[All]" allUniqueName="[Fact_Freight].[Freight Date].[All]" dimensionUniqueName="[Fact_Freight]" displayFolder="" count="0" memberValueDatatype="7" unbalanced="0"/>
    <cacheHierarchy uniqueName="[Fact_Freight].[Customer ID]" caption="Customer ID" attribute="1" defaultMemberUniqueName="[Fact_Freight].[Customer ID].[All]" allUniqueName="[Fact_Freight].[Customer ID].[All]" dimensionUniqueName="[Fact_Freight]" displayFolder="" count="0" memberValueDatatype="130" unbalanced="0"/>
    <cacheHierarchy uniqueName="[Fact_Freight].[Truck ID]" caption="Truck ID" attribute="1" defaultMemberUniqueName="[Fact_Freight].[Truck ID].[All]" allUniqueName="[Fact_Freight].[Truck ID].[All]" dimensionUniqueName="[Fact_Freight]" displayFolder="" count="0" memberValueDatatype="130" unbalanced="0"/>
    <cacheHierarchy uniqueName="[Fact_Freight].[Invoice Number]" caption="Invoice Number" attribute="1" defaultMemberUniqueName="[Fact_Freight].[Invoice Number].[All]" allUniqueName="[Fact_Freight].[Invoice Number].[All]" dimensionUniqueName="[Fact_Freight]" displayFolder="" count="0" memberValueDatatype="130" unbalanced="0"/>
    <cacheHierarchy uniqueName="[Fact_Freight].[Freight ID]" caption="Freight ID" attribute="1" defaultMemberUniqueName="[Fact_Freight].[Freight ID].[All]" allUniqueName="[Fact_Freight].[Freight ID].[All]" dimensionUniqueName="[Fact_Freight]" displayFolder="" count="0" memberValueDatatype="130" unbalanced="0"/>
    <cacheHierarchy uniqueName="[Fact_Freight].[Net Revenue]" caption="Net Revenue" attribute="1" defaultMemberUniqueName="[Fact_Freight].[Net Revenue].[All]" allUniqueName="[Fact_Freight].[Net Revenue].[All]" dimensionUniqueName="[Fact_Freight]" displayFolder="" count="0" memberValueDatatype="6" unbalanced="0"/>
    <cacheHierarchy uniqueName="[Fact_Freight].[Weight (Kg)]" caption="Weight (Kg)" attribute="1" defaultMemberUniqueName="[Fact_Freight].[Weight (Kg)].[All]" allUniqueName="[Fact_Freight].[Weight (Kg)].[All]" dimensionUniqueName="[Fact_Freight]" displayFolder="" count="0" memberValueDatatype="5" unbalanced="0"/>
    <cacheHierarchy uniqueName="[Fact_Freight].[Weight (Cubic)]" caption="Weight (Cubic)" attribute="1" defaultMemberUniqueName="[Fact_Freight].[Weight (Cubic)].[All]" allUniqueName="[Fact_Freight].[Weight (Cubic)].[All]" dimensionUniqueName="[Fact_Freight]" displayFolder="" count="0" memberValueDatatype="5" unbalanced="0"/>
    <cacheHierarchy uniqueName="[Fact_Freight].[Goods Value]" caption="Goods Value" attribute="1" defaultMemberUniqueName="[Fact_Freight].[Goods Value].[All]" allUniqueName="[Fact_Freight].[Goods Value].[All]" dimensionUniqueName="[Fact_Freight]" displayFolder="" count="0" memberValueDatatype="6" unbalanced="0"/>
    <cacheHierarchy uniqueName="[Fact_KMTraveled].[Travel Date]" caption="Travel Date" attribute="1" time="1" defaultMemberUniqueName="[Fact_KMTraveled].[Travel Date].[All]" allUniqueName="[Fact_KMTraveled].[Travel Date].[All]" dimensionUniqueName="[Fact_KMTraveled]" displayFolder="" count="0" memberValueDatatype="7" unbalanced="0"/>
    <cacheHierarchy uniqueName="[Fact_KMTraveled].[Truck ID]" caption="Truck ID" attribute="1" defaultMemberUniqueName="[Fact_KMTraveled].[Truck ID].[All]" allUniqueName="[Fact_KMTraveled].[Truck ID].[All]" dimensionUniqueName="[Fact_KMTraveled]" displayFolder="" count="0" memberValueDatatype="5" unbalanced="0"/>
    <cacheHierarchy uniqueName="[Fact_KMTraveled].[Drive ID]" caption="Drive ID" attribute="1" defaultMemberUniqueName="[Fact_KMTraveled].[Drive ID].[All]" allUniqueName="[Fact_KMTraveled].[Drive ID].[All]" dimensionUniqueName="[Fact_KMTraveled]" displayFolder="" count="0" memberValueDatatype="5" unbalanced="0"/>
    <cacheHierarchy uniqueName="[Fact_KMTraveled].[KM Traveled]" caption="KM Traveled" attribute="1" defaultMemberUniqueName="[Fact_KMTraveled].[KM Traveled].[All]" allUniqueName="[Fact_KMTraveled].[KM Traveled].[All]" dimensionUniqueName="[Fact_KMTraveled]" displayFolder="" count="0" memberValueDatatype="5" unbalanced="0"/>
    <cacheHierarchy uniqueName="[Fact_KMTraveled].[Liters]" caption="Liters" attribute="1" defaultMemberUniqueName="[Fact_KMTraveled].[Liters].[All]" allUniqueName="[Fact_KMTraveled].[Liters].[All]" dimensionUniqueName="[Fact_KMTraveled]" displayFolder="" count="0" memberValueDatatype="5" unbalanced="0"/>
    <cacheHierarchy uniqueName="[Fact_KMTraveled].[Fuel]" caption="Fuel" attribute="1" defaultMemberUniqueName="[Fact_KMTraveled].[Fuel].[All]" allUniqueName="[Fact_KMTraveled].[Fuel].[All]" dimensionUniqueName="[Fact_KMTraveled]" displayFolder="" count="0" memberValueDatatype="5" unbalanced="0"/>
    <cacheHierarchy uniqueName="[Fact_KMTraveled].[Maintenance]" caption="Maintenance" attribute="1" defaultMemberUniqueName="[Fact_KMTraveled].[Maintenance].[All]" allUniqueName="[Fact_KMTraveled].[Maintenance].[All]" dimensionUniqueName="[Fact_KMTraveled]" displayFolder="" count="0" memberValueDatatype="5" unbalanced="0"/>
    <cacheHierarchy uniqueName="[Fact_KMTraveled].[Fixed Costs]" caption="Fixed Costs" attribute="1" defaultMemberUniqueName="[Fact_KMTraveled].[Fixed Costs].[All]" allUniqueName="[Fact_KMTraveled].[Fixed Costs].[All]" dimensionUniqueName="[Fact_KMTraveled]" displayFolder="" count="0" memberValueDatatype="5" unbalanced="0"/>
    <cacheHierarchy uniqueName="[Fact_KMTraveled].[Travel Date (Year)]" caption="Travel Date (Year)" attribute="1" defaultMemberUniqueName="[Fact_KMTraveled].[Travel Date (Year)].[All]" allUniqueName="[Fact_KMTraveled].[Travel Date (Year)].[All]" dimensionUniqueName="[Fact_KMTraveled]" displayFolder="" count="0" memberValueDatatype="130" unbalanced="0"/>
    <cacheHierarchy uniqueName="[Fact_KMTraveled].[Travel Date (Quarter)]" caption="Travel Date (Quarter)" attribute="1" defaultMemberUniqueName="[Fact_KMTraveled].[Travel Date (Quarter)].[All]" allUniqueName="[Fact_KMTraveled].[Travel Date (Quarter)].[All]" dimensionUniqueName="[Fact_KMTraveled]" displayFolder="" count="0" memberValueDatatype="130" unbalanced="0"/>
    <cacheHierarchy uniqueName="[Fact_KMTraveled].[Travel Date (Month)]" caption="Travel Date (Month)" attribute="1" defaultMemberUniqueName="[Fact_KMTraveled].[Travel Date (Month)].[All]" allUniqueName="[Fact_KMTraveled].[Travel Date (Month)].[All]" dimensionUniqueName="[Fact_KMTraveled]" displayFolder="" count="0" memberValueDatatype="130" unbalanced="0"/>
    <cacheHierarchy uniqueName="[Vehicles].[Truck ID]" caption="Truck ID" attribute="1" defaultMemberUniqueName="[Vehicles].[Truck ID].[All]" allUniqueName="[Vehicles].[Truck ID].[All]" dimensionUniqueName="[Vehicles]" displayFolder="" count="0" memberValueDatatype="130" unbalanced="0"/>
    <cacheHierarchy uniqueName="[Vehicles].[Truck Number]" caption="Truck Number" attribute="1" defaultMemberUniqueName="[Vehicles].[Truck Number].[All]" allUniqueName="[Vehicles].[Truck Number].[All]" dimensionUniqueName="[Vehicles]" displayFolder="" count="0" memberValueDatatype="130" unbalanced="0"/>
    <cacheHierarchy uniqueName="[Vehicles].[Brand]" caption="Brand" attribute="1" defaultMemberUniqueName="[Vehicles].[Brand].[All]" allUniqueName="[Vehicles].[Brand].[All]" dimensionUniqueName="[Vehicles]" displayFolder="" count="0" memberValueDatatype="130" unbalanced="0"/>
    <cacheHierarchy uniqueName="[Vehicles].[Truck Type]" caption="Truck Type" attribute="1" defaultMemberUniqueName="[Vehicles].[Truck Type].[All]" allUniqueName="[Vehicles].[Truck Type].[All]" dimensionUniqueName="[Vehicles]" displayFolder="" count="2" memberValueDatatype="130" unbalanced="0"/>
    <cacheHierarchy uniqueName="[Vehicles].[Trailers Type]" caption="Trailers Type" attribute="1" defaultMemberUniqueName="[Vehicles].[Trailers Type].[All]" allUniqueName="[Vehicles].[Trailers Type].[All]" dimensionUniqueName="[Vehicles]" displayFolder="" count="0" memberValueDatatype="130" unbalanced="0"/>
    <cacheHierarchy uniqueName="[Vehicles].[Year]" caption="Year" attribute="1" defaultMemberUniqueName="[Vehicles].[Year].[All]" allUniqueName="[Vehicles].[Year].[All]" dimensionUniqueName="[Vehicles]" displayFolder="" count="0" memberValueDatatype="5" unbalanced="0"/>
    <cacheHierarchy uniqueName="[Fact_KMTraveled].[Travel Date (Month Index)]" caption="Travel Date (Month Index)" attribute="1" defaultMemberUniqueName="[Fact_KMTraveled].[Travel Date (Month Index)].[All]" allUniqueName="[Fact_KMTraveled].[Travel Date (Month Index)].[All]" dimensionUniqueName="[Fact_KMTraveled]" displayFolder="" count="0" memberValueDatatype="20" unbalanced="0" hidden="1"/>
    <cacheHierarchy uniqueName="[Measures].[Sum of Truck ID]" caption="Sum of Truck ID" measure="1" displayFolder="" measureGroup="Fact_KMTraveled" count="0">
      <extLst>
        <ext xmlns:x15="http://schemas.microsoft.com/office/spreadsheetml/2010/11/main" uri="{B97F6D7D-B522-45F9-BDA1-12C45D357490}">
          <x15:cacheHierarchy aggregatedColumn="23"/>
        </ext>
      </extLst>
    </cacheHierarchy>
    <cacheHierarchy uniqueName="[Measures].[Sum of Maintenance]" caption="Sum of Maintenance" measure="1" displayFolder="" measureGroup="Fact_KMTraveled" count="0">
      <extLst>
        <ext xmlns:x15="http://schemas.microsoft.com/office/spreadsheetml/2010/11/main" uri="{B97F6D7D-B522-45F9-BDA1-12C45D357490}">
          <x15:cacheHierarchy aggregatedColumn="28"/>
        </ext>
      </extLst>
    </cacheHierarchy>
    <cacheHierarchy uniqueName="[Measures].[Sum of Weight (Kg)]" caption="Sum of Weight (Kg)" measure="1" displayFolder="" measureGroup="Fact_Freight" count="0">
      <extLst>
        <ext xmlns:x15="http://schemas.microsoft.com/office/spreadsheetml/2010/11/main" uri="{B97F6D7D-B522-45F9-BDA1-12C45D357490}">
          <x15:cacheHierarchy aggregatedColumn="19"/>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9"/>
        </ext>
      </extLst>
    </cacheHierarchy>
    <cacheHierarchy uniqueName="[Measures].[Count of Freight ID]" caption="Count of Freight ID" measure="1" displayFolder="" measureGroup="Fact_Freight" count="0">
      <extLst>
        <ext xmlns:x15="http://schemas.microsoft.com/office/spreadsheetml/2010/11/main" uri="{B97F6D7D-B522-45F9-BDA1-12C45D357490}">
          <x15:cacheHierarchy aggregatedColumn="17"/>
        </ext>
      </extLst>
    </cacheHierarchy>
    <cacheHierarchy uniqueName="[Measures].[No. of Customer]" caption="No. of Customer" measure="1" displayFolder="" measureGroup="Customer" count="0"/>
    <cacheHierarchy uniqueName="[Measures].[Total Revenue]" caption="Total Revenue" measure="1" displayFolder="" measureGroup="Fact_Freight" count="0" oneField="1">
      <fieldsUsage count="1">
        <fieldUsage x="0"/>
      </fieldsUsage>
    </cacheHierarchy>
    <cacheHierarchy uniqueName="[Measures].[Fuel Cost]" caption="Fuel Cost" measure="1" displayFolder="" measureGroup="Fact_KMTraveled" count="0"/>
    <cacheHierarchy uniqueName="[Measures].[Total KM Traveled]" caption="Total KM Traveled" measure="1" displayFolder="" measureGroup="Fact_KMTraveled" count="0"/>
    <cacheHierarchy uniqueName="[Measures].[Cost Per KM]" caption="Cost Per KM" measure="1" displayFolder="" measureGroup="Fact_KMTraveled" count="0"/>
    <cacheHierarchy uniqueName="[Measures].[Revenue Per KM]" caption="Revenue Per KM" measure="1" displayFolder="" measureGroup="Fact_KMTraveled" count="0"/>
    <cacheHierarchy uniqueName="[Measures].[Gross Profit]" caption="Gross Profit" measure="1" displayFolder="" measureGroup="Fact_KMTraveled" count="0" oneField="1">
      <fieldsUsage count="1">
        <fieldUsage x="1"/>
      </fieldsUsage>
    </cacheHierarchy>
    <cacheHierarchy uniqueName="[Measures].[Total Cost]" caption="Total Cost" measure="1" displayFolder="" measureGroup="Fact_KMTraveled" count="0"/>
    <cacheHierarchy uniqueName="[Measures].[Total KM]" caption="Total KM" measure="1" displayFolder="" measureGroup="Fact_KMTraveled" count="0" oneField="1">
      <fieldsUsage count="1">
        <fieldUsage x="4"/>
      </fieldsUsage>
    </cacheHierarchy>
    <cacheHierarchy uniqueName="[Measures].[Fuel Efficiency]" caption="Fuel Efficiency" measure="1" displayFolder="" measureGroup="Fact_KMTraveled" count="0" oneField="1">
      <fieldsUsage count="1">
        <fieldUsage x="3"/>
      </fieldsUsage>
    </cacheHierarchy>
    <cacheHierarchy uniqueName="[Measures].[Average Cost per KM]" caption="Average Cost per KM" measure="1" displayFolder="" measureGroup="Fact_KMTraveled" count="0" oneField="1">
      <fieldsUsage count="1">
        <fieldUsage x="2"/>
      </fieldsUsage>
    </cacheHierarchy>
    <cacheHierarchy uniqueName="[Measures].[Trips per Truck]" caption="Trips per Truck" measure="1" displayFolder="" measureGroup="Fact_Freight" count="0"/>
    <cacheHierarchy uniqueName="[Measures].[Maintenance per Truck]" caption="Maintenance per Truck" measure="1" displayFolder="" measureGroup="Fact_KMTraveled" count="0"/>
    <cacheHierarchy uniqueName="[Measures].[Total Weight]" caption="Total Weight" measure="1" displayFolder="" measureGroup="Fact_Freight" count="0"/>
    <cacheHierarchy uniqueName="[Measures].[Revenue per KG]" caption="Revenue per KG" measure="1" displayFolder="" measureGroup="Fact_Freight" count="0"/>
    <cacheHierarchy uniqueName="[Measures].[Avg Goods Value]" caption="Avg Goods Value" measure="1" displayFolder="" measureGroup="Fact_Freight" count="0"/>
    <cacheHierarchy uniqueName="[Measures].[Revenue per Driver]" caption="Revenue per Driver" measure="1" displayFolder="" measureGroup="Fact_Freight" count="0"/>
    <cacheHierarchy uniqueName="[Measures].[YTD Revenue]" caption="YTD Revenue" measure="1" displayFolder="" measureGroup="Dim_Date" count="0"/>
    <cacheHierarchy uniqueName="[Measures].[YoY Growth]" caption="YoY Growth" measure="1" displayFolder="" measureGroup="Dim_Date" count="0"/>
    <cacheHierarchy uniqueName="[Measures].[Number of drivers]" caption="Number of drivers" measure="1" displayFolder="" measureGroup="Drivers" count="0"/>
    <cacheHierarchy uniqueName="[Measures].[Number of Vehicle]" caption="Number of Vehicle" measure="1" displayFolder="" measureGroup="Vehicles" count="0"/>
    <cacheHierarchy uniqueName="[Measures].[__XL_Count Sheet1]" caption="__XL_Count Sheet1" measure="1" displayFolder="" measureGroup="Customer" count="0" hidden="1"/>
    <cacheHierarchy uniqueName="[Measures].[__XL_Count Drivers]" caption="__XL_Count Drivers" measure="1" displayFolder="" measureGroup="Drivers" count="0" hidden="1"/>
    <cacheHierarchy uniqueName="[Measures].[__XL_Count Sheet11]" caption="__XL_Count Sheet11" measure="1" displayFolder="" measureGroup="Vehicles" count="0" hidden="1"/>
    <cacheHierarchy uniqueName="[Measures].[__XL_Count fKMTraveled]" caption="__XL_Count fKMTraveled" measure="1" displayFolder="" measureGroup="Fact_KMTraveled" count="0" hidden="1"/>
    <cacheHierarchy uniqueName="[Measures].[__XL_Count fFreight]" caption="__XL_Count fFreight" measure="1" displayFolder="" measureGroup="Fact_Freight"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7">
    <dimension name="Customer" uniqueName="[Customer]" caption="Customer"/>
    <dimension name="Dim_Date" uniqueName="[Dim_Date]" caption="Dim_Date"/>
    <dimension name="Drivers" uniqueName="[Drivers]" caption="Drivers"/>
    <dimension name="Fact_Freight" uniqueName="[Fact_Freight]" caption="Fact_Freight"/>
    <dimension name="Fact_KMTraveled" uniqueName="[Fact_KMTraveled]" caption="Fact_KMTraveled"/>
    <dimension measure="1" name="Measures" uniqueName="[Measures]" caption="Measures"/>
    <dimension name="Vehicles" uniqueName="[Vehicles]" caption="Vehicles"/>
  </dimensions>
  <measureGroups count="6">
    <measureGroup name="Customer" caption="Customer"/>
    <measureGroup name="Dim_Date" caption="Dim_Date"/>
    <measureGroup name="Drivers" caption="Drivers"/>
    <measureGroup name="Fact_Freight" caption="Fact_Freight"/>
    <measureGroup name="Fact_KMTraveled" caption="Fact_KMTraveled"/>
    <measureGroup name="Vehicles" caption="Vehicles"/>
  </measureGroups>
  <maps count="12">
    <map measureGroup="0" dimension="0"/>
    <map measureGroup="1" dimension="1"/>
    <map measureGroup="2" dimension="2"/>
    <map measureGroup="3" dimension="0"/>
    <map measureGroup="3" dimension="1"/>
    <map measureGroup="3" dimension="3"/>
    <map measureGroup="3" dimension="6"/>
    <map measureGroup="4" dimension="1"/>
    <map measureGroup="4" dimension="2"/>
    <map measureGroup="4" dimension="4"/>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nard Doyi" refreshedDate="45847.545989930557" backgroundQuery="1" createdVersion="7" refreshedVersion="7" minRefreshableVersion="3" recordCount="0" supportSubquery="1" supportAdvancedDrill="1" xr:uid="{934381BB-417B-4DC8-9A38-7F1FA770EA8A}">
  <cacheSource type="external" connectionId="7"/>
  <cacheFields count="4">
    <cacheField name="[Customer].[State].[State]" caption="State" numFmtId="0" hierarchy="2" level="1">
      <sharedItems count="5">
        <s v="KY"/>
        <s v="MN"/>
        <s v="OK"/>
        <s v="SC"/>
        <s v="WV"/>
      </sharedItems>
    </cacheField>
    <cacheField name="[Dim_Date].[Month Name].[Month Name]" caption="Month Name" numFmtId="0" hierarchy="7" level="1">
      <sharedItems count="12">
        <s v="April"/>
        <s v="August"/>
        <s v="December"/>
        <s v="February"/>
        <s v="January"/>
        <s v="July"/>
        <s v="June"/>
        <s v="March"/>
        <s v="May"/>
        <s v="November"/>
        <s v="October"/>
        <s v="September"/>
      </sharedItems>
    </cacheField>
    <cacheField name="[Measures].[Total Revenue]" caption="Total Revenue" numFmtId="0" hierarchy="46" level="32767"/>
    <cacheField name="[Dim_Date].[Year].[Year]" caption="Year" numFmtId="0" hierarchy="9" level="1">
      <sharedItems containsSemiMixedTypes="0" containsNonDate="0" containsString="0"/>
    </cacheField>
  </cacheFields>
  <cacheHierarchies count="73">
    <cacheHierarchy uniqueName="[Customer].[Customer ID]" caption="Customer ID" attribute="1" defaultMemberUniqueName="[Customer].[Customer ID].[All]" allUniqueName="[Customer].[Customer ID].[All]" dimensionUniqueName="[Customer]" displayFolder="" count="0" memberValueDatatype="5" unbalanced="0"/>
    <cacheHierarchy uniqueName="[Customer].[Customer City]" caption="Customer City" attribute="1" defaultMemberUniqueName="[Customer].[Customer City].[All]" allUniqueName="[Customer].[Customer City].[All]" dimensionUniqueName="[Customer]" displayFolder="" count="0" memberValueDatatype="130" unbalanced="0"/>
    <cacheHierarchy uniqueName="[Customer].[State]" caption="State" attribute="1" defaultMemberUniqueName="[Customer].[State].[All]" allUniqueName="[Customer].[State].[All]" dimensionUniqueName="[Customer]" displayFolder="" count="2" memberValueDatatype="130" unbalanced="0">
      <fieldsUsage count="2">
        <fieldUsage x="-1"/>
        <fieldUsage x="0"/>
      </fieldsUsage>
    </cacheHierarchy>
    <cacheHierarchy uniqueName="[Customer].[Latitude]" caption="Latitude" attribute="1" defaultMemberUniqueName="[Customer].[Latitude].[All]" allUniqueName="[Customer].[Latitude].[All]" dimensionUniqueName="[Customer]" displayFolder="" count="0" memberValueDatatype="5" unbalanced="0"/>
    <cacheHierarchy uniqueName="[Customer].[Longitude]" caption="Longitude" attribute="1" defaultMemberUniqueName="[Customer].[Longitude].[All]" allUniqueName="[Customer].[Longitude].[All]" dimensionUniqueName="[Customer]" displayFolder="" count="0" memberValueDatatype="5"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130" unbalanced="0"/>
    <cacheHierarchy uniqueName="[Dim_Date].[Month Name]" caption="Month Name" attribute="1" defaultMemberUniqueName="[Dim_Date].[Month Name].[All]" allUniqueName="[Dim_Date].[Month Name].[All]" dimensionUniqueName="[Dim_Date]" displayFolder="" count="2" memberValueDatatype="130" unbalanced="0">
      <fieldsUsage count="2">
        <fieldUsage x="-1"/>
        <fieldUsage x="1"/>
      </fieldsUsage>
    </cacheHierarchy>
    <cacheHierarchy uniqueName="[Dim_Date].[Month Number]" caption="Month Number" attribute="1" defaultMemberUniqueName="[Dim_Date].[Month Number].[All]" allUniqueName="[Dim_Date].[Month Number].[All]" dimensionUniqueName="[Dim_Date]" displayFolder="" count="0" memberValueDatatype="5" unbalanced="0"/>
    <cacheHierarchy uniqueName="[Dim_Date].[Year]" caption="Year" attribute="1" defaultMemberUniqueName="[Dim_Date].[Year].[All]" allUniqueName="[Dim_Date].[Year].[All]" dimensionUniqueName="[Dim_Date]" displayFolder="" count="2" memberValueDatatype="5" unbalanced="0">
      <fieldsUsage count="2">
        <fieldUsage x="-1"/>
        <fieldUsage x="3"/>
      </fieldsUsage>
    </cacheHierarchy>
    <cacheHierarchy uniqueName="[Dim_Date].[Week Number]" caption="Week Number" attribute="1" defaultMemberUniqueName="[Dim_Date].[Week Number].[All]" allUniqueName="[Dim_Date].[Week Number].[All]" dimensionUniqueName="[Dim_Date]" displayFolder="" count="0" memberValueDatatype="5" unbalanced="0"/>
    <cacheHierarchy uniqueName="[Drivers].[Driver ID]" caption="Driver ID" attribute="1" defaultMemberUniqueName="[Drivers].[Driver ID].[All]" allUniqueName="[Drivers].[Driver ID].[All]" dimensionUniqueName="[Drivers]" displayFolder="" count="0" memberValueDatatype="5" unbalanced="0"/>
    <cacheHierarchy uniqueName="[Drivers].[Driver]" caption="Driver" attribute="1" defaultMemberUniqueName="[Drivers].[Driver].[All]" allUniqueName="[Drivers].[Driver].[All]" dimensionUniqueName="[Drivers]" displayFolder="" count="0" memberValueDatatype="130" unbalanced="0"/>
    <cacheHierarchy uniqueName="[Fact_Freight].[Freight Date]" caption="Freight Date" attribute="1" time="1" defaultMemberUniqueName="[Fact_Freight].[Freight Date].[All]" allUniqueName="[Fact_Freight].[Freight Date].[All]" dimensionUniqueName="[Fact_Freight]" displayFolder="" count="0" memberValueDatatype="7" unbalanced="0"/>
    <cacheHierarchy uniqueName="[Fact_Freight].[Customer ID]" caption="Customer ID" attribute="1" defaultMemberUniqueName="[Fact_Freight].[Customer ID].[All]" allUniqueName="[Fact_Freight].[Customer ID].[All]" dimensionUniqueName="[Fact_Freight]" displayFolder="" count="0" memberValueDatatype="130" unbalanced="0"/>
    <cacheHierarchy uniqueName="[Fact_Freight].[Truck ID]" caption="Truck ID" attribute="1" defaultMemberUniqueName="[Fact_Freight].[Truck ID].[All]" allUniqueName="[Fact_Freight].[Truck ID].[All]" dimensionUniqueName="[Fact_Freight]" displayFolder="" count="0" memberValueDatatype="130" unbalanced="0"/>
    <cacheHierarchy uniqueName="[Fact_Freight].[Invoice Number]" caption="Invoice Number" attribute="1" defaultMemberUniqueName="[Fact_Freight].[Invoice Number].[All]" allUniqueName="[Fact_Freight].[Invoice Number].[All]" dimensionUniqueName="[Fact_Freight]" displayFolder="" count="0" memberValueDatatype="130" unbalanced="0"/>
    <cacheHierarchy uniqueName="[Fact_Freight].[Freight ID]" caption="Freight ID" attribute="1" defaultMemberUniqueName="[Fact_Freight].[Freight ID].[All]" allUniqueName="[Fact_Freight].[Freight ID].[All]" dimensionUniqueName="[Fact_Freight]" displayFolder="" count="0" memberValueDatatype="130" unbalanced="0"/>
    <cacheHierarchy uniqueName="[Fact_Freight].[Net Revenue]" caption="Net Revenue" attribute="1" defaultMemberUniqueName="[Fact_Freight].[Net Revenue].[All]" allUniqueName="[Fact_Freight].[Net Revenue].[All]" dimensionUniqueName="[Fact_Freight]" displayFolder="" count="0" memberValueDatatype="6" unbalanced="0"/>
    <cacheHierarchy uniqueName="[Fact_Freight].[Weight (Kg)]" caption="Weight (Kg)" attribute="1" defaultMemberUniqueName="[Fact_Freight].[Weight (Kg)].[All]" allUniqueName="[Fact_Freight].[Weight (Kg)].[All]" dimensionUniqueName="[Fact_Freight]" displayFolder="" count="0" memberValueDatatype="5" unbalanced="0"/>
    <cacheHierarchy uniqueName="[Fact_Freight].[Weight (Cubic)]" caption="Weight (Cubic)" attribute="1" defaultMemberUniqueName="[Fact_Freight].[Weight (Cubic)].[All]" allUniqueName="[Fact_Freight].[Weight (Cubic)].[All]" dimensionUniqueName="[Fact_Freight]" displayFolder="" count="0" memberValueDatatype="5" unbalanced="0"/>
    <cacheHierarchy uniqueName="[Fact_Freight].[Goods Value]" caption="Goods Value" attribute="1" defaultMemberUniqueName="[Fact_Freight].[Goods Value].[All]" allUniqueName="[Fact_Freight].[Goods Value].[All]" dimensionUniqueName="[Fact_Freight]" displayFolder="" count="0" memberValueDatatype="6" unbalanced="0"/>
    <cacheHierarchy uniqueName="[Fact_KMTraveled].[Travel Date]" caption="Travel Date" attribute="1" time="1" defaultMemberUniqueName="[Fact_KMTraveled].[Travel Date].[All]" allUniqueName="[Fact_KMTraveled].[Travel Date].[All]" dimensionUniqueName="[Fact_KMTraveled]" displayFolder="" count="0" memberValueDatatype="7" unbalanced="0"/>
    <cacheHierarchy uniqueName="[Fact_KMTraveled].[Truck ID]" caption="Truck ID" attribute="1" defaultMemberUniqueName="[Fact_KMTraveled].[Truck ID].[All]" allUniqueName="[Fact_KMTraveled].[Truck ID].[All]" dimensionUniqueName="[Fact_KMTraveled]" displayFolder="" count="0" memberValueDatatype="5" unbalanced="0"/>
    <cacheHierarchy uniqueName="[Fact_KMTraveled].[Drive ID]" caption="Drive ID" attribute="1" defaultMemberUniqueName="[Fact_KMTraveled].[Drive ID].[All]" allUniqueName="[Fact_KMTraveled].[Drive ID].[All]" dimensionUniqueName="[Fact_KMTraveled]" displayFolder="" count="0" memberValueDatatype="5" unbalanced="0"/>
    <cacheHierarchy uniqueName="[Fact_KMTraveled].[KM Traveled]" caption="KM Traveled" attribute="1" defaultMemberUniqueName="[Fact_KMTraveled].[KM Traveled].[All]" allUniqueName="[Fact_KMTraveled].[KM Traveled].[All]" dimensionUniqueName="[Fact_KMTraveled]" displayFolder="" count="0" memberValueDatatype="5" unbalanced="0"/>
    <cacheHierarchy uniqueName="[Fact_KMTraveled].[Liters]" caption="Liters" attribute="1" defaultMemberUniqueName="[Fact_KMTraveled].[Liters].[All]" allUniqueName="[Fact_KMTraveled].[Liters].[All]" dimensionUniqueName="[Fact_KMTraveled]" displayFolder="" count="0" memberValueDatatype="5" unbalanced="0"/>
    <cacheHierarchy uniqueName="[Fact_KMTraveled].[Fuel]" caption="Fuel" attribute="1" defaultMemberUniqueName="[Fact_KMTraveled].[Fuel].[All]" allUniqueName="[Fact_KMTraveled].[Fuel].[All]" dimensionUniqueName="[Fact_KMTraveled]" displayFolder="" count="0" memberValueDatatype="5" unbalanced="0"/>
    <cacheHierarchy uniqueName="[Fact_KMTraveled].[Maintenance]" caption="Maintenance" attribute="1" defaultMemberUniqueName="[Fact_KMTraveled].[Maintenance].[All]" allUniqueName="[Fact_KMTraveled].[Maintenance].[All]" dimensionUniqueName="[Fact_KMTraveled]" displayFolder="" count="0" memberValueDatatype="5" unbalanced="0"/>
    <cacheHierarchy uniqueName="[Fact_KMTraveled].[Fixed Costs]" caption="Fixed Costs" attribute="1" defaultMemberUniqueName="[Fact_KMTraveled].[Fixed Costs].[All]" allUniqueName="[Fact_KMTraveled].[Fixed Costs].[All]" dimensionUniqueName="[Fact_KMTraveled]" displayFolder="" count="0" memberValueDatatype="5" unbalanced="0"/>
    <cacheHierarchy uniqueName="[Fact_KMTraveled].[Travel Date (Year)]" caption="Travel Date (Year)" attribute="1" defaultMemberUniqueName="[Fact_KMTraveled].[Travel Date (Year)].[All]" allUniqueName="[Fact_KMTraveled].[Travel Date (Year)].[All]" dimensionUniqueName="[Fact_KMTraveled]" displayFolder="" count="0" memberValueDatatype="130" unbalanced="0"/>
    <cacheHierarchy uniqueName="[Fact_KMTraveled].[Travel Date (Quarter)]" caption="Travel Date (Quarter)" attribute="1" defaultMemberUniqueName="[Fact_KMTraveled].[Travel Date (Quarter)].[All]" allUniqueName="[Fact_KMTraveled].[Travel Date (Quarter)].[All]" dimensionUniqueName="[Fact_KMTraveled]" displayFolder="" count="0" memberValueDatatype="130" unbalanced="0"/>
    <cacheHierarchy uniqueName="[Fact_KMTraveled].[Travel Date (Month)]" caption="Travel Date (Month)" attribute="1" defaultMemberUniqueName="[Fact_KMTraveled].[Travel Date (Month)].[All]" allUniqueName="[Fact_KMTraveled].[Travel Date (Month)].[All]" dimensionUniqueName="[Fact_KMTraveled]" displayFolder="" count="0" memberValueDatatype="130" unbalanced="0"/>
    <cacheHierarchy uniqueName="[Vehicles].[Truck ID]" caption="Truck ID" attribute="1" defaultMemberUniqueName="[Vehicles].[Truck ID].[All]" allUniqueName="[Vehicles].[Truck ID].[All]" dimensionUniqueName="[Vehicles]" displayFolder="" count="0" memberValueDatatype="130" unbalanced="0"/>
    <cacheHierarchy uniqueName="[Vehicles].[Truck Number]" caption="Truck Number" attribute="1" defaultMemberUniqueName="[Vehicles].[Truck Number].[All]" allUniqueName="[Vehicles].[Truck Number].[All]" dimensionUniqueName="[Vehicles]" displayFolder="" count="0" memberValueDatatype="130" unbalanced="0"/>
    <cacheHierarchy uniqueName="[Vehicles].[Brand]" caption="Brand" attribute="1" defaultMemberUniqueName="[Vehicles].[Brand].[All]" allUniqueName="[Vehicles].[Brand].[All]" dimensionUniqueName="[Vehicles]" displayFolder="" count="0" memberValueDatatype="130" unbalanced="0"/>
    <cacheHierarchy uniqueName="[Vehicles].[Truck Type]" caption="Truck Type" attribute="1" defaultMemberUniqueName="[Vehicles].[Truck Type].[All]" allUniqueName="[Vehicles].[Truck Type].[All]" dimensionUniqueName="[Vehicles]" displayFolder="" count="2" memberValueDatatype="130" unbalanced="0"/>
    <cacheHierarchy uniqueName="[Vehicles].[Trailers Type]" caption="Trailers Type" attribute="1" defaultMemberUniqueName="[Vehicles].[Trailers Type].[All]" allUniqueName="[Vehicles].[Trailers Type].[All]" dimensionUniqueName="[Vehicles]" displayFolder="" count="0" memberValueDatatype="130" unbalanced="0"/>
    <cacheHierarchy uniqueName="[Vehicles].[Year]" caption="Year" attribute="1" defaultMemberUniqueName="[Vehicles].[Year].[All]" allUniqueName="[Vehicles].[Year].[All]" dimensionUniqueName="[Vehicles]" displayFolder="" count="0" memberValueDatatype="5" unbalanced="0"/>
    <cacheHierarchy uniqueName="[Fact_KMTraveled].[Travel Date (Month Index)]" caption="Travel Date (Month Index)" attribute="1" defaultMemberUniqueName="[Fact_KMTraveled].[Travel Date (Month Index)].[All]" allUniqueName="[Fact_KMTraveled].[Travel Date (Month Index)].[All]" dimensionUniqueName="[Fact_KMTraveled]" displayFolder="" count="0" memberValueDatatype="20" unbalanced="0" hidden="1"/>
    <cacheHierarchy uniqueName="[Measures].[Sum of Truck ID]" caption="Sum of Truck ID" measure="1" displayFolder="" measureGroup="Fact_KMTraveled" count="0">
      <extLst>
        <ext xmlns:x15="http://schemas.microsoft.com/office/spreadsheetml/2010/11/main" uri="{B97F6D7D-B522-45F9-BDA1-12C45D357490}">
          <x15:cacheHierarchy aggregatedColumn="23"/>
        </ext>
      </extLst>
    </cacheHierarchy>
    <cacheHierarchy uniqueName="[Measures].[Sum of Maintenance]" caption="Sum of Maintenance" measure="1" displayFolder="" measureGroup="Fact_KMTraveled" count="0">
      <extLst>
        <ext xmlns:x15="http://schemas.microsoft.com/office/spreadsheetml/2010/11/main" uri="{B97F6D7D-B522-45F9-BDA1-12C45D357490}">
          <x15:cacheHierarchy aggregatedColumn="28"/>
        </ext>
      </extLst>
    </cacheHierarchy>
    <cacheHierarchy uniqueName="[Measures].[Sum of Weight (Kg)]" caption="Sum of Weight (Kg)" measure="1" displayFolder="" measureGroup="Fact_Freight" count="0">
      <extLst>
        <ext xmlns:x15="http://schemas.microsoft.com/office/spreadsheetml/2010/11/main" uri="{B97F6D7D-B522-45F9-BDA1-12C45D357490}">
          <x15:cacheHierarchy aggregatedColumn="19"/>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9"/>
        </ext>
      </extLst>
    </cacheHierarchy>
    <cacheHierarchy uniqueName="[Measures].[Count of Freight ID]" caption="Count of Freight ID" measure="1" displayFolder="" measureGroup="Fact_Freight" count="0">
      <extLst>
        <ext xmlns:x15="http://schemas.microsoft.com/office/spreadsheetml/2010/11/main" uri="{B97F6D7D-B522-45F9-BDA1-12C45D357490}">
          <x15:cacheHierarchy aggregatedColumn="17"/>
        </ext>
      </extLst>
    </cacheHierarchy>
    <cacheHierarchy uniqueName="[Measures].[No. of Customer]" caption="No. of Customer" measure="1" displayFolder="" measureGroup="Customer" count="0"/>
    <cacheHierarchy uniqueName="[Measures].[Total Revenue]" caption="Total Revenue" measure="1" displayFolder="" measureGroup="Fact_Freight" count="0" oneField="1">
      <fieldsUsage count="1">
        <fieldUsage x="2"/>
      </fieldsUsage>
    </cacheHierarchy>
    <cacheHierarchy uniqueName="[Measures].[Fuel Cost]" caption="Fuel Cost" measure="1" displayFolder="" measureGroup="Fact_KMTraveled" count="0"/>
    <cacheHierarchy uniqueName="[Measures].[Total KM Traveled]" caption="Total KM Traveled" measure="1" displayFolder="" measureGroup="Fact_KMTraveled" count="0"/>
    <cacheHierarchy uniqueName="[Measures].[Cost Per KM]" caption="Cost Per KM" measure="1" displayFolder="" measureGroup="Fact_KMTraveled" count="0"/>
    <cacheHierarchy uniqueName="[Measures].[Revenue Per KM]" caption="Revenue Per KM" measure="1" displayFolder="" measureGroup="Fact_KMTraveled" count="0"/>
    <cacheHierarchy uniqueName="[Measures].[Gross Profit]" caption="Gross Profit" measure="1" displayFolder="" measureGroup="Fact_KMTraveled" count="0"/>
    <cacheHierarchy uniqueName="[Measures].[Total Cost]" caption="Total Cost" measure="1" displayFolder="" measureGroup="Fact_KMTraveled" count="0"/>
    <cacheHierarchy uniqueName="[Measures].[Total KM]" caption="Total KM" measure="1" displayFolder="" measureGroup="Fact_KMTraveled" count="0"/>
    <cacheHierarchy uniqueName="[Measures].[Fuel Efficiency]" caption="Fuel Efficiency" measure="1" displayFolder="" measureGroup="Fact_KMTraveled" count="0"/>
    <cacheHierarchy uniqueName="[Measures].[Average Cost per KM]" caption="Average Cost per KM" measure="1" displayFolder="" measureGroup="Fact_KMTraveled" count="0"/>
    <cacheHierarchy uniqueName="[Measures].[Trips per Truck]" caption="Trips per Truck" measure="1" displayFolder="" measureGroup="Fact_Freight" count="0"/>
    <cacheHierarchy uniqueName="[Measures].[Maintenance per Truck]" caption="Maintenance per Truck" measure="1" displayFolder="" measureGroup="Fact_KMTraveled" count="0"/>
    <cacheHierarchy uniqueName="[Measures].[Total Weight]" caption="Total Weight" measure="1" displayFolder="" measureGroup="Fact_Freight" count="0"/>
    <cacheHierarchy uniqueName="[Measures].[Revenue per KG]" caption="Revenue per KG" measure="1" displayFolder="" measureGroup="Fact_Freight" count="0"/>
    <cacheHierarchy uniqueName="[Measures].[Avg Goods Value]" caption="Avg Goods Value" measure="1" displayFolder="" measureGroup="Fact_Freight" count="0"/>
    <cacheHierarchy uniqueName="[Measures].[Revenue per Driver]" caption="Revenue per Driver" measure="1" displayFolder="" measureGroup="Fact_Freight" count="0"/>
    <cacheHierarchy uniqueName="[Measures].[YTD Revenue]" caption="YTD Revenue" measure="1" displayFolder="" measureGroup="Dim_Date" count="0"/>
    <cacheHierarchy uniqueName="[Measures].[YoY Growth]" caption="YoY Growth" measure="1" displayFolder="" measureGroup="Dim_Date" count="0"/>
    <cacheHierarchy uniqueName="[Measures].[Number of drivers]" caption="Number of drivers" measure="1" displayFolder="" measureGroup="Drivers" count="0"/>
    <cacheHierarchy uniqueName="[Measures].[Number of Vehicle]" caption="Number of Vehicle" measure="1" displayFolder="" measureGroup="Vehicles" count="0"/>
    <cacheHierarchy uniqueName="[Measures].[__XL_Count Sheet1]" caption="__XL_Count Sheet1" measure="1" displayFolder="" measureGroup="Customer" count="0" hidden="1"/>
    <cacheHierarchy uniqueName="[Measures].[__XL_Count Drivers]" caption="__XL_Count Drivers" measure="1" displayFolder="" measureGroup="Drivers" count="0" hidden="1"/>
    <cacheHierarchy uniqueName="[Measures].[__XL_Count Sheet11]" caption="__XL_Count Sheet11" measure="1" displayFolder="" measureGroup="Vehicles" count="0" hidden="1"/>
    <cacheHierarchy uniqueName="[Measures].[__XL_Count fKMTraveled]" caption="__XL_Count fKMTraveled" measure="1" displayFolder="" measureGroup="Fact_KMTraveled" count="0" hidden="1"/>
    <cacheHierarchy uniqueName="[Measures].[__XL_Count fFreight]" caption="__XL_Count fFreight" measure="1" displayFolder="" measureGroup="Fact_Freight"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7">
    <dimension name="Customer" uniqueName="[Customer]" caption="Customer"/>
    <dimension name="Dim_Date" uniqueName="[Dim_Date]" caption="Dim_Date"/>
    <dimension name="Drivers" uniqueName="[Drivers]" caption="Drivers"/>
    <dimension name="Fact_Freight" uniqueName="[Fact_Freight]" caption="Fact_Freight"/>
    <dimension name="Fact_KMTraveled" uniqueName="[Fact_KMTraveled]" caption="Fact_KMTraveled"/>
    <dimension measure="1" name="Measures" uniqueName="[Measures]" caption="Measures"/>
    <dimension name="Vehicles" uniqueName="[Vehicles]" caption="Vehicles"/>
  </dimensions>
  <measureGroups count="6">
    <measureGroup name="Customer" caption="Customer"/>
    <measureGroup name="Dim_Date" caption="Dim_Date"/>
    <measureGroup name="Drivers" caption="Drivers"/>
    <measureGroup name="Fact_Freight" caption="Fact_Freight"/>
    <measureGroup name="Fact_KMTraveled" caption="Fact_KMTraveled"/>
    <measureGroup name="Vehicles" caption="Vehicles"/>
  </measureGroups>
  <maps count="12">
    <map measureGroup="0" dimension="0"/>
    <map measureGroup="1" dimension="1"/>
    <map measureGroup="2" dimension="2"/>
    <map measureGroup="3" dimension="0"/>
    <map measureGroup="3" dimension="1"/>
    <map measureGroup="3" dimension="3"/>
    <map measureGroup="3" dimension="6"/>
    <map measureGroup="4" dimension="1"/>
    <map measureGroup="4" dimension="2"/>
    <map measureGroup="4" dimension="4"/>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nard Doyi" refreshedDate="45847.545991319443" backgroundQuery="1" createdVersion="7" refreshedVersion="7" minRefreshableVersion="3" recordCount="0" supportSubquery="1" supportAdvancedDrill="1" xr:uid="{58C471FB-B8FD-4762-8F1D-81DCD7A72A7A}">
  <cacheSource type="external" connectionId="7"/>
  <cacheFields count="5">
    <cacheField name="[Customer].[State].[State]" caption="State" numFmtId="0" hierarchy="2" level="1">
      <sharedItems count="5">
        <s v="KY"/>
        <s v="MN"/>
        <s v="OK"/>
        <s v="SC"/>
        <s v="WV"/>
      </sharedItems>
    </cacheField>
    <cacheField name="[Drivers].[Driver].[Driver]" caption="Driver" numFmtId="0" hierarchy="12" level="1">
      <sharedItems count="5">
        <s v="Efan Archer"/>
        <s v="Marcel Wormald"/>
        <s v="Nora Kerr"/>
        <s v="Riyad Harris"/>
        <s v="Stevie Schofield"/>
      </sharedItems>
    </cacheField>
    <cacheField name="[Measures].[Total KM Traveled]" caption="Total KM Traveled" numFmtId="0" hierarchy="48" level="32767"/>
    <cacheField name="[Measures].[Fuel Efficiency]" caption="Fuel Efficiency" numFmtId="0" hierarchy="54" level="32767"/>
    <cacheField name="[Dim_Date].[Year].[Year]" caption="Year" numFmtId="0" hierarchy="9" level="1">
      <sharedItems containsSemiMixedTypes="0" containsNonDate="0" containsString="0"/>
    </cacheField>
  </cacheFields>
  <cacheHierarchies count="73">
    <cacheHierarchy uniqueName="[Customer].[Customer ID]" caption="Customer ID" attribute="1" defaultMemberUniqueName="[Customer].[Customer ID].[All]" allUniqueName="[Customer].[Customer ID].[All]" dimensionUniqueName="[Customer]" displayFolder="" count="0" memberValueDatatype="5" unbalanced="0"/>
    <cacheHierarchy uniqueName="[Customer].[Customer City]" caption="Customer City" attribute="1" defaultMemberUniqueName="[Customer].[Customer City].[All]" allUniqueName="[Customer].[Customer City].[All]" dimensionUniqueName="[Customer]" displayFolder="" count="0" memberValueDatatype="130" unbalanced="0"/>
    <cacheHierarchy uniqueName="[Customer].[State]" caption="State" attribute="1" defaultMemberUniqueName="[Customer].[State].[All]" allUniqueName="[Customer].[State].[All]" dimensionUniqueName="[Customer]" displayFolder="" count="2" memberValueDatatype="130" unbalanced="0">
      <fieldsUsage count="2">
        <fieldUsage x="-1"/>
        <fieldUsage x="0"/>
      </fieldsUsage>
    </cacheHierarchy>
    <cacheHierarchy uniqueName="[Customer].[Latitude]" caption="Latitude" attribute="1" defaultMemberUniqueName="[Customer].[Latitude].[All]" allUniqueName="[Customer].[Latitude].[All]" dimensionUniqueName="[Customer]" displayFolder="" count="0" memberValueDatatype="5" unbalanced="0"/>
    <cacheHierarchy uniqueName="[Customer].[Longitude]" caption="Longitude" attribute="1" defaultMemberUniqueName="[Customer].[Longitude].[All]" allUniqueName="[Customer].[Longitude].[All]" dimensionUniqueName="[Customer]" displayFolder="" count="0" memberValueDatatype="5"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130" unbalanced="0"/>
    <cacheHierarchy uniqueName="[Dim_Date].[Month Name]" caption="Month Name" attribute="1" defaultMemberUniqueName="[Dim_Date].[Month Name].[All]" allUniqueName="[Dim_Date].[Month Name].[All]" dimensionUniqueName="[Dim_Date]" displayFolder="" count="2" memberValueDatatype="130" unbalanced="0"/>
    <cacheHierarchy uniqueName="[Dim_Date].[Month Number]" caption="Month Number" attribute="1" defaultMemberUniqueName="[Dim_Date].[Month Number].[All]" allUniqueName="[Dim_Date].[Month Number].[All]" dimensionUniqueName="[Dim_Date]" displayFolder="" count="0" memberValueDatatype="5" unbalanced="0"/>
    <cacheHierarchy uniqueName="[Dim_Date].[Year]" caption="Year" attribute="1" defaultMemberUniqueName="[Dim_Date].[Year].[All]" allUniqueName="[Dim_Date].[Year].[All]" dimensionUniqueName="[Dim_Date]" displayFolder="" count="2" memberValueDatatype="5" unbalanced="0">
      <fieldsUsage count="2">
        <fieldUsage x="-1"/>
        <fieldUsage x="4"/>
      </fieldsUsage>
    </cacheHierarchy>
    <cacheHierarchy uniqueName="[Dim_Date].[Week Number]" caption="Week Number" attribute="1" defaultMemberUniqueName="[Dim_Date].[Week Number].[All]" allUniqueName="[Dim_Date].[Week Number].[All]" dimensionUniqueName="[Dim_Date]" displayFolder="" count="0" memberValueDatatype="5" unbalanced="0"/>
    <cacheHierarchy uniqueName="[Drivers].[Driver ID]" caption="Driver ID" attribute="1" defaultMemberUniqueName="[Drivers].[Driver ID].[All]" allUniqueName="[Drivers].[Driver ID].[All]" dimensionUniqueName="[Drivers]" displayFolder="" count="0" memberValueDatatype="5" unbalanced="0"/>
    <cacheHierarchy uniqueName="[Drivers].[Driver]" caption="Driver" attribute="1" defaultMemberUniqueName="[Drivers].[Driver].[All]" allUniqueName="[Drivers].[Driver].[All]" dimensionUniqueName="[Drivers]" displayFolder="" count="2" memberValueDatatype="130" unbalanced="0">
      <fieldsUsage count="2">
        <fieldUsage x="-1"/>
        <fieldUsage x="1"/>
      </fieldsUsage>
    </cacheHierarchy>
    <cacheHierarchy uniqueName="[Fact_Freight].[Freight Date]" caption="Freight Date" attribute="1" time="1" defaultMemberUniqueName="[Fact_Freight].[Freight Date].[All]" allUniqueName="[Fact_Freight].[Freight Date].[All]" dimensionUniqueName="[Fact_Freight]" displayFolder="" count="0" memberValueDatatype="7" unbalanced="0"/>
    <cacheHierarchy uniqueName="[Fact_Freight].[Customer ID]" caption="Customer ID" attribute="1" defaultMemberUniqueName="[Fact_Freight].[Customer ID].[All]" allUniqueName="[Fact_Freight].[Customer ID].[All]" dimensionUniqueName="[Fact_Freight]" displayFolder="" count="0" memberValueDatatype="130" unbalanced="0"/>
    <cacheHierarchy uniqueName="[Fact_Freight].[Truck ID]" caption="Truck ID" attribute="1" defaultMemberUniqueName="[Fact_Freight].[Truck ID].[All]" allUniqueName="[Fact_Freight].[Truck ID].[All]" dimensionUniqueName="[Fact_Freight]" displayFolder="" count="0" memberValueDatatype="130" unbalanced="0"/>
    <cacheHierarchy uniqueName="[Fact_Freight].[Invoice Number]" caption="Invoice Number" attribute="1" defaultMemberUniqueName="[Fact_Freight].[Invoice Number].[All]" allUniqueName="[Fact_Freight].[Invoice Number].[All]" dimensionUniqueName="[Fact_Freight]" displayFolder="" count="0" memberValueDatatype="130" unbalanced="0"/>
    <cacheHierarchy uniqueName="[Fact_Freight].[Freight ID]" caption="Freight ID" attribute="1" defaultMemberUniqueName="[Fact_Freight].[Freight ID].[All]" allUniqueName="[Fact_Freight].[Freight ID].[All]" dimensionUniqueName="[Fact_Freight]" displayFolder="" count="0" memberValueDatatype="130" unbalanced="0"/>
    <cacheHierarchy uniqueName="[Fact_Freight].[Net Revenue]" caption="Net Revenue" attribute="1" defaultMemberUniqueName="[Fact_Freight].[Net Revenue].[All]" allUniqueName="[Fact_Freight].[Net Revenue].[All]" dimensionUniqueName="[Fact_Freight]" displayFolder="" count="0" memberValueDatatype="6" unbalanced="0"/>
    <cacheHierarchy uniqueName="[Fact_Freight].[Weight (Kg)]" caption="Weight (Kg)" attribute="1" defaultMemberUniqueName="[Fact_Freight].[Weight (Kg)].[All]" allUniqueName="[Fact_Freight].[Weight (Kg)].[All]" dimensionUniqueName="[Fact_Freight]" displayFolder="" count="0" memberValueDatatype="5" unbalanced="0"/>
    <cacheHierarchy uniqueName="[Fact_Freight].[Weight (Cubic)]" caption="Weight (Cubic)" attribute="1" defaultMemberUniqueName="[Fact_Freight].[Weight (Cubic)].[All]" allUniqueName="[Fact_Freight].[Weight (Cubic)].[All]" dimensionUniqueName="[Fact_Freight]" displayFolder="" count="0" memberValueDatatype="5" unbalanced="0"/>
    <cacheHierarchy uniqueName="[Fact_Freight].[Goods Value]" caption="Goods Value" attribute="1" defaultMemberUniqueName="[Fact_Freight].[Goods Value].[All]" allUniqueName="[Fact_Freight].[Goods Value].[All]" dimensionUniqueName="[Fact_Freight]" displayFolder="" count="0" memberValueDatatype="6" unbalanced="0"/>
    <cacheHierarchy uniqueName="[Fact_KMTraveled].[Travel Date]" caption="Travel Date" attribute="1" time="1" defaultMemberUniqueName="[Fact_KMTraveled].[Travel Date].[All]" allUniqueName="[Fact_KMTraveled].[Travel Date].[All]" dimensionUniqueName="[Fact_KMTraveled]" displayFolder="" count="0" memberValueDatatype="7" unbalanced="0"/>
    <cacheHierarchy uniqueName="[Fact_KMTraveled].[Truck ID]" caption="Truck ID" attribute="1" defaultMemberUniqueName="[Fact_KMTraveled].[Truck ID].[All]" allUniqueName="[Fact_KMTraveled].[Truck ID].[All]" dimensionUniqueName="[Fact_KMTraveled]" displayFolder="" count="0" memberValueDatatype="5" unbalanced="0"/>
    <cacheHierarchy uniqueName="[Fact_KMTraveled].[Drive ID]" caption="Drive ID" attribute="1" defaultMemberUniqueName="[Fact_KMTraveled].[Drive ID].[All]" allUniqueName="[Fact_KMTraveled].[Drive ID].[All]" dimensionUniqueName="[Fact_KMTraveled]" displayFolder="" count="0" memberValueDatatype="5" unbalanced="0"/>
    <cacheHierarchy uniqueName="[Fact_KMTraveled].[KM Traveled]" caption="KM Traveled" attribute="1" defaultMemberUniqueName="[Fact_KMTraveled].[KM Traveled].[All]" allUniqueName="[Fact_KMTraveled].[KM Traveled].[All]" dimensionUniqueName="[Fact_KMTraveled]" displayFolder="" count="0" memberValueDatatype="5" unbalanced="0"/>
    <cacheHierarchy uniqueName="[Fact_KMTraveled].[Liters]" caption="Liters" attribute="1" defaultMemberUniqueName="[Fact_KMTraveled].[Liters].[All]" allUniqueName="[Fact_KMTraveled].[Liters].[All]" dimensionUniqueName="[Fact_KMTraveled]" displayFolder="" count="0" memberValueDatatype="5" unbalanced="0"/>
    <cacheHierarchy uniqueName="[Fact_KMTraveled].[Fuel]" caption="Fuel" attribute="1" defaultMemberUniqueName="[Fact_KMTraveled].[Fuel].[All]" allUniqueName="[Fact_KMTraveled].[Fuel].[All]" dimensionUniqueName="[Fact_KMTraveled]" displayFolder="" count="0" memberValueDatatype="5" unbalanced="0"/>
    <cacheHierarchy uniqueName="[Fact_KMTraveled].[Maintenance]" caption="Maintenance" attribute="1" defaultMemberUniqueName="[Fact_KMTraveled].[Maintenance].[All]" allUniqueName="[Fact_KMTraveled].[Maintenance].[All]" dimensionUniqueName="[Fact_KMTraveled]" displayFolder="" count="0" memberValueDatatype="5" unbalanced="0"/>
    <cacheHierarchy uniqueName="[Fact_KMTraveled].[Fixed Costs]" caption="Fixed Costs" attribute="1" defaultMemberUniqueName="[Fact_KMTraveled].[Fixed Costs].[All]" allUniqueName="[Fact_KMTraveled].[Fixed Costs].[All]" dimensionUniqueName="[Fact_KMTraveled]" displayFolder="" count="0" memberValueDatatype="5" unbalanced="0"/>
    <cacheHierarchy uniqueName="[Fact_KMTraveled].[Travel Date (Year)]" caption="Travel Date (Year)" attribute="1" defaultMemberUniqueName="[Fact_KMTraveled].[Travel Date (Year)].[All]" allUniqueName="[Fact_KMTraveled].[Travel Date (Year)].[All]" dimensionUniqueName="[Fact_KMTraveled]" displayFolder="" count="0" memberValueDatatype="130" unbalanced="0"/>
    <cacheHierarchy uniqueName="[Fact_KMTraveled].[Travel Date (Quarter)]" caption="Travel Date (Quarter)" attribute="1" defaultMemberUniqueName="[Fact_KMTraveled].[Travel Date (Quarter)].[All]" allUniqueName="[Fact_KMTraveled].[Travel Date (Quarter)].[All]" dimensionUniqueName="[Fact_KMTraveled]" displayFolder="" count="0" memberValueDatatype="130" unbalanced="0"/>
    <cacheHierarchy uniqueName="[Fact_KMTraveled].[Travel Date (Month)]" caption="Travel Date (Month)" attribute="1" defaultMemberUniqueName="[Fact_KMTraveled].[Travel Date (Month)].[All]" allUniqueName="[Fact_KMTraveled].[Travel Date (Month)].[All]" dimensionUniqueName="[Fact_KMTraveled]" displayFolder="" count="0" memberValueDatatype="130" unbalanced="0"/>
    <cacheHierarchy uniqueName="[Vehicles].[Truck ID]" caption="Truck ID" attribute="1" defaultMemberUniqueName="[Vehicles].[Truck ID].[All]" allUniqueName="[Vehicles].[Truck ID].[All]" dimensionUniqueName="[Vehicles]" displayFolder="" count="0" memberValueDatatype="130" unbalanced="0"/>
    <cacheHierarchy uniqueName="[Vehicles].[Truck Number]" caption="Truck Number" attribute="1" defaultMemberUniqueName="[Vehicles].[Truck Number].[All]" allUniqueName="[Vehicles].[Truck Number].[All]" dimensionUniqueName="[Vehicles]" displayFolder="" count="0" memberValueDatatype="130" unbalanced="0"/>
    <cacheHierarchy uniqueName="[Vehicles].[Brand]" caption="Brand" attribute="1" defaultMemberUniqueName="[Vehicles].[Brand].[All]" allUniqueName="[Vehicles].[Brand].[All]" dimensionUniqueName="[Vehicles]" displayFolder="" count="0" memberValueDatatype="130" unbalanced="0"/>
    <cacheHierarchy uniqueName="[Vehicles].[Truck Type]" caption="Truck Type" attribute="1" defaultMemberUniqueName="[Vehicles].[Truck Type].[All]" allUniqueName="[Vehicles].[Truck Type].[All]" dimensionUniqueName="[Vehicles]" displayFolder="" count="2" memberValueDatatype="130" unbalanced="0"/>
    <cacheHierarchy uniqueName="[Vehicles].[Trailers Type]" caption="Trailers Type" attribute="1" defaultMemberUniqueName="[Vehicles].[Trailers Type].[All]" allUniqueName="[Vehicles].[Trailers Type].[All]" dimensionUniqueName="[Vehicles]" displayFolder="" count="0" memberValueDatatype="130" unbalanced="0"/>
    <cacheHierarchy uniqueName="[Vehicles].[Year]" caption="Year" attribute="1" defaultMemberUniqueName="[Vehicles].[Year].[All]" allUniqueName="[Vehicles].[Year].[All]" dimensionUniqueName="[Vehicles]" displayFolder="" count="0" memberValueDatatype="5" unbalanced="0"/>
    <cacheHierarchy uniqueName="[Fact_KMTraveled].[Travel Date (Month Index)]" caption="Travel Date (Month Index)" attribute="1" defaultMemberUniqueName="[Fact_KMTraveled].[Travel Date (Month Index)].[All]" allUniqueName="[Fact_KMTraveled].[Travel Date (Month Index)].[All]" dimensionUniqueName="[Fact_KMTraveled]" displayFolder="" count="0" memberValueDatatype="20" unbalanced="0" hidden="1"/>
    <cacheHierarchy uniqueName="[Measures].[Sum of Truck ID]" caption="Sum of Truck ID" measure="1" displayFolder="" measureGroup="Fact_KMTraveled" count="0">
      <extLst>
        <ext xmlns:x15="http://schemas.microsoft.com/office/spreadsheetml/2010/11/main" uri="{B97F6D7D-B522-45F9-BDA1-12C45D357490}">
          <x15:cacheHierarchy aggregatedColumn="23"/>
        </ext>
      </extLst>
    </cacheHierarchy>
    <cacheHierarchy uniqueName="[Measures].[Sum of Maintenance]" caption="Sum of Maintenance" measure="1" displayFolder="" measureGroup="Fact_KMTraveled" count="0">
      <extLst>
        <ext xmlns:x15="http://schemas.microsoft.com/office/spreadsheetml/2010/11/main" uri="{B97F6D7D-B522-45F9-BDA1-12C45D357490}">
          <x15:cacheHierarchy aggregatedColumn="28"/>
        </ext>
      </extLst>
    </cacheHierarchy>
    <cacheHierarchy uniqueName="[Measures].[Sum of Weight (Kg)]" caption="Sum of Weight (Kg)" measure="1" displayFolder="" measureGroup="Fact_Freight" count="0">
      <extLst>
        <ext xmlns:x15="http://schemas.microsoft.com/office/spreadsheetml/2010/11/main" uri="{B97F6D7D-B522-45F9-BDA1-12C45D357490}">
          <x15:cacheHierarchy aggregatedColumn="19"/>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9"/>
        </ext>
      </extLst>
    </cacheHierarchy>
    <cacheHierarchy uniqueName="[Measures].[Count of Freight ID]" caption="Count of Freight ID" measure="1" displayFolder="" measureGroup="Fact_Freight" count="0">
      <extLst>
        <ext xmlns:x15="http://schemas.microsoft.com/office/spreadsheetml/2010/11/main" uri="{B97F6D7D-B522-45F9-BDA1-12C45D357490}">
          <x15:cacheHierarchy aggregatedColumn="17"/>
        </ext>
      </extLst>
    </cacheHierarchy>
    <cacheHierarchy uniqueName="[Measures].[No. of Customer]" caption="No. of Customer" measure="1" displayFolder="" measureGroup="Customer" count="0"/>
    <cacheHierarchy uniqueName="[Measures].[Total Revenue]" caption="Total Revenue" measure="1" displayFolder="" measureGroup="Fact_Freight" count="0"/>
    <cacheHierarchy uniqueName="[Measures].[Fuel Cost]" caption="Fuel Cost" measure="1" displayFolder="" measureGroup="Fact_KMTraveled" count="0"/>
    <cacheHierarchy uniqueName="[Measures].[Total KM Traveled]" caption="Total KM Traveled" measure="1" displayFolder="" measureGroup="Fact_KMTraveled" count="0" oneField="1">
      <fieldsUsage count="1">
        <fieldUsage x="2"/>
      </fieldsUsage>
    </cacheHierarchy>
    <cacheHierarchy uniqueName="[Measures].[Cost Per KM]" caption="Cost Per KM" measure="1" displayFolder="" measureGroup="Fact_KMTraveled" count="0"/>
    <cacheHierarchy uniqueName="[Measures].[Revenue Per KM]" caption="Revenue Per KM" measure="1" displayFolder="" measureGroup="Fact_KMTraveled" count="0"/>
    <cacheHierarchy uniqueName="[Measures].[Gross Profit]" caption="Gross Profit" measure="1" displayFolder="" measureGroup="Fact_KMTraveled" count="0"/>
    <cacheHierarchy uniqueName="[Measures].[Total Cost]" caption="Total Cost" measure="1" displayFolder="" measureGroup="Fact_KMTraveled" count="0"/>
    <cacheHierarchy uniqueName="[Measures].[Total KM]" caption="Total KM" measure="1" displayFolder="" measureGroup="Fact_KMTraveled" count="0"/>
    <cacheHierarchy uniqueName="[Measures].[Fuel Efficiency]" caption="Fuel Efficiency" measure="1" displayFolder="" measureGroup="Fact_KMTraveled" count="0" oneField="1">
      <fieldsUsage count="1">
        <fieldUsage x="3"/>
      </fieldsUsage>
    </cacheHierarchy>
    <cacheHierarchy uniqueName="[Measures].[Average Cost per KM]" caption="Average Cost per KM" measure="1" displayFolder="" measureGroup="Fact_KMTraveled" count="0"/>
    <cacheHierarchy uniqueName="[Measures].[Trips per Truck]" caption="Trips per Truck" measure="1" displayFolder="" measureGroup="Fact_Freight" count="0"/>
    <cacheHierarchy uniqueName="[Measures].[Maintenance per Truck]" caption="Maintenance per Truck" measure="1" displayFolder="" measureGroup="Fact_KMTraveled" count="0"/>
    <cacheHierarchy uniqueName="[Measures].[Total Weight]" caption="Total Weight" measure="1" displayFolder="" measureGroup="Fact_Freight" count="0"/>
    <cacheHierarchy uniqueName="[Measures].[Revenue per KG]" caption="Revenue per KG" measure="1" displayFolder="" measureGroup="Fact_Freight" count="0"/>
    <cacheHierarchy uniqueName="[Measures].[Avg Goods Value]" caption="Avg Goods Value" measure="1" displayFolder="" measureGroup="Fact_Freight" count="0"/>
    <cacheHierarchy uniqueName="[Measures].[Revenue per Driver]" caption="Revenue per Driver" measure="1" displayFolder="" measureGroup="Fact_Freight" count="0"/>
    <cacheHierarchy uniqueName="[Measures].[YTD Revenue]" caption="YTD Revenue" measure="1" displayFolder="" measureGroup="Dim_Date" count="0"/>
    <cacheHierarchy uniqueName="[Measures].[YoY Growth]" caption="YoY Growth" measure="1" displayFolder="" measureGroup="Dim_Date" count="0"/>
    <cacheHierarchy uniqueName="[Measures].[Number of drivers]" caption="Number of drivers" measure="1" displayFolder="" measureGroup="Drivers" count="0"/>
    <cacheHierarchy uniqueName="[Measures].[Number of Vehicle]" caption="Number of Vehicle" measure="1" displayFolder="" measureGroup="Vehicles" count="0"/>
    <cacheHierarchy uniqueName="[Measures].[__XL_Count Sheet1]" caption="__XL_Count Sheet1" measure="1" displayFolder="" measureGroup="Customer" count="0" hidden="1"/>
    <cacheHierarchy uniqueName="[Measures].[__XL_Count Drivers]" caption="__XL_Count Drivers" measure="1" displayFolder="" measureGroup="Drivers" count="0" hidden="1"/>
    <cacheHierarchy uniqueName="[Measures].[__XL_Count Sheet11]" caption="__XL_Count Sheet11" measure="1" displayFolder="" measureGroup="Vehicles" count="0" hidden="1"/>
    <cacheHierarchy uniqueName="[Measures].[__XL_Count fKMTraveled]" caption="__XL_Count fKMTraveled" measure="1" displayFolder="" measureGroup="Fact_KMTraveled" count="0" hidden="1"/>
    <cacheHierarchy uniqueName="[Measures].[__XL_Count fFreight]" caption="__XL_Count fFreight" measure="1" displayFolder="" measureGroup="Fact_Freight"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7">
    <dimension name="Customer" uniqueName="[Customer]" caption="Customer"/>
    <dimension name="Dim_Date" uniqueName="[Dim_Date]" caption="Dim_Date"/>
    <dimension name="Drivers" uniqueName="[Drivers]" caption="Drivers"/>
    <dimension name="Fact_Freight" uniqueName="[Fact_Freight]" caption="Fact_Freight"/>
    <dimension name="Fact_KMTraveled" uniqueName="[Fact_KMTraveled]" caption="Fact_KMTraveled"/>
    <dimension measure="1" name="Measures" uniqueName="[Measures]" caption="Measures"/>
    <dimension name="Vehicles" uniqueName="[Vehicles]" caption="Vehicles"/>
  </dimensions>
  <measureGroups count="6">
    <measureGroup name="Customer" caption="Customer"/>
    <measureGroup name="Dim_Date" caption="Dim_Date"/>
    <measureGroup name="Drivers" caption="Drivers"/>
    <measureGroup name="Fact_Freight" caption="Fact_Freight"/>
    <measureGroup name="Fact_KMTraveled" caption="Fact_KMTraveled"/>
    <measureGroup name="Vehicles" caption="Vehicles"/>
  </measureGroups>
  <maps count="12">
    <map measureGroup="0" dimension="0"/>
    <map measureGroup="1" dimension="1"/>
    <map measureGroup="2" dimension="2"/>
    <map measureGroup="3" dimension="0"/>
    <map measureGroup="3" dimension="1"/>
    <map measureGroup="3" dimension="3"/>
    <map measureGroup="3" dimension="6"/>
    <map measureGroup="4" dimension="1"/>
    <map measureGroup="4" dimension="2"/>
    <map measureGroup="4" dimension="4"/>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nard Doyi" refreshedDate="45847.545996643516" backgroundQuery="1" createdVersion="7" refreshedVersion="7" minRefreshableVersion="3" recordCount="0" supportSubquery="1" supportAdvancedDrill="1" xr:uid="{0E1CAEF3-4C36-4A79-8022-D8707AA310FB}">
  <cacheSource type="external" connectionId="7"/>
  <cacheFields count="4">
    <cacheField name="[Customer].[State].[State]" caption="State" numFmtId="0" hierarchy="2" level="1">
      <sharedItems count="5">
        <s v="KY"/>
        <s v="MN"/>
        <s v="OK"/>
        <s v="SC"/>
        <s v="WV"/>
      </sharedItems>
    </cacheField>
    <cacheField name="[Vehicles].[Truck Type].[Truck Type]" caption="Truck Type" numFmtId="0" hierarchy="36" level="1">
      <sharedItems count="4">
        <s v="BOX"/>
        <s v="SEMI-TRAILER"/>
        <s v="TRACTOR"/>
        <s v="TRAILER"/>
      </sharedItems>
    </cacheField>
    <cacheField name="[Measures].[Gross Profit]" caption="Gross Profit" numFmtId="0" hierarchy="51" level="32767"/>
    <cacheField name="[Dim_Date].[Year].[Year]" caption="Year" numFmtId="0" hierarchy="9" level="1">
      <sharedItems containsSemiMixedTypes="0" containsNonDate="0" containsString="0"/>
    </cacheField>
  </cacheFields>
  <cacheHierarchies count="73">
    <cacheHierarchy uniqueName="[Customer].[Customer ID]" caption="Customer ID" attribute="1" defaultMemberUniqueName="[Customer].[Customer ID].[All]" allUniqueName="[Customer].[Customer ID].[All]" dimensionUniqueName="[Customer]" displayFolder="" count="0" memberValueDatatype="5" unbalanced="0"/>
    <cacheHierarchy uniqueName="[Customer].[Customer City]" caption="Customer City" attribute="1" defaultMemberUniqueName="[Customer].[Customer City].[All]" allUniqueName="[Customer].[Customer City].[All]" dimensionUniqueName="[Customer]" displayFolder="" count="0" memberValueDatatype="130" unbalanced="0"/>
    <cacheHierarchy uniqueName="[Customer].[State]" caption="State" attribute="1" defaultMemberUniqueName="[Customer].[State].[All]" allUniqueName="[Customer].[State].[All]" dimensionUniqueName="[Customer]" displayFolder="" count="2" memberValueDatatype="130" unbalanced="0">
      <fieldsUsage count="2">
        <fieldUsage x="-1"/>
        <fieldUsage x="0"/>
      </fieldsUsage>
    </cacheHierarchy>
    <cacheHierarchy uniqueName="[Customer].[Latitude]" caption="Latitude" attribute="1" defaultMemberUniqueName="[Customer].[Latitude].[All]" allUniqueName="[Customer].[Latitude].[All]" dimensionUniqueName="[Customer]" displayFolder="" count="0" memberValueDatatype="5" unbalanced="0"/>
    <cacheHierarchy uniqueName="[Customer].[Longitude]" caption="Longitude" attribute="1" defaultMemberUniqueName="[Customer].[Longitude].[All]" allUniqueName="[Customer].[Longitude].[All]" dimensionUniqueName="[Customer]" displayFolder="" count="0" memberValueDatatype="5"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130" unbalanced="0"/>
    <cacheHierarchy uniqueName="[Dim_Date].[Month Name]" caption="Month Name" attribute="1" defaultMemberUniqueName="[Dim_Date].[Month Name].[All]" allUniqueName="[Dim_Date].[Month Name].[All]" dimensionUniqueName="[Dim_Date]" displayFolder="" count="2" memberValueDatatype="130" unbalanced="0"/>
    <cacheHierarchy uniqueName="[Dim_Date].[Month Number]" caption="Month Number" attribute="1" defaultMemberUniqueName="[Dim_Date].[Month Number].[All]" allUniqueName="[Dim_Date].[Month Number].[All]" dimensionUniqueName="[Dim_Date]" displayFolder="" count="0" memberValueDatatype="5" unbalanced="0"/>
    <cacheHierarchy uniqueName="[Dim_Date].[Year]" caption="Year" attribute="1" defaultMemberUniqueName="[Dim_Date].[Year].[All]" allUniqueName="[Dim_Date].[Year].[All]" dimensionUniqueName="[Dim_Date]" displayFolder="" count="2" memberValueDatatype="5" unbalanced="0">
      <fieldsUsage count="2">
        <fieldUsage x="-1"/>
        <fieldUsage x="3"/>
      </fieldsUsage>
    </cacheHierarchy>
    <cacheHierarchy uniqueName="[Dim_Date].[Week Number]" caption="Week Number" attribute="1" defaultMemberUniqueName="[Dim_Date].[Week Number].[All]" allUniqueName="[Dim_Date].[Week Number].[All]" dimensionUniqueName="[Dim_Date]" displayFolder="" count="0" memberValueDatatype="5" unbalanced="0"/>
    <cacheHierarchy uniqueName="[Drivers].[Driver ID]" caption="Driver ID" attribute="1" defaultMemberUniqueName="[Drivers].[Driver ID].[All]" allUniqueName="[Drivers].[Driver ID].[All]" dimensionUniqueName="[Drivers]" displayFolder="" count="0" memberValueDatatype="5" unbalanced="0"/>
    <cacheHierarchy uniqueName="[Drivers].[Driver]" caption="Driver" attribute="1" defaultMemberUniqueName="[Drivers].[Driver].[All]" allUniqueName="[Drivers].[Driver].[All]" dimensionUniqueName="[Drivers]" displayFolder="" count="0" memberValueDatatype="130" unbalanced="0"/>
    <cacheHierarchy uniqueName="[Fact_Freight].[Freight Date]" caption="Freight Date" attribute="1" time="1" defaultMemberUniqueName="[Fact_Freight].[Freight Date].[All]" allUniqueName="[Fact_Freight].[Freight Date].[All]" dimensionUniqueName="[Fact_Freight]" displayFolder="" count="0" memberValueDatatype="7" unbalanced="0"/>
    <cacheHierarchy uniqueName="[Fact_Freight].[Customer ID]" caption="Customer ID" attribute="1" defaultMemberUniqueName="[Fact_Freight].[Customer ID].[All]" allUniqueName="[Fact_Freight].[Customer ID].[All]" dimensionUniqueName="[Fact_Freight]" displayFolder="" count="0" memberValueDatatype="130" unbalanced="0"/>
    <cacheHierarchy uniqueName="[Fact_Freight].[Truck ID]" caption="Truck ID" attribute="1" defaultMemberUniqueName="[Fact_Freight].[Truck ID].[All]" allUniqueName="[Fact_Freight].[Truck ID].[All]" dimensionUniqueName="[Fact_Freight]" displayFolder="" count="0" memberValueDatatype="130" unbalanced="0"/>
    <cacheHierarchy uniqueName="[Fact_Freight].[Invoice Number]" caption="Invoice Number" attribute="1" defaultMemberUniqueName="[Fact_Freight].[Invoice Number].[All]" allUniqueName="[Fact_Freight].[Invoice Number].[All]" dimensionUniqueName="[Fact_Freight]" displayFolder="" count="0" memberValueDatatype="130" unbalanced="0"/>
    <cacheHierarchy uniqueName="[Fact_Freight].[Freight ID]" caption="Freight ID" attribute="1" defaultMemberUniqueName="[Fact_Freight].[Freight ID].[All]" allUniqueName="[Fact_Freight].[Freight ID].[All]" dimensionUniqueName="[Fact_Freight]" displayFolder="" count="0" memberValueDatatype="130" unbalanced="0"/>
    <cacheHierarchy uniqueName="[Fact_Freight].[Net Revenue]" caption="Net Revenue" attribute="1" defaultMemberUniqueName="[Fact_Freight].[Net Revenue].[All]" allUniqueName="[Fact_Freight].[Net Revenue].[All]" dimensionUniqueName="[Fact_Freight]" displayFolder="" count="0" memberValueDatatype="6" unbalanced="0"/>
    <cacheHierarchy uniqueName="[Fact_Freight].[Weight (Kg)]" caption="Weight (Kg)" attribute="1" defaultMemberUniqueName="[Fact_Freight].[Weight (Kg)].[All]" allUniqueName="[Fact_Freight].[Weight (Kg)].[All]" dimensionUniqueName="[Fact_Freight]" displayFolder="" count="0" memberValueDatatype="5" unbalanced="0"/>
    <cacheHierarchy uniqueName="[Fact_Freight].[Weight (Cubic)]" caption="Weight (Cubic)" attribute="1" defaultMemberUniqueName="[Fact_Freight].[Weight (Cubic)].[All]" allUniqueName="[Fact_Freight].[Weight (Cubic)].[All]" dimensionUniqueName="[Fact_Freight]" displayFolder="" count="0" memberValueDatatype="5" unbalanced="0"/>
    <cacheHierarchy uniqueName="[Fact_Freight].[Goods Value]" caption="Goods Value" attribute="1" defaultMemberUniqueName="[Fact_Freight].[Goods Value].[All]" allUniqueName="[Fact_Freight].[Goods Value].[All]" dimensionUniqueName="[Fact_Freight]" displayFolder="" count="0" memberValueDatatype="6" unbalanced="0"/>
    <cacheHierarchy uniqueName="[Fact_KMTraveled].[Travel Date]" caption="Travel Date" attribute="1" time="1" defaultMemberUniqueName="[Fact_KMTraveled].[Travel Date].[All]" allUniqueName="[Fact_KMTraveled].[Travel Date].[All]" dimensionUniqueName="[Fact_KMTraveled]" displayFolder="" count="0" memberValueDatatype="7" unbalanced="0"/>
    <cacheHierarchy uniqueName="[Fact_KMTraveled].[Truck ID]" caption="Truck ID" attribute="1" defaultMemberUniqueName="[Fact_KMTraveled].[Truck ID].[All]" allUniqueName="[Fact_KMTraveled].[Truck ID].[All]" dimensionUniqueName="[Fact_KMTraveled]" displayFolder="" count="0" memberValueDatatype="5" unbalanced="0"/>
    <cacheHierarchy uniqueName="[Fact_KMTraveled].[Drive ID]" caption="Drive ID" attribute="1" defaultMemberUniqueName="[Fact_KMTraveled].[Drive ID].[All]" allUniqueName="[Fact_KMTraveled].[Drive ID].[All]" dimensionUniqueName="[Fact_KMTraveled]" displayFolder="" count="0" memberValueDatatype="5" unbalanced="0"/>
    <cacheHierarchy uniqueName="[Fact_KMTraveled].[KM Traveled]" caption="KM Traveled" attribute="1" defaultMemberUniqueName="[Fact_KMTraveled].[KM Traveled].[All]" allUniqueName="[Fact_KMTraveled].[KM Traveled].[All]" dimensionUniqueName="[Fact_KMTraveled]" displayFolder="" count="0" memberValueDatatype="5" unbalanced="0"/>
    <cacheHierarchy uniqueName="[Fact_KMTraveled].[Liters]" caption="Liters" attribute="1" defaultMemberUniqueName="[Fact_KMTraveled].[Liters].[All]" allUniqueName="[Fact_KMTraveled].[Liters].[All]" dimensionUniqueName="[Fact_KMTraveled]" displayFolder="" count="0" memberValueDatatype="5" unbalanced="0"/>
    <cacheHierarchy uniqueName="[Fact_KMTraveled].[Fuel]" caption="Fuel" attribute="1" defaultMemberUniqueName="[Fact_KMTraveled].[Fuel].[All]" allUniqueName="[Fact_KMTraveled].[Fuel].[All]" dimensionUniqueName="[Fact_KMTraveled]" displayFolder="" count="0" memberValueDatatype="5" unbalanced="0"/>
    <cacheHierarchy uniqueName="[Fact_KMTraveled].[Maintenance]" caption="Maintenance" attribute="1" defaultMemberUniqueName="[Fact_KMTraveled].[Maintenance].[All]" allUniqueName="[Fact_KMTraveled].[Maintenance].[All]" dimensionUniqueName="[Fact_KMTraveled]" displayFolder="" count="0" memberValueDatatype="5" unbalanced="0"/>
    <cacheHierarchy uniqueName="[Fact_KMTraveled].[Fixed Costs]" caption="Fixed Costs" attribute="1" defaultMemberUniqueName="[Fact_KMTraveled].[Fixed Costs].[All]" allUniqueName="[Fact_KMTraveled].[Fixed Costs].[All]" dimensionUniqueName="[Fact_KMTraveled]" displayFolder="" count="0" memberValueDatatype="5" unbalanced="0"/>
    <cacheHierarchy uniqueName="[Fact_KMTraveled].[Travel Date (Year)]" caption="Travel Date (Year)" attribute="1" defaultMemberUniqueName="[Fact_KMTraveled].[Travel Date (Year)].[All]" allUniqueName="[Fact_KMTraveled].[Travel Date (Year)].[All]" dimensionUniqueName="[Fact_KMTraveled]" displayFolder="" count="0" memberValueDatatype="130" unbalanced="0"/>
    <cacheHierarchy uniqueName="[Fact_KMTraveled].[Travel Date (Quarter)]" caption="Travel Date (Quarter)" attribute="1" defaultMemberUniqueName="[Fact_KMTraveled].[Travel Date (Quarter)].[All]" allUniqueName="[Fact_KMTraveled].[Travel Date (Quarter)].[All]" dimensionUniqueName="[Fact_KMTraveled]" displayFolder="" count="0" memberValueDatatype="130" unbalanced="0"/>
    <cacheHierarchy uniqueName="[Fact_KMTraveled].[Travel Date (Month)]" caption="Travel Date (Month)" attribute="1" defaultMemberUniqueName="[Fact_KMTraveled].[Travel Date (Month)].[All]" allUniqueName="[Fact_KMTraveled].[Travel Date (Month)].[All]" dimensionUniqueName="[Fact_KMTraveled]" displayFolder="" count="0" memberValueDatatype="130" unbalanced="0"/>
    <cacheHierarchy uniqueName="[Vehicles].[Truck ID]" caption="Truck ID" attribute="1" defaultMemberUniqueName="[Vehicles].[Truck ID].[All]" allUniqueName="[Vehicles].[Truck ID].[All]" dimensionUniqueName="[Vehicles]" displayFolder="" count="0" memberValueDatatype="130" unbalanced="0"/>
    <cacheHierarchy uniqueName="[Vehicles].[Truck Number]" caption="Truck Number" attribute="1" defaultMemberUniqueName="[Vehicles].[Truck Number].[All]" allUniqueName="[Vehicles].[Truck Number].[All]" dimensionUniqueName="[Vehicles]" displayFolder="" count="0" memberValueDatatype="130" unbalanced="0"/>
    <cacheHierarchy uniqueName="[Vehicles].[Brand]" caption="Brand" attribute="1" defaultMemberUniqueName="[Vehicles].[Brand].[All]" allUniqueName="[Vehicles].[Brand].[All]" dimensionUniqueName="[Vehicles]" displayFolder="" count="0" memberValueDatatype="130" unbalanced="0"/>
    <cacheHierarchy uniqueName="[Vehicles].[Truck Type]" caption="Truck Type" attribute="1" defaultMemberUniqueName="[Vehicles].[Truck Type].[All]" allUniqueName="[Vehicles].[Truck Type].[All]" dimensionUniqueName="[Vehicles]" displayFolder="" count="2" memberValueDatatype="130" unbalanced="0">
      <fieldsUsage count="2">
        <fieldUsage x="-1"/>
        <fieldUsage x="1"/>
      </fieldsUsage>
    </cacheHierarchy>
    <cacheHierarchy uniqueName="[Vehicles].[Trailers Type]" caption="Trailers Type" attribute="1" defaultMemberUniqueName="[Vehicles].[Trailers Type].[All]" allUniqueName="[Vehicles].[Trailers Type].[All]" dimensionUniqueName="[Vehicles]" displayFolder="" count="0" memberValueDatatype="130" unbalanced="0"/>
    <cacheHierarchy uniqueName="[Vehicles].[Year]" caption="Year" attribute="1" defaultMemberUniqueName="[Vehicles].[Year].[All]" allUniqueName="[Vehicles].[Year].[All]" dimensionUniqueName="[Vehicles]" displayFolder="" count="0" memberValueDatatype="5" unbalanced="0"/>
    <cacheHierarchy uniqueName="[Fact_KMTraveled].[Travel Date (Month Index)]" caption="Travel Date (Month Index)" attribute="1" defaultMemberUniqueName="[Fact_KMTraveled].[Travel Date (Month Index)].[All]" allUniqueName="[Fact_KMTraveled].[Travel Date (Month Index)].[All]" dimensionUniqueName="[Fact_KMTraveled]" displayFolder="" count="0" memberValueDatatype="20" unbalanced="0" hidden="1"/>
    <cacheHierarchy uniqueName="[Measures].[Sum of Truck ID]" caption="Sum of Truck ID" measure="1" displayFolder="" measureGroup="Fact_KMTraveled" count="0">
      <extLst>
        <ext xmlns:x15="http://schemas.microsoft.com/office/spreadsheetml/2010/11/main" uri="{B97F6D7D-B522-45F9-BDA1-12C45D357490}">
          <x15:cacheHierarchy aggregatedColumn="23"/>
        </ext>
      </extLst>
    </cacheHierarchy>
    <cacheHierarchy uniqueName="[Measures].[Sum of Maintenance]" caption="Sum of Maintenance" measure="1" displayFolder="" measureGroup="Fact_KMTraveled" count="0">
      <extLst>
        <ext xmlns:x15="http://schemas.microsoft.com/office/spreadsheetml/2010/11/main" uri="{B97F6D7D-B522-45F9-BDA1-12C45D357490}">
          <x15:cacheHierarchy aggregatedColumn="28"/>
        </ext>
      </extLst>
    </cacheHierarchy>
    <cacheHierarchy uniqueName="[Measures].[Sum of Weight (Kg)]" caption="Sum of Weight (Kg)" measure="1" displayFolder="" measureGroup="Fact_Freight" count="0">
      <extLst>
        <ext xmlns:x15="http://schemas.microsoft.com/office/spreadsheetml/2010/11/main" uri="{B97F6D7D-B522-45F9-BDA1-12C45D357490}">
          <x15:cacheHierarchy aggregatedColumn="19"/>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9"/>
        </ext>
      </extLst>
    </cacheHierarchy>
    <cacheHierarchy uniqueName="[Measures].[Count of Freight ID]" caption="Count of Freight ID" measure="1" displayFolder="" measureGroup="Fact_Freight" count="0">
      <extLst>
        <ext xmlns:x15="http://schemas.microsoft.com/office/spreadsheetml/2010/11/main" uri="{B97F6D7D-B522-45F9-BDA1-12C45D357490}">
          <x15:cacheHierarchy aggregatedColumn="17"/>
        </ext>
      </extLst>
    </cacheHierarchy>
    <cacheHierarchy uniqueName="[Measures].[No. of Customer]" caption="No. of Customer" measure="1" displayFolder="" measureGroup="Customer" count="0"/>
    <cacheHierarchy uniqueName="[Measures].[Total Revenue]" caption="Total Revenue" measure="1" displayFolder="" measureGroup="Fact_Freight" count="0"/>
    <cacheHierarchy uniqueName="[Measures].[Fuel Cost]" caption="Fuel Cost" measure="1" displayFolder="" measureGroup="Fact_KMTraveled" count="0"/>
    <cacheHierarchy uniqueName="[Measures].[Total KM Traveled]" caption="Total KM Traveled" measure="1" displayFolder="" measureGroup="Fact_KMTraveled" count="0"/>
    <cacheHierarchy uniqueName="[Measures].[Cost Per KM]" caption="Cost Per KM" measure="1" displayFolder="" measureGroup="Fact_KMTraveled" count="0"/>
    <cacheHierarchy uniqueName="[Measures].[Revenue Per KM]" caption="Revenue Per KM" measure="1" displayFolder="" measureGroup="Fact_KMTraveled" count="0"/>
    <cacheHierarchy uniqueName="[Measures].[Gross Profit]" caption="Gross Profit" measure="1" displayFolder="" measureGroup="Fact_KMTraveled" count="0" oneField="1">
      <fieldsUsage count="1">
        <fieldUsage x="2"/>
      </fieldsUsage>
    </cacheHierarchy>
    <cacheHierarchy uniqueName="[Measures].[Total Cost]" caption="Total Cost" measure="1" displayFolder="" measureGroup="Fact_KMTraveled" count="0"/>
    <cacheHierarchy uniqueName="[Measures].[Total KM]" caption="Total KM" measure="1" displayFolder="" measureGroup="Fact_KMTraveled" count="0"/>
    <cacheHierarchy uniqueName="[Measures].[Fuel Efficiency]" caption="Fuel Efficiency" measure="1" displayFolder="" measureGroup="Fact_KMTraveled" count="0"/>
    <cacheHierarchy uniqueName="[Measures].[Average Cost per KM]" caption="Average Cost per KM" measure="1" displayFolder="" measureGroup="Fact_KMTraveled" count="0"/>
    <cacheHierarchy uniqueName="[Measures].[Trips per Truck]" caption="Trips per Truck" measure="1" displayFolder="" measureGroup="Fact_Freight" count="0"/>
    <cacheHierarchy uniqueName="[Measures].[Maintenance per Truck]" caption="Maintenance per Truck" measure="1" displayFolder="" measureGroup="Fact_KMTraveled" count="0"/>
    <cacheHierarchy uniqueName="[Measures].[Total Weight]" caption="Total Weight" measure="1" displayFolder="" measureGroup="Fact_Freight" count="0"/>
    <cacheHierarchy uniqueName="[Measures].[Revenue per KG]" caption="Revenue per KG" measure="1" displayFolder="" measureGroup="Fact_Freight" count="0"/>
    <cacheHierarchy uniqueName="[Measures].[Avg Goods Value]" caption="Avg Goods Value" measure="1" displayFolder="" measureGroup="Fact_Freight" count="0"/>
    <cacheHierarchy uniqueName="[Measures].[Revenue per Driver]" caption="Revenue per Driver" measure="1" displayFolder="" measureGroup="Fact_Freight" count="0"/>
    <cacheHierarchy uniqueName="[Measures].[YTD Revenue]" caption="YTD Revenue" measure="1" displayFolder="" measureGroup="Dim_Date" count="0"/>
    <cacheHierarchy uniqueName="[Measures].[YoY Growth]" caption="YoY Growth" measure="1" displayFolder="" measureGroup="Dim_Date" count="0"/>
    <cacheHierarchy uniqueName="[Measures].[Number of drivers]" caption="Number of drivers" measure="1" displayFolder="" measureGroup="Drivers" count="0"/>
    <cacheHierarchy uniqueName="[Measures].[Number of Vehicle]" caption="Number of Vehicle" measure="1" displayFolder="" measureGroup="Vehicles" count="0"/>
    <cacheHierarchy uniqueName="[Measures].[__XL_Count Sheet1]" caption="__XL_Count Sheet1" measure="1" displayFolder="" measureGroup="Customer" count="0" hidden="1"/>
    <cacheHierarchy uniqueName="[Measures].[__XL_Count Drivers]" caption="__XL_Count Drivers" measure="1" displayFolder="" measureGroup="Drivers" count="0" hidden="1"/>
    <cacheHierarchy uniqueName="[Measures].[__XL_Count Sheet11]" caption="__XL_Count Sheet11" measure="1" displayFolder="" measureGroup="Vehicles" count="0" hidden="1"/>
    <cacheHierarchy uniqueName="[Measures].[__XL_Count fKMTraveled]" caption="__XL_Count fKMTraveled" measure="1" displayFolder="" measureGroup="Fact_KMTraveled" count="0" hidden="1"/>
    <cacheHierarchy uniqueName="[Measures].[__XL_Count fFreight]" caption="__XL_Count fFreight" measure="1" displayFolder="" measureGroup="Fact_Freight"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7">
    <dimension name="Customer" uniqueName="[Customer]" caption="Customer"/>
    <dimension name="Dim_Date" uniqueName="[Dim_Date]" caption="Dim_Date"/>
    <dimension name="Drivers" uniqueName="[Drivers]" caption="Drivers"/>
    <dimension name="Fact_Freight" uniqueName="[Fact_Freight]" caption="Fact_Freight"/>
    <dimension name="Fact_KMTraveled" uniqueName="[Fact_KMTraveled]" caption="Fact_KMTraveled"/>
    <dimension measure="1" name="Measures" uniqueName="[Measures]" caption="Measures"/>
    <dimension name="Vehicles" uniqueName="[Vehicles]" caption="Vehicles"/>
  </dimensions>
  <measureGroups count="6">
    <measureGroup name="Customer" caption="Customer"/>
    <measureGroup name="Dim_Date" caption="Dim_Date"/>
    <measureGroup name="Drivers" caption="Drivers"/>
    <measureGroup name="Fact_Freight" caption="Fact_Freight"/>
    <measureGroup name="Fact_KMTraveled" caption="Fact_KMTraveled"/>
    <measureGroup name="Vehicles" caption="Vehicles"/>
  </measureGroups>
  <maps count="12">
    <map measureGroup="0" dimension="0"/>
    <map measureGroup="1" dimension="1"/>
    <map measureGroup="2" dimension="2"/>
    <map measureGroup="3" dimension="0"/>
    <map measureGroup="3" dimension="1"/>
    <map measureGroup="3" dimension="3"/>
    <map measureGroup="3" dimension="6"/>
    <map measureGroup="4" dimension="1"/>
    <map measureGroup="4" dimension="2"/>
    <map measureGroup="4" dimension="4"/>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nard Doyi" refreshedDate="45847.545998148147" backgroundQuery="1" createdVersion="7" refreshedVersion="7" minRefreshableVersion="3" recordCount="0" supportSubquery="1" supportAdvancedDrill="1" xr:uid="{DC266BD7-E28B-425B-8932-61040D14620A}">
  <cacheSource type="external" connectionId="7"/>
  <cacheFields count="5">
    <cacheField name="[Customer].[State].[State]" caption="State" numFmtId="0" hierarchy="2" level="1">
      <sharedItems count="5">
        <s v="KY"/>
        <s v="MN"/>
        <s v="OK"/>
        <s v="SC"/>
        <s v="WV"/>
      </sharedItems>
    </cacheField>
    <cacheField name="[Dim_Date].[Month Name].[Month Name]" caption="Month Name" numFmtId="0" hierarchy="7" level="1">
      <sharedItems count="12">
        <s v="April"/>
        <s v="August"/>
        <s v="December"/>
        <s v="February"/>
        <s v="January"/>
        <s v="July"/>
        <s v="June"/>
        <s v="March"/>
        <s v="May"/>
        <s v="November"/>
        <s v="October"/>
        <s v="September"/>
      </sharedItems>
    </cacheField>
    <cacheField name="[Measures].[Total Cost]" caption="Total Cost" numFmtId="0" hierarchy="52" level="32767"/>
    <cacheField name="[Measures].[Total Revenue]" caption="Total Revenue" numFmtId="0" hierarchy="46" level="32767"/>
    <cacheField name="[Dim_Date].[Year].[Year]" caption="Year" numFmtId="0" hierarchy="9" level="1">
      <sharedItems containsSemiMixedTypes="0" containsNonDate="0" containsString="0"/>
    </cacheField>
  </cacheFields>
  <cacheHierarchies count="73">
    <cacheHierarchy uniqueName="[Customer].[Customer ID]" caption="Customer ID" attribute="1" defaultMemberUniqueName="[Customer].[Customer ID].[All]" allUniqueName="[Customer].[Customer ID].[All]" dimensionUniqueName="[Customer]" displayFolder="" count="0" memberValueDatatype="5" unbalanced="0"/>
    <cacheHierarchy uniqueName="[Customer].[Customer City]" caption="Customer City" attribute="1" defaultMemberUniqueName="[Customer].[Customer City].[All]" allUniqueName="[Customer].[Customer City].[All]" dimensionUniqueName="[Customer]" displayFolder="" count="0" memberValueDatatype="130" unbalanced="0"/>
    <cacheHierarchy uniqueName="[Customer].[State]" caption="State" attribute="1" defaultMemberUniqueName="[Customer].[State].[All]" allUniqueName="[Customer].[State].[All]" dimensionUniqueName="[Customer]" displayFolder="" count="2" memberValueDatatype="130" unbalanced="0">
      <fieldsUsage count="2">
        <fieldUsage x="-1"/>
        <fieldUsage x="0"/>
      </fieldsUsage>
    </cacheHierarchy>
    <cacheHierarchy uniqueName="[Customer].[Latitude]" caption="Latitude" attribute="1" defaultMemberUniqueName="[Customer].[Latitude].[All]" allUniqueName="[Customer].[Latitude].[All]" dimensionUniqueName="[Customer]" displayFolder="" count="0" memberValueDatatype="5" unbalanced="0"/>
    <cacheHierarchy uniqueName="[Customer].[Longitude]" caption="Longitude" attribute="1" defaultMemberUniqueName="[Customer].[Longitude].[All]" allUniqueName="[Customer].[Longitude].[All]" dimensionUniqueName="[Customer]" displayFolder="" count="0" memberValueDatatype="5"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130" unbalanced="0"/>
    <cacheHierarchy uniqueName="[Dim_Date].[Month Name]" caption="Month Name" attribute="1" defaultMemberUniqueName="[Dim_Date].[Month Name].[All]" allUniqueName="[Dim_Date].[Month Name].[All]" dimensionUniqueName="[Dim_Date]" displayFolder="" count="2" memberValueDatatype="130" unbalanced="0">
      <fieldsUsage count="2">
        <fieldUsage x="-1"/>
        <fieldUsage x="1"/>
      </fieldsUsage>
    </cacheHierarchy>
    <cacheHierarchy uniqueName="[Dim_Date].[Month Number]" caption="Month Number" attribute="1" defaultMemberUniqueName="[Dim_Date].[Month Number].[All]" allUniqueName="[Dim_Date].[Month Number].[All]" dimensionUniqueName="[Dim_Date]" displayFolder="" count="0" memberValueDatatype="5" unbalanced="0"/>
    <cacheHierarchy uniqueName="[Dim_Date].[Year]" caption="Year" attribute="1" defaultMemberUniqueName="[Dim_Date].[Year].[All]" allUniqueName="[Dim_Date].[Year].[All]" dimensionUniqueName="[Dim_Date]" displayFolder="" count="2" memberValueDatatype="5" unbalanced="0">
      <fieldsUsage count="2">
        <fieldUsage x="-1"/>
        <fieldUsage x="4"/>
      </fieldsUsage>
    </cacheHierarchy>
    <cacheHierarchy uniqueName="[Dim_Date].[Week Number]" caption="Week Number" attribute="1" defaultMemberUniqueName="[Dim_Date].[Week Number].[All]" allUniqueName="[Dim_Date].[Week Number].[All]" dimensionUniqueName="[Dim_Date]" displayFolder="" count="0" memberValueDatatype="5" unbalanced="0"/>
    <cacheHierarchy uniqueName="[Drivers].[Driver ID]" caption="Driver ID" attribute="1" defaultMemberUniqueName="[Drivers].[Driver ID].[All]" allUniqueName="[Drivers].[Driver ID].[All]" dimensionUniqueName="[Drivers]" displayFolder="" count="0" memberValueDatatype="5" unbalanced="0"/>
    <cacheHierarchy uniqueName="[Drivers].[Driver]" caption="Driver" attribute="1" defaultMemberUniqueName="[Drivers].[Driver].[All]" allUniqueName="[Drivers].[Driver].[All]" dimensionUniqueName="[Drivers]" displayFolder="" count="0" memberValueDatatype="130" unbalanced="0"/>
    <cacheHierarchy uniqueName="[Fact_Freight].[Freight Date]" caption="Freight Date" attribute="1" time="1" defaultMemberUniqueName="[Fact_Freight].[Freight Date].[All]" allUniqueName="[Fact_Freight].[Freight Date].[All]" dimensionUniqueName="[Fact_Freight]" displayFolder="" count="0" memberValueDatatype="7" unbalanced="0"/>
    <cacheHierarchy uniqueName="[Fact_Freight].[Customer ID]" caption="Customer ID" attribute="1" defaultMemberUniqueName="[Fact_Freight].[Customer ID].[All]" allUniqueName="[Fact_Freight].[Customer ID].[All]" dimensionUniqueName="[Fact_Freight]" displayFolder="" count="0" memberValueDatatype="130" unbalanced="0"/>
    <cacheHierarchy uniqueName="[Fact_Freight].[Truck ID]" caption="Truck ID" attribute="1" defaultMemberUniqueName="[Fact_Freight].[Truck ID].[All]" allUniqueName="[Fact_Freight].[Truck ID].[All]" dimensionUniqueName="[Fact_Freight]" displayFolder="" count="0" memberValueDatatype="130" unbalanced="0"/>
    <cacheHierarchy uniqueName="[Fact_Freight].[Invoice Number]" caption="Invoice Number" attribute="1" defaultMemberUniqueName="[Fact_Freight].[Invoice Number].[All]" allUniqueName="[Fact_Freight].[Invoice Number].[All]" dimensionUniqueName="[Fact_Freight]" displayFolder="" count="0" memberValueDatatype="130" unbalanced="0"/>
    <cacheHierarchy uniqueName="[Fact_Freight].[Freight ID]" caption="Freight ID" attribute="1" defaultMemberUniqueName="[Fact_Freight].[Freight ID].[All]" allUniqueName="[Fact_Freight].[Freight ID].[All]" dimensionUniqueName="[Fact_Freight]" displayFolder="" count="0" memberValueDatatype="130" unbalanced="0"/>
    <cacheHierarchy uniqueName="[Fact_Freight].[Net Revenue]" caption="Net Revenue" attribute="1" defaultMemberUniqueName="[Fact_Freight].[Net Revenue].[All]" allUniqueName="[Fact_Freight].[Net Revenue].[All]" dimensionUniqueName="[Fact_Freight]" displayFolder="" count="0" memberValueDatatype="6" unbalanced="0"/>
    <cacheHierarchy uniqueName="[Fact_Freight].[Weight (Kg)]" caption="Weight (Kg)" attribute="1" defaultMemberUniqueName="[Fact_Freight].[Weight (Kg)].[All]" allUniqueName="[Fact_Freight].[Weight (Kg)].[All]" dimensionUniqueName="[Fact_Freight]" displayFolder="" count="0" memberValueDatatype="5" unbalanced="0"/>
    <cacheHierarchy uniqueName="[Fact_Freight].[Weight (Cubic)]" caption="Weight (Cubic)" attribute="1" defaultMemberUniqueName="[Fact_Freight].[Weight (Cubic)].[All]" allUniqueName="[Fact_Freight].[Weight (Cubic)].[All]" dimensionUniqueName="[Fact_Freight]" displayFolder="" count="0" memberValueDatatype="5" unbalanced="0"/>
    <cacheHierarchy uniqueName="[Fact_Freight].[Goods Value]" caption="Goods Value" attribute="1" defaultMemberUniqueName="[Fact_Freight].[Goods Value].[All]" allUniqueName="[Fact_Freight].[Goods Value].[All]" dimensionUniqueName="[Fact_Freight]" displayFolder="" count="0" memberValueDatatype="6" unbalanced="0"/>
    <cacheHierarchy uniqueName="[Fact_KMTraveled].[Travel Date]" caption="Travel Date" attribute="1" time="1" defaultMemberUniqueName="[Fact_KMTraveled].[Travel Date].[All]" allUniqueName="[Fact_KMTraveled].[Travel Date].[All]" dimensionUniqueName="[Fact_KMTraveled]" displayFolder="" count="0" memberValueDatatype="7" unbalanced="0"/>
    <cacheHierarchy uniqueName="[Fact_KMTraveled].[Truck ID]" caption="Truck ID" attribute="1" defaultMemberUniqueName="[Fact_KMTraveled].[Truck ID].[All]" allUniqueName="[Fact_KMTraveled].[Truck ID].[All]" dimensionUniqueName="[Fact_KMTraveled]" displayFolder="" count="0" memberValueDatatype="5" unbalanced="0"/>
    <cacheHierarchy uniqueName="[Fact_KMTraveled].[Drive ID]" caption="Drive ID" attribute="1" defaultMemberUniqueName="[Fact_KMTraveled].[Drive ID].[All]" allUniqueName="[Fact_KMTraveled].[Drive ID].[All]" dimensionUniqueName="[Fact_KMTraveled]" displayFolder="" count="0" memberValueDatatype="5" unbalanced="0"/>
    <cacheHierarchy uniqueName="[Fact_KMTraveled].[KM Traveled]" caption="KM Traveled" attribute="1" defaultMemberUniqueName="[Fact_KMTraveled].[KM Traveled].[All]" allUniqueName="[Fact_KMTraveled].[KM Traveled].[All]" dimensionUniqueName="[Fact_KMTraveled]" displayFolder="" count="0" memberValueDatatype="5" unbalanced="0"/>
    <cacheHierarchy uniqueName="[Fact_KMTraveled].[Liters]" caption="Liters" attribute="1" defaultMemberUniqueName="[Fact_KMTraveled].[Liters].[All]" allUniqueName="[Fact_KMTraveled].[Liters].[All]" dimensionUniqueName="[Fact_KMTraveled]" displayFolder="" count="0" memberValueDatatype="5" unbalanced="0"/>
    <cacheHierarchy uniqueName="[Fact_KMTraveled].[Fuel]" caption="Fuel" attribute="1" defaultMemberUniqueName="[Fact_KMTraveled].[Fuel].[All]" allUniqueName="[Fact_KMTraveled].[Fuel].[All]" dimensionUniqueName="[Fact_KMTraveled]" displayFolder="" count="0" memberValueDatatype="5" unbalanced="0"/>
    <cacheHierarchy uniqueName="[Fact_KMTraveled].[Maintenance]" caption="Maintenance" attribute="1" defaultMemberUniqueName="[Fact_KMTraveled].[Maintenance].[All]" allUniqueName="[Fact_KMTraveled].[Maintenance].[All]" dimensionUniqueName="[Fact_KMTraveled]" displayFolder="" count="0" memberValueDatatype="5" unbalanced="0"/>
    <cacheHierarchy uniqueName="[Fact_KMTraveled].[Fixed Costs]" caption="Fixed Costs" attribute="1" defaultMemberUniqueName="[Fact_KMTraveled].[Fixed Costs].[All]" allUniqueName="[Fact_KMTraveled].[Fixed Costs].[All]" dimensionUniqueName="[Fact_KMTraveled]" displayFolder="" count="0" memberValueDatatype="5" unbalanced="0"/>
    <cacheHierarchy uniqueName="[Fact_KMTraveled].[Travel Date (Year)]" caption="Travel Date (Year)" attribute="1" defaultMemberUniqueName="[Fact_KMTraveled].[Travel Date (Year)].[All]" allUniqueName="[Fact_KMTraveled].[Travel Date (Year)].[All]" dimensionUniqueName="[Fact_KMTraveled]" displayFolder="" count="0" memberValueDatatype="130" unbalanced="0"/>
    <cacheHierarchy uniqueName="[Fact_KMTraveled].[Travel Date (Quarter)]" caption="Travel Date (Quarter)" attribute="1" defaultMemberUniqueName="[Fact_KMTraveled].[Travel Date (Quarter)].[All]" allUniqueName="[Fact_KMTraveled].[Travel Date (Quarter)].[All]" dimensionUniqueName="[Fact_KMTraveled]" displayFolder="" count="0" memberValueDatatype="130" unbalanced="0"/>
    <cacheHierarchy uniqueName="[Fact_KMTraveled].[Travel Date (Month)]" caption="Travel Date (Month)" attribute="1" defaultMemberUniqueName="[Fact_KMTraveled].[Travel Date (Month)].[All]" allUniqueName="[Fact_KMTraveled].[Travel Date (Month)].[All]" dimensionUniqueName="[Fact_KMTraveled]" displayFolder="" count="0" memberValueDatatype="130" unbalanced="0"/>
    <cacheHierarchy uniqueName="[Vehicles].[Truck ID]" caption="Truck ID" attribute="1" defaultMemberUniqueName="[Vehicles].[Truck ID].[All]" allUniqueName="[Vehicles].[Truck ID].[All]" dimensionUniqueName="[Vehicles]" displayFolder="" count="0" memberValueDatatype="130" unbalanced="0"/>
    <cacheHierarchy uniqueName="[Vehicles].[Truck Number]" caption="Truck Number" attribute="1" defaultMemberUniqueName="[Vehicles].[Truck Number].[All]" allUniqueName="[Vehicles].[Truck Number].[All]" dimensionUniqueName="[Vehicles]" displayFolder="" count="0" memberValueDatatype="130" unbalanced="0"/>
    <cacheHierarchy uniqueName="[Vehicles].[Brand]" caption="Brand" attribute="1" defaultMemberUniqueName="[Vehicles].[Brand].[All]" allUniqueName="[Vehicles].[Brand].[All]" dimensionUniqueName="[Vehicles]" displayFolder="" count="0" memberValueDatatype="130" unbalanced="0"/>
    <cacheHierarchy uniqueName="[Vehicles].[Truck Type]" caption="Truck Type" attribute="1" defaultMemberUniqueName="[Vehicles].[Truck Type].[All]" allUniqueName="[Vehicles].[Truck Type].[All]" dimensionUniqueName="[Vehicles]" displayFolder="" count="2" memberValueDatatype="130" unbalanced="0"/>
    <cacheHierarchy uniqueName="[Vehicles].[Trailers Type]" caption="Trailers Type" attribute="1" defaultMemberUniqueName="[Vehicles].[Trailers Type].[All]" allUniqueName="[Vehicles].[Trailers Type].[All]" dimensionUniqueName="[Vehicles]" displayFolder="" count="0" memberValueDatatype="130" unbalanced="0"/>
    <cacheHierarchy uniqueName="[Vehicles].[Year]" caption="Year" attribute="1" defaultMemberUniqueName="[Vehicles].[Year].[All]" allUniqueName="[Vehicles].[Year].[All]" dimensionUniqueName="[Vehicles]" displayFolder="" count="0" memberValueDatatype="5" unbalanced="0"/>
    <cacheHierarchy uniqueName="[Fact_KMTraveled].[Travel Date (Month Index)]" caption="Travel Date (Month Index)" attribute="1" defaultMemberUniqueName="[Fact_KMTraveled].[Travel Date (Month Index)].[All]" allUniqueName="[Fact_KMTraveled].[Travel Date (Month Index)].[All]" dimensionUniqueName="[Fact_KMTraveled]" displayFolder="" count="0" memberValueDatatype="20" unbalanced="0" hidden="1"/>
    <cacheHierarchy uniqueName="[Measures].[Sum of Truck ID]" caption="Sum of Truck ID" measure="1" displayFolder="" measureGroup="Fact_KMTraveled" count="0">
      <extLst>
        <ext xmlns:x15="http://schemas.microsoft.com/office/spreadsheetml/2010/11/main" uri="{B97F6D7D-B522-45F9-BDA1-12C45D357490}">
          <x15:cacheHierarchy aggregatedColumn="23"/>
        </ext>
      </extLst>
    </cacheHierarchy>
    <cacheHierarchy uniqueName="[Measures].[Sum of Maintenance]" caption="Sum of Maintenance" measure="1" displayFolder="" measureGroup="Fact_KMTraveled" count="0">
      <extLst>
        <ext xmlns:x15="http://schemas.microsoft.com/office/spreadsheetml/2010/11/main" uri="{B97F6D7D-B522-45F9-BDA1-12C45D357490}">
          <x15:cacheHierarchy aggregatedColumn="28"/>
        </ext>
      </extLst>
    </cacheHierarchy>
    <cacheHierarchy uniqueName="[Measures].[Sum of Weight (Kg)]" caption="Sum of Weight (Kg)" measure="1" displayFolder="" measureGroup="Fact_Freight" count="0">
      <extLst>
        <ext xmlns:x15="http://schemas.microsoft.com/office/spreadsheetml/2010/11/main" uri="{B97F6D7D-B522-45F9-BDA1-12C45D357490}">
          <x15:cacheHierarchy aggregatedColumn="19"/>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9"/>
        </ext>
      </extLst>
    </cacheHierarchy>
    <cacheHierarchy uniqueName="[Measures].[Count of Freight ID]" caption="Count of Freight ID" measure="1" displayFolder="" measureGroup="Fact_Freight" count="0">
      <extLst>
        <ext xmlns:x15="http://schemas.microsoft.com/office/spreadsheetml/2010/11/main" uri="{B97F6D7D-B522-45F9-BDA1-12C45D357490}">
          <x15:cacheHierarchy aggregatedColumn="17"/>
        </ext>
      </extLst>
    </cacheHierarchy>
    <cacheHierarchy uniqueName="[Measures].[No. of Customer]" caption="No. of Customer" measure="1" displayFolder="" measureGroup="Customer" count="0"/>
    <cacheHierarchy uniqueName="[Measures].[Total Revenue]" caption="Total Revenue" measure="1" displayFolder="" measureGroup="Fact_Freight" count="0" oneField="1">
      <fieldsUsage count="1">
        <fieldUsage x="3"/>
      </fieldsUsage>
    </cacheHierarchy>
    <cacheHierarchy uniqueName="[Measures].[Fuel Cost]" caption="Fuel Cost" measure="1" displayFolder="" measureGroup="Fact_KMTraveled" count="0"/>
    <cacheHierarchy uniqueName="[Measures].[Total KM Traveled]" caption="Total KM Traveled" measure="1" displayFolder="" measureGroup="Fact_KMTraveled" count="0"/>
    <cacheHierarchy uniqueName="[Measures].[Cost Per KM]" caption="Cost Per KM" measure="1" displayFolder="" measureGroup="Fact_KMTraveled" count="0"/>
    <cacheHierarchy uniqueName="[Measures].[Revenue Per KM]" caption="Revenue Per KM" measure="1" displayFolder="" measureGroup="Fact_KMTraveled" count="0"/>
    <cacheHierarchy uniqueName="[Measures].[Gross Profit]" caption="Gross Profit" measure="1" displayFolder="" measureGroup="Fact_KMTraveled" count="0"/>
    <cacheHierarchy uniqueName="[Measures].[Total Cost]" caption="Total Cost" measure="1" displayFolder="" measureGroup="Fact_KMTraveled" count="0" oneField="1">
      <fieldsUsage count="1">
        <fieldUsage x="2"/>
      </fieldsUsage>
    </cacheHierarchy>
    <cacheHierarchy uniqueName="[Measures].[Total KM]" caption="Total KM" measure="1" displayFolder="" measureGroup="Fact_KMTraveled" count="0"/>
    <cacheHierarchy uniqueName="[Measures].[Fuel Efficiency]" caption="Fuel Efficiency" measure="1" displayFolder="" measureGroup="Fact_KMTraveled" count="0"/>
    <cacheHierarchy uniqueName="[Measures].[Average Cost per KM]" caption="Average Cost per KM" measure="1" displayFolder="" measureGroup="Fact_KMTraveled" count="0"/>
    <cacheHierarchy uniqueName="[Measures].[Trips per Truck]" caption="Trips per Truck" measure="1" displayFolder="" measureGroup="Fact_Freight" count="0"/>
    <cacheHierarchy uniqueName="[Measures].[Maintenance per Truck]" caption="Maintenance per Truck" measure="1" displayFolder="" measureGroup="Fact_KMTraveled" count="0"/>
    <cacheHierarchy uniqueName="[Measures].[Total Weight]" caption="Total Weight" measure="1" displayFolder="" measureGroup="Fact_Freight" count="0"/>
    <cacheHierarchy uniqueName="[Measures].[Revenue per KG]" caption="Revenue per KG" measure="1" displayFolder="" measureGroup="Fact_Freight" count="0"/>
    <cacheHierarchy uniqueName="[Measures].[Avg Goods Value]" caption="Avg Goods Value" measure="1" displayFolder="" measureGroup="Fact_Freight" count="0"/>
    <cacheHierarchy uniqueName="[Measures].[Revenue per Driver]" caption="Revenue per Driver" measure="1" displayFolder="" measureGroup="Fact_Freight" count="0"/>
    <cacheHierarchy uniqueName="[Measures].[YTD Revenue]" caption="YTD Revenue" measure="1" displayFolder="" measureGroup="Dim_Date" count="0"/>
    <cacheHierarchy uniqueName="[Measures].[YoY Growth]" caption="YoY Growth" measure="1" displayFolder="" measureGroup="Dim_Date" count="0"/>
    <cacheHierarchy uniqueName="[Measures].[Number of drivers]" caption="Number of drivers" measure="1" displayFolder="" measureGroup="Drivers" count="0"/>
    <cacheHierarchy uniqueName="[Measures].[Number of Vehicle]" caption="Number of Vehicle" measure="1" displayFolder="" measureGroup="Vehicles" count="0"/>
    <cacheHierarchy uniqueName="[Measures].[__XL_Count Sheet1]" caption="__XL_Count Sheet1" measure="1" displayFolder="" measureGroup="Customer" count="0" hidden="1"/>
    <cacheHierarchy uniqueName="[Measures].[__XL_Count Drivers]" caption="__XL_Count Drivers" measure="1" displayFolder="" measureGroup="Drivers" count="0" hidden="1"/>
    <cacheHierarchy uniqueName="[Measures].[__XL_Count Sheet11]" caption="__XL_Count Sheet11" measure="1" displayFolder="" measureGroup="Vehicles" count="0" hidden="1"/>
    <cacheHierarchy uniqueName="[Measures].[__XL_Count fKMTraveled]" caption="__XL_Count fKMTraveled" measure="1" displayFolder="" measureGroup="Fact_KMTraveled" count="0" hidden="1"/>
    <cacheHierarchy uniqueName="[Measures].[__XL_Count fFreight]" caption="__XL_Count fFreight" measure="1" displayFolder="" measureGroup="Fact_Freight"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7">
    <dimension name="Customer" uniqueName="[Customer]" caption="Customer"/>
    <dimension name="Dim_Date" uniqueName="[Dim_Date]" caption="Dim_Date"/>
    <dimension name="Drivers" uniqueName="[Drivers]" caption="Drivers"/>
    <dimension name="Fact_Freight" uniqueName="[Fact_Freight]" caption="Fact_Freight"/>
    <dimension name="Fact_KMTraveled" uniqueName="[Fact_KMTraveled]" caption="Fact_KMTraveled"/>
    <dimension measure="1" name="Measures" uniqueName="[Measures]" caption="Measures"/>
    <dimension name="Vehicles" uniqueName="[Vehicles]" caption="Vehicles"/>
  </dimensions>
  <measureGroups count="6">
    <measureGroup name="Customer" caption="Customer"/>
    <measureGroup name="Dim_Date" caption="Dim_Date"/>
    <measureGroup name="Drivers" caption="Drivers"/>
    <measureGroup name="Fact_Freight" caption="Fact_Freight"/>
    <measureGroup name="Fact_KMTraveled" caption="Fact_KMTraveled"/>
    <measureGroup name="Vehicles" caption="Vehicles"/>
  </measureGroups>
  <maps count="12">
    <map measureGroup="0" dimension="0"/>
    <map measureGroup="1" dimension="1"/>
    <map measureGroup="2" dimension="2"/>
    <map measureGroup="3" dimension="0"/>
    <map measureGroup="3" dimension="1"/>
    <map measureGroup="3" dimension="3"/>
    <map measureGroup="3" dimension="6"/>
    <map measureGroup="4" dimension="1"/>
    <map measureGroup="4" dimension="2"/>
    <map measureGroup="4" dimension="4"/>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nard Doyi" refreshedDate="45847.545999652779" backgroundQuery="1" createdVersion="7" refreshedVersion="7" minRefreshableVersion="3" recordCount="0" supportSubquery="1" supportAdvancedDrill="1" xr:uid="{60B95C0D-47F7-487B-8D38-F94B290539E8}">
  <cacheSource type="external" connectionId="7"/>
  <cacheFields count="4">
    <cacheField name="[Customer].[State].[State]" caption="State" numFmtId="0" hierarchy="2" level="1">
      <sharedItems count="5">
        <s v="KY"/>
        <s v="MN"/>
        <s v="OK"/>
        <s v="SC"/>
        <s v="WV"/>
      </sharedItems>
    </cacheField>
    <cacheField name="[Vehicles].[Truck Type].[Truck Type]" caption="Truck Type" numFmtId="0" hierarchy="36" level="1">
      <sharedItems count="4">
        <s v="BOX"/>
        <s v="SEMI-TRAILER"/>
        <s v="TRACTOR"/>
        <s v="TRAILER"/>
      </sharedItems>
    </cacheField>
    <cacheField name="[Measures].[Sum of Maintenance]" caption="Sum of Maintenance" numFmtId="0" hierarchy="41" level="32767"/>
    <cacheField name="[Dim_Date].[Year].[Year]" caption="Year" numFmtId="0" hierarchy="9" level="1">
      <sharedItems containsSemiMixedTypes="0" containsNonDate="0" containsString="0"/>
    </cacheField>
  </cacheFields>
  <cacheHierarchies count="73">
    <cacheHierarchy uniqueName="[Customer].[Customer ID]" caption="Customer ID" attribute="1" defaultMemberUniqueName="[Customer].[Customer ID].[All]" allUniqueName="[Customer].[Customer ID].[All]" dimensionUniqueName="[Customer]" displayFolder="" count="0" memberValueDatatype="5" unbalanced="0"/>
    <cacheHierarchy uniqueName="[Customer].[Customer City]" caption="Customer City" attribute="1" defaultMemberUniqueName="[Customer].[Customer City].[All]" allUniqueName="[Customer].[Customer City].[All]" dimensionUniqueName="[Customer]" displayFolder="" count="0" memberValueDatatype="130" unbalanced="0"/>
    <cacheHierarchy uniqueName="[Customer].[State]" caption="State" attribute="1" defaultMemberUniqueName="[Customer].[State].[All]" allUniqueName="[Customer].[State].[All]" dimensionUniqueName="[Customer]" displayFolder="" count="2" memberValueDatatype="130" unbalanced="0">
      <fieldsUsage count="2">
        <fieldUsage x="-1"/>
        <fieldUsage x="0"/>
      </fieldsUsage>
    </cacheHierarchy>
    <cacheHierarchy uniqueName="[Customer].[Latitude]" caption="Latitude" attribute="1" defaultMemberUniqueName="[Customer].[Latitude].[All]" allUniqueName="[Customer].[Latitude].[All]" dimensionUniqueName="[Customer]" displayFolder="" count="0" memberValueDatatype="5" unbalanced="0"/>
    <cacheHierarchy uniqueName="[Customer].[Longitude]" caption="Longitude" attribute="1" defaultMemberUniqueName="[Customer].[Longitude].[All]" allUniqueName="[Customer].[Longitude].[All]" dimensionUniqueName="[Customer]" displayFolder="" count="0" memberValueDatatype="5"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130" unbalanced="0"/>
    <cacheHierarchy uniqueName="[Dim_Date].[Month Name]" caption="Month Name" attribute="1" defaultMemberUniqueName="[Dim_Date].[Month Name].[All]" allUniqueName="[Dim_Date].[Month Name].[All]" dimensionUniqueName="[Dim_Date]" displayFolder="" count="2" memberValueDatatype="130" unbalanced="0"/>
    <cacheHierarchy uniqueName="[Dim_Date].[Month Number]" caption="Month Number" attribute="1" defaultMemberUniqueName="[Dim_Date].[Month Number].[All]" allUniqueName="[Dim_Date].[Month Number].[All]" dimensionUniqueName="[Dim_Date]" displayFolder="" count="0" memberValueDatatype="5" unbalanced="0"/>
    <cacheHierarchy uniqueName="[Dim_Date].[Year]" caption="Year" attribute="1" defaultMemberUniqueName="[Dim_Date].[Year].[All]" allUniqueName="[Dim_Date].[Year].[All]" dimensionUniqueName="[Dim_Date]" displayFolder="" count="2" memberValueDatatype="5" unbalanced="0">
      <fieldsUsage count="2">
        <fieldUsage x="-1"/>
        <fieldUsage x="3"/>
      </fieldsUsage>
    </cacheHierarchy>
    <cacheHierarchy uniqueName="[Dim_Date].[Week Number]" caption="Week Number" attribute="1" defaultMemberUniqueName="[Dim_Date].[Week Number].[All]" allUniqueName="[Dim_Date].[Week Number].[All]" dimensionUniqueName="[Dim_Date]" displayFolder="" count="0" memberValueDatatype="5" unbalanced="0"/>
    <cacheHierarchy uniqueName="[Drivers].[Driver ID]" caption="Driver ID" attribute="1" defaultMemberUniqueName="[Drivers].[Driver ID].[All]" allUniqueName="[Drivers].[Driver ID].[All]" dimensionUniqueName="[Drivers]" displayFolder="" count="0" memberValueDatatype="5" unbalanced="0"/>
    <cacheHierarchy uniqueName="[Drivers].[Driver]" caption="Driver" attribute="1" defaultMemberUniqueName="[Drivers].[Driver].[All]" allUniqueName="[Drivers].[Driver].[All]" dimensionUniqueName="[Drivers]" displayFolder="" count="0" memberValueDatatype="130" unbalanced="0"/>
    <cacheHierarchy uniqueName="[Fact_Freight].[Freight Date]" caption="Freight Date" attribute="1" time="1" defaultMemberUniqueName="[Fact_Freight].[Freight Date].[All]" allUniqueName="[Fact_Freight].[Freight Date].[All]" dimensionUniqueName="[Fact_Freight]" displayFolder="" count="0" memberValueDatatype="7" unbalanced="0"/>
    <cacheHierarchy uniqueName="[Fact_Freight].[Customer ID]" caption="Customer ID" attribute="1" defaultMemberUniqueName="[Fact_Freight].[Customer ID].[All]" allUniqueName="[Fact_Freight].[Customer ID].[All]" dimensionUniqueName="[Fact_Freight]" displayFolder="" count="0" memberValueDatatype="130" unbalanced="0"/>
    <cacheHierarchy uniqueName="[Fact_Freight].[Truck ID]" caption="Truck ID" attribute="1" defaultMemberUniqueName="[Fact_Freight].[Truck ID].[All]" allUniqueName="[Fact_Freight].[Truck ID].[All]" dimensionUniqueName="[Fact_Freight]" displayFolder="" count="0" memberValueDatatype="130" unbalanced="0"/>
    <cacheHierarchy uniqueName="[Fact_Freight].[Invoice Number]" caption="Invoice Number" attribute="1" defaultMemberUniqueName="[Fact_Freight].[Invoice Number].[All]" allUniqueName="[Fact_Freight].[Invoice Number].[All]" dimensionUniqueName="[Fact_Freight]" displayFolder="" count="0" memberValueDatatype="130" unbalanced="0"/>
    <cacheHierarchy uniqueName="[Fact_Freight].[Freight ID]" caption="Freight ID" attribute="1" defaultMemberUniqueName="[Fact_Freight].[Freight ID].[All]" allUniqueName="[Fact_Freight].[Freight ID].[All]" dimensionUniqueName="[Fact_Freight]" displayFolder="" count="0" memberValueDatatype="130" unbalanced="0"/>
    <cacheHierarchy uniqueName="[Fact_Freight].[Net Revenue]" caption="Net Revenue" attribute="1" defaultMemberUniqueName="[Fact_Freight].[Net Revenue].[All]" allUniqueName="[Fact_Freight].[Net Revenue].[All]" dimensionUniqueName="[Fact_Freight]" displayFolder="" count="0" memberValueDatatype="6" unbalanced="0"/>
    <cacheHierarchy uniqueName="[Fact_Freight].[Weight (Kg)]" caption="Weight (Kg)" attribute="1" defaultMemberUniqueName="[Fact_Freight].[Weight (Kg)].[All]" allUniqueName="[Fact_Freight].[Weight (Kg)].[All]" dimensionUniqueName="[Fact_Freight]" displayFolder="" count="0" memberValueDatatype="5" unbalanced="0"/>
    <cacheHierarchy uniqueName="[Fact_Freight].[Weight (Cubic)]" caption="Weight (Cubic)" attribute="1" defaultMemberUniqueName="[Fact_Freight].[Weight (Cubic)].[All]" allUniqueName="[Fact_Freight].[Weight (Cubic)].[All]" dimensionUniqueName="[Fact_Freight]" displayFolder="" count="0" memberValueDatatype="5" unbalanced="0"/>
    <cacheHierarchy uniqueName="[Fact_Freight].[Goods Value]" caption="Goods Value" attribute="1" defaultMemberUniqueName="[Fact_Freight].[Goods Value].[All]" allUniqueName="[Fact_Freight].[Goods Value].[All]" dimensionUniqueName="[Fact_Freight]" displayFolder="" count="0" memberValueDatatype="6" unbalanced="0"/>
    <cacheHierarchy uniqueName="[Fact_KMTraveled].[Travel Date]" caption="Travel Date" attribute="1" time="1" defaultMemberUniqueName="[Fact_KMTraveled].[Travel Date].[All]" allUniqueName="[Fact_KMTraveled].[Travel Date].[All]" dimensionUniqueName="[Fact_KMTraveled]" displayFolder="" count="0" memberValueDatatype="7" unbalanced="0"/>
    <cacheHierarchy uniqueName="[Fact_KMTraveled].[Truck ID]" caption="Truck ID" attribute="1" defaultMemberUniqueName="[Fact_KMTraveled].[Truck ID].[All]" allUniqueName="[Fact_KMTraveled].[Truck ID].[All]" dimensionUniqueName="[Fact_KMTraveled]" displayFolder="" count="0" memberValueDatatype="5" unbalanced="0"/>
    <cacheHierarchy uniqueName="[Fact_KMTraveled].[Drive ID]" caption="Drive ID" attribute="1" defaultMemberUniqueName="[Fact_KMTraveled].[Drive ID].[All]" allUniqueName="[Fact_KMTraveled].[Drive ID].[All]" dimensionUniqueName="[Fact_KMTraveled]" displayFolder="" count="0" memberValueDatatype="5" unbalanced="0"/>
    <cacheHierarchy uniqueName="[Fact_KMTraveled].[KM Traveled]" caption="KM Traveled" attribute="1" defaultMemberUniqueName="[Fact_KMTraveled].[KM Traveled].[All]" allUniqueName="[Fact_KMTraveled].[KM Traveled].[All]" dimensionUniqueName="[Fact_KMTraveled]" displayFolder="" count="0" memberValueDatatype="5" unbalanced="0"/>
    <cacheHierarchy uniqueName="[Fact_KMTraveled].[Liters]" caption="Liters" attribute="1" defaultMemberUniqueName="[Fact_KMTraveled].[Liters].[All]" allUniqueName="[Fact_KMTraveled].[Liters].[All]" dimensionUniqueName="[Fact_KMTraveled]" displayFolder="" count="0" memberValueDatatype="5" unbalanced="0"/>
    <cacheHierarchy uniqueName="[Fact_KMTraveled].[Fuel]" caption="Fuel" attribute="1" defaultMemberUniqueName="[Fact_KMTraveled].[Fuel].[All]" allUniqueName="[Fact_KMTraveled].[Fuel].[All]" dimensionUniqueName="[Fact_KMTraveled]" displayFolder="" count="0" memberValueDatatype="5" unbalanced="0"/>
    <cacheHierarchy uniqueName="[Fact_KMTraveled].[Maintenance]" caption="Maintenance" attribute="1" defaultMemberUniqueName="[Fact_KMTraveled].[Maintenance].[All]" allUniqueName="[Fact_KMTraveled].[Maintenance].[All]" dimensionUniqueName="[Fact_KMTraveled]" displayFolder="" count="0" memberValueDatatype="5" unbalanced="0"/>
    <cacheHierarchy uniqueName="[Fact_KMTraveled].[Fixed Costs]" caption="Fixed Costs" attribute="1" defaultMemberUniqueName="[Fact_KMTraveled].[Fixed Costs].[All]" allUniqueName="[Fact_KMTraveled].[Fixed Costs].[All]" dimensionUniqueName="[Fact_KMTraveled]" displayFolder="" count="0" memberValueDatatype="5" unbalanced="0"/>
    <cacheHierarchy uniqueName="[Fact_KMTraveled].[Travel Date (Year)]" caption="Travel Date (Year)" attribute="1" defaultMemberUniqueName="[Fact_KMTraveled].[Travel Date (Year)].[All]" allUniqueName="[Fact_KMTraveled].[Travel Date (Year)].[All]" dimensionUniqueName="[Fact_KMTraveled]" displayFolder="" count="0" memberValueDatatype="130" unbalanced="0"/>
    <cacheHierarchy uniqueName="[Fact_KMTraveled].[Travel Date (Quarter)]" caption="Travel Date (Quarter)" attribute="1" defaultMemberUniqueName="[Fact_KMTraveled].[Travel Date (Quarter)].[All]" allUniqueName="[Fact_KMTraveled].[Travel Date (Quarter)].[All]" dimensionUniqueName="[Fact_KMTraveled]" displayFolder="" count="0" memberValueDatatype="130" unbalanced="0"/>
    <cacheHierarchy uniqueName="[Fact_KMTraveled].[Travel Date (Month)]" caption="Travel Date (Month)" attribute="1" defaultMemberUniqueName="[Fact_KMTraveled].[Travel Date (Month)].[All]" allUniqueName="[Fact_KMTraveled].[Travel Date (Month)].[All]" dimensionUniqueName="[Fact_KMTraveled]" displayFolder="" count="0" memberValueDatatype="130" unbalanced="0"/>
    <cacheHierarchy uniqueName="[Vehicles].[Truck ID]" caption="Truck ID" attribute="1" defaultMemberUniqueName="[Vehicles].[Truck ID].[All]" allUniqueName="[Vehicles].[Truck ID].[All]" dimensionUniqueName="[Vehicles]" displayFolder="" count="0" memberValueDatatype="130" unbalanced="0"/>
    <cacheHierarchy uniqueName="[Vehicles].[Truck Number]" caption="Truck Number" attribute="1" defaultMemberUniqueName="[Vehicles].[Truck Number].[All]" allUniqueName="[Vehicles].[Truck Number].[All]" dimensionUniqueName="[Vehicles]" displayFolder="" count="0" memberValueDatatype="130" unbalanced="0"/>
    <cacheHierarchy uniqueName="[Vehicles].[Brand]" caption="Brand" attribute="1" defaultMemberUniqueName="[Vehicles].[Brand].[All]" allUniqueName="[Vehicles].[Brand].[All]" dimensionUniqueName="[Vehicles]" displayFolder="" count="0" memberValueDatatype="130" unbalanced="0"/>
    <cacheHierarchy uniqueName="[Vehicles].[Truck Type]" caption="Truck Type" attribute="1" defaultMemberUniqueName="[Vehicles].[Truck Type].[All]" allUniqueName="[Vehicles].[Truck Type].[All]" dimensionUniqueName="[Vehicles]" displayFolder="" count="2" memberValueDatatype="130" unbalanced="0">
      <fieldsUsage count="2">
        <fieldUsage x="-1"/>
        <fieldUsage x="1"/>
      </fieldsUsage>
    </cacheHierarchy>
    <cacheHierarchy uniqueName="[Vehicles].[Trailers Type]" caption="Trailers Type" attribute="1" defaultMemberUniqueName="[Vehicles].[Trailers Type].[All]" allUniqueName="[Vehicles].[Trailers Type].[All]" dimensionUniqueName="[Vehicles]" displayFolder="" count="0" memberValueDatatype="130" unbalanced="0"/>
    <cacheHierarchy uniqueName="[Vehicles].[Year]" caption="Year" attribute="1" defaultMemberUniqueName="[Vehicles].[Year].[All]" allUniqueName="[Vehicles].[Year].[All]" dimensionUniqueName="[Vehicles]" displayFolder="" count="0" memberValueDatatype="5" unbalanced="0"/>
    <cacheHierarchy uniqueName="[Fact_KMTraveled].[Travel Date (Month Index)]" caption="Travel Date (Month Index)" attribute="1" defaultMemberUniqueName="[Fact_KMTraveled].[Travel Date (Month Index)].[All]" allUniqueName="[Fact_KMTraveled].[Travel Date (Month Index)].[All]" dimensionUniqueName="[Fact_KMTraveled]" displayFolder="" count="0" memberValueDatatype="20" unbalanced="0" hidden="1"/>
    <cacheHierarchy uniqueName="[Measures].[Sum of Truck ID]" caption="Sum of Truck ID" measure="1" displayFolder="" measureGroup="Fact_KMTraveled" count="0">
      <extLst>
        <ext xmlns:x15="http://schemas.microsoft.com/office/spreadsheetml/2010/11/main" uri="{B97F6D7D-B522-45F9-BDA1-12C45D357490}">
          <x15:cacheHierarchy aggregatedColumn="23"/>
        </ext>
      </extLst>
    </cacheHierarchy>
    <cacheHierarchy uniqueName="[Measures].[Sum of Maintenance]" caption="Sum of Maintenance" measure="1" displayFolder="" measureGroup="Fact_KMTraveled" count="0" oneField="1">
      <fieldsUsage count="1">
        <fieldUsage x="2"/>
      </fieldsUsage>
      <extLst>
        <ext xmlns:x15="http://schemas.microsoft.com/office/spreadsheetml/2010/11/main" uri="{B97F6D7D-B522-45F9-BDA1-12C45D357490}">
          <x15:cacheHierarchy aggregatedColumn="28"/>
        </ext>
      </extLst>
    </cacheHierarchy>
    <cacheHierarchy uniqueName="[Measures].[Sum of Weight (Kg)]" caption="Sum of Weight (Kg)" measure="1" displayFolder="" measureGroup="Fact_Freight" count="0">
      <extLst>
        <ext xmlns:x15="http://schemas.microsoft.com/office/spreadsheetml/2010/11/main" uri="{B97F6D7D-B522-45F9-BDA1-12C45D357490}">
          <x15:cacheHierarchy aggregatedColumn="19"/>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9"/>
        </ext>
      </extLst>
    </cacheHierarchy>
    <cacheHierarchy uniqueName="[Measures].[Count of Freight ID]" caption="Count of Freight ID" measure="1" displayFolder="" measureGroup="Fact_Freight" count="0">
      <extLst>
        <ext xmlns:x15="http://schemas.microsoft.com/office/spreadsheetml/2010/11/main" uri="{B97F6D7D-B522-45F9-BDA1-12C45D357490}">
          <x15:cacheHierarchy aggregatedColumn="17"/>
        </ext>
      </extLst>
    </cacheHierarchy>
    <cacheHierarchy uniqueName="[Measures].[No. of Customer]" caption="No. of Customer" measure="1" displayFolder="" measureGroup="Customer" count="0"/>
    <cacheHierarchy uniqueName="[Measures].[Total Revenue]" caption="Total Revenue" measure="1" displayFolder="" measureGroup="Fact_Freight" count="0"/>
    <cacheHierarchy uniqueName="[Measures].[Fuel Cost]" caption="Fuel Cost" measure="1" displayFolder="" measureGroup="Fact_KMTraveled" count="0"/>
    <cacheHierarchy uniqueName="[Measures].[Total KM Traveled]" caption="Total KM Traveled" measure="1" displayFolder="" measureGroup="Fact_KMTraveled" count="0"/>
    <cacheHierarchy uniqueName="[Measures].[Cost Per KM]" caption="Cost Per KM" measure="1" displayFolder="" measureGroup="Fact_KMTraveled" count="0"/>
    <cacheHierarchy uniqueName="[Measures].[Revenue Per KM]" caption="Revenue Per KM" measure="1" displayFolder="" measureGroup="Fact_KMTraveled" count="0"/>
    <cacheHierarchy uniqueName="[Measures].[Gross Profit]" caption="Gross Profit" measure="1" displayFolder="" measureGroup="Fact_KMTraveled" count="0"/>
    <cacheHierarchy uniqueName="[Measures].[Total Cost]" caption="Total Cost" measure="1" displayFolder="" measureGroup="Fact_KMTraveled" count="0"/>
    <cacheHierarchy uniqueName="[Measures].[Total KM]" caption="Total KM" measure="1" displayFolder="" measureGroup="Fact_KMTraveled" count="0"/>
    <cacheHierarchy uniqueName="[Measures].[Fuel Efficiency]" caption="Fuel Efficiency" measure="1" displayFolder="" measureGroup="Fact_KMTraveled" count="0"/>
    <cacheHierarchy uniqueName="[Measures].[Average Cost per KM]" caption="Average Cost per KM" measure="1" displayFolder="" measureGroup="Fact_KMTraveled" count="0"/>
    <cacheHierarchy uniqueName="[Measures].[Trips per Truck]" caption="Trips per Truck" measure="1" displayFolder="" measureGroup="Fact_Freight" count="0"/>
    <cacheHierarchy uniqueName="[Measures].[Maintenance per Truck]" caption="Maintenance per Truck" measure="1" displayFolder="" measureGroup="Fact_KMTraveled" count="0"/>
    <cacheHierarchy uniqueName="[Measures].[Total Weight]" caption="Total Weight" measure="1" displayFolder="" measureGroup="Fact_Freight" count="0"/>
    <cacheHierarchy uniqueName="[Measures].[Revenue per KG]" caption="Revenue per KG" measure="1" displayFolder="" measureGroup="Fact_Freight" count="0"/>
    <cacheHierarchy uniqueName="[Measures].[Avg Goods Value]" caption="Avg Goods Value" measure="1" displayFolder="" measureGroup="Fact_Freight" count="0"/>
    <cacheHierarchy uniqueName="[Measures].[Revenue per Driver]" caption="Revenue per Driver" measure="1" displayFolder="" measureGroup="Fact_Freight" count="0"/>
    <cacheHierarchy uniqueName="[Measures].[YTD Revenue]" caption="YTD Revenue" measure="1" displayFolder="" measureGroup="Dim_Date" count="0"/>
    <cacheHierarchy uniqueName="[Measures].[YoY Growth]" caption="YoY Growth" measure="1" displayFolder="" measureGroup="Dim_Date" count="0"/>
    <cacheHierarchy uniqueName="[Measures].[Number of drivers]" caption="Number of drivers" measure="1" displayFolder="" measureGroup="Drivers" count="0"/>
    <cacheHierarchy uniqueName="[Measures].[Number of Vehicle]" caption="Number of Vehicle" measure="1" displayFolder="" measureGroup="Vehicles" count="0"/>
    <cacheHierarchy uniqueName="[Measures].[__XL_Count Sheet1]" caption="__XL_Count Sheet1" measure="1" displayFolder="" measureGroup="Customer" count="0" hidden="1"/>
    <cacheHierarchy uniqueName="[Measures].[__XL_Count Drivers]" caption="__XL_Count Drivers" measure="1" displayFolder="" measureGroup="Drivers" count="0" hidden="1"/>
    <cacheHierarchy uniqueName="[Measures].[__XL_Count Sheet11]" caption="__XL_Count Sheet11" measure="1" displayFolder="" measureGroup="Vehicles" count="0" hidden="1"/>
    <cacheHierarchy uniqueName="[Measures].[__XL_Count fKMTraveled]" caption="__XL_Count fKMTraveled" measure="1" displayFolder="" measureGroup="Fact_KMTraveled" count="0" hidden="1"/>
    <cacheHierarchy uniqueName="[Measures].[__XL_Count fFreight]" caption="__XL_Count fFreight" measure="1" displayFolder="" measureGroup="Fact_Freight"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7">
    <dimension name="Customer" uniqueName="[Customer]" caption="Customer"/>
    <dimension name="Dim_Date" uniqueName="[Dim_Date]" caption="Dim_Date"/>
    <dimension name="Drivers" uniqueName="[Drivers]" caption="Drivers"/>
    <dimension name="Fact_Freight" uniqueName="[Fact_Freight]" caption="Fact_Freight"/>
    <dimension name="Fact_KMTraveled" uniqueName="[Fact_KMTraveled]" caption="Fact_KMTraveled"/>
    <dimension measure="1" name="Measures" uniqueName="[Measures]" caption="Measures"/>
    <dimension name="Vehicles" uniqueName="[Vehicles]" caption="Vehicles"/>
  </dimensions>
  <measureGroups count="6">
    <measureGroup name="Customer" caption="Customer"/>
    <measureGroup name="Dim_Date" caption="Dim_Date"/>
    <measureGroup name="Drivers" caption="Drivers"/>
    <measureGroup name="Fact_Freight" caption="Fact_Freight"/>
    <measureGroup name="Fact_KMTraveled" caption="Fact_KMTraveled"/>
    <measureGroup name="Vehicles" caption="Vehicles"/>
  </measureGroups>
  <maps count="12">
    <map measureGroup="0" dimension="0"/>
    <map measureGroup="1" dimension="1"/>
    <map measureGroup="2" dimension="2"/>
    <map measureGroup="3" dimension="0"/>
    <map measureGroup="3" dimension="1"/>
    <map measureGroup="3" dimension="3"/>
    <map measureGroup="3" dimension="6"/>
    <map measureGroup="4" dimension="1"/>
    <map measureGroup="4" dimension="2"/>
    <map measureGroup="4" dimension="4"/>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nard Doyi" refreshedDate="45847.546001157411" backgroundQuery="1" createdVersion="7" refreshedVersion="7" minRefreshableVersion="3" recordCount="0" supportSubquery="1" supportAdvancedDrill="1" xr:uid="{46EA46EB-0985-4ED9-AAFA-1AC60317304C}">
  <cacheSource type="external" connectionId="7"/>
  <cacheFields count="7">
    <cacheField name="[Measures].[Total Revenue]" caption="Total Revenue" numFmtId="0" hierarchy="46" level="32767"/>
    <cacheField name="[Measures].[Gross Profit]" caption="Gross Profit" numFmtId="0" hierarchy="51" level="32767"/>
    <cacheField name="[Measures].[Average Cost per KM]" caption="Average Cost per KM" numFmtId="0" hierarchy="55" level="32767"/>
    <cacheField name="[Measures].[Fuel Efficiency]" caption="Fuel Efficiency" numFmtId="0" hierarchy="54" level="32767"/>
    <cacheField name="[Measures].[Total KM]" caption="Total KM" numFmtId="0" hierarchy="53" level="32767"/>
    <cacheField name="[Dim_Date].[Month Name].[Month Name]" caption="Month Name" numFmtId="0" hierarchy="7" level="1">
      <sharedItems count="12">
        <s v="April"/>
        <s v="August"/>
        <s v="December"/>
        <s v="February"/>
        <s v="January"/>
        <s v="July"/>
        <s v="June"/>
        <s v="March"/>
        <s v="May"/>
        <s v="November"/>
        <s v="October"/>
        <s v="September"/>
      </sharedItems>
    </cacheField>
    <cacheField name="[Dim_Date].[Year].[Year]" caption="Year" numFmtId="0" hierarchy="9" level="1">
      <sharedItems containsSemiMixedTypes="0" containsNonDate="0" containsString="0"/>
    </cacheField>
  </cacheFields>
  <cacheHierarchies count="73">
    <cacheHierarchy uniqueName="[Customer].[Customer ID]" caption="Customer ID" attribute="1" defaultMemberUniqueName="[Customer].[Customer ID].[All]" allUniqueName="[Customer].[Customer ID].[All]" dimensionUniqueName="[Customer]" displayFolder="" count="0" memberValueDatatype="5" unbalanced="0"/>
    <cacheHierarchy uniqueName="[Customer].[Customer City]" caption="Customer City" attribute="1" defaultMemberUniqueName="[Customer].[Customer City].[All]" allUniqueName="[Customer].[Customer 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Latitude]" caption="Latitude" attribute="1" defaultMemberUniqueName="[Customer].[Latitude].[All]" allUniqueName="[Customer].[Latitude].[All]" dimensionUniqueName="[Customer]" displayFolder="" count="0" memberValueDatatype="5" unbalanced="0"/>
    <cacheHierarchy uniqueName="[Customer].[Longitude]" caption="Longitude" attribute="1" defaultMemberUniqueName="[Customer].[Longitude].[All]" allUniqueName="[Customer].[Longitude].[All]" dimensionUniqueName="[Customer]" displayFolder="" count="0" memberValueDatatype="5"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130" unbalanced="0"/>
    <cacheHierarchy uniqueName="[Dim_Date].[Month Name]" caption="Month Name" attribute="1" defaultMemberUniqueName="[Dim_Date].[Month Name].[All]" allUniqueName="[Dim_Date].[Month Name].[All]" dimensionUniqueName="[Dim_Date]" displayFolder="" count="2" memberValueDatatype="130" unbalanced="0">
      <fieldsUsage count="2">
        <fieldUsage x="-1"/>
        <fieldUsage x="5"/>
      </fieldsUsage>
    </cacheHierarchy>
    <cacheHierarchy uniqueName="[Dim_Date].[Month Number]" caption="Month Number" attribute="1" defaultMemberUniqueName="[Dim_Date].[Month Number].[All]" allUniqueName="[Dim_Date].[Month Number].[All]" dimensionUniqueName="[Dim_Date]" displayFolder="" count="0" memberValueDatatype="5" unbalanced="0"/>
    <cacheHierarchy uniqueName="[Dim_Date].[Year]" caption="Year" attribute="1" defaultMemberUniqueName="[Dim_Date].[Year].[All]" allUniqueName="[Dim_Date].[Year].[All]" dimensionUniqueName="[Dim_Date]" displayFolder="" count="2" memberValueDatatype="5" unbalanced="0">
      <fieldsUsage count="2">
        <fieldUsage x="-1"/>
        <fieldUsage x="6"/>
      </fieldsUsage>
    </cacheHierarchy>
    <cacheHierarchy uniqueName="[Dim_Date].[Week Number]" caption="Week Number" attribute="1" defaultMemberUniqueName="[Dim_Date].[Week Number].[All]" allUniqueName="[Dim_Date].[Week Number].[All]" dimensionUniqueName="[Dim_Date]" displayFolder="" count="0" memberValueDatatype="5" unbalanced="0"/>
    <cacheHierarchy uniqueName="[Drivers].[Driver ID]" caption="Driver ID" attribute="1" defaultMemberUniqueName="[Drivers].[Driver ID].[All]" allUniqueName="[Drivers].[Driver ID].[All]" dimensionUniqueName="[Drivers]" displayFolder="" count="0" memberValueDatatype="5" unbalanced="0"/>
    <cacheHierarchy uniqueName="[Drivers].[Driver]" caption="Driver" attribute="1" defaultMemberUniqueName="[Drivers].[Driver].[All]" allUniqueName="[Drivers].[Driver].[All]" dimensionUniqueName="[Drivers]" displayFolder="" count="0" memberValueDatatype="130" unbalanced="0"/>
    <cacheHierarchy uniqueName="[Fact_Freight].[Freight Date]" caption="Freight Date" attribute="1" time="1" defaultMemberUniqueName="[Fact_Freight].[Freight Date].[All]" allUniqueName="[Fact_Freight].[Freight Date].[All]" dimensionUniqueName="[Fact_Freight]" displayFolder="" count="0" memberValueDatatype="7" unbalanced="0"/>
    <cacheHierarchy uniqueName="[Fact_Freight].[Customer ID]" caption="Customer ID" attribute="1" defaultMemberUniqueName="[Fact_Freight].[Customer ID].[All]" allUniqueName="[Fact_Freight].[Customer ID].[All]" dimensionUniqueName="[Fact_Freight]" displayFolder="" count="0" memberValueDatatype="130" unbalanced="0"/>
    <cacheHierarchy uniqueName="[Fact_Freight].[Truck ID]" caption="Truck ID" attribute="1" defaultMemberUniqueName="[Fact_Freight].[Truck ID].[All]" allUniqueName="[Fact_Freight].[Truck ID].[All]" dimensionUniqueName="[Fact_Freight]" displayFolder="" count="0" memberValueDatatype="130" unbalanced="0"/>
    <cacheHierarchy uniqueName="[Fact_Freight].[Invoice Number]" caption="Invoice Number" attribute="1" defaultMemberUniqueName="[Fact_Freight].[Invoice Number].[All]" allUniqueName="[Fact_Freight].[Invoice Number].[All]" dimensionUniqueName="[Fact_Freight]" displayFolder="" count="0" memberValueDatatype="130" unbalanced="0"/>
    <cacheHierarchy uniqueName="[Fact_Freight].[Freight ID]" caption="Freight ID" attribute="1" defaultMemberUniqueName="[Fact_Freight].[Freight ID].[All]" allUniqueName="[Fact_Freight].[Freight ID].[All]" dimensionUniqueName="[Fact_Freight]" displayFolder="" count="0" memberValueDatatype="130" unbalanced="0"/>
    <cacheHierarchy uniqueName="[Fact_Freight].[Net Revenue]" caption="Net Revenue" attribute="1" defaultMemberUniqueName="[Fact_Freight].[Net Revenue].[All]" allUniqueName="[Fact_Freight].[Net Revenue].[All]" dimensionUniqueName="[Fact_Freight]" displayFolder="" count="0" memberValueDatatype="6" unbalanced="0"/>
    <cacheHierarchy uniqueName="[Fact_Freight].[Weight (Kg)]" caption="Weight (Kg)" attribute="1" defaultMemberUniqueName="[Fact_Freight].[Weight (Kg)].[All]" allUniqueName="[Fact_Freight].[Weight (Kg)].[All]" dimensionUniqueName="[Fact_Freight]" displayFolder="" count="0" memberValueDatatype="5" unbalanced="0"/>
    <cacheHierarchy uniqueName="[Fact_Freight].[Weight (Cubic)]" caption="Weight (Cubic)" attribute="1" defaultMemberUniqueName="[Fact_Freight].[Weight (Cubic)].[All]" allUniqueName="[Fact_Freight].[Weight (Cubic)].[All]" dimensionUniqueName="[Fact_Freight]" displayFolder="" count="0" memberValueDatatype="5" unbalanced="0"/>
    <cacheHierarchy uniqueName="[Fact_Freight].[Goods Value]" caption="Goods Value" attribute="1" defaultMemberUniqueName="[Fact_Freight].[Goods Value].[All]" allUniqueName="[Fact_Freight].[Goods Value].[All]" dimensionUniqueName="[Fact_Freight]" displayFolder="" count="0" memberValueDatatype="6" unbalanced="0"/>
    <cacheHierarchy uniqueName="[Fact_KMTraveled].[Travel Date]" caption="Travel Date" attribute="1" time="1" defaultMemberUniqueName="[Fact_KMTraveled].[Travel Date].[All]" allUniqueName="[Fact_KMTraveled].[Travel Date].[All]" dimensionUniqueName="[Fact_KMTraveled]" displayFolder="" count="0" memberValueDatatype="7" unbalanced="0"/>
    <cacheHierarchy uniqueName="[Fact_KMTraveled].[Truck ID]" caption="Truck ID" attribute="1" defaultMemberUniqueName="[Fact_KMTraveled].[Truck ID].[All]" allUniqueName="[Fact_KMTraveled].[Truck ID].[All]" dimensionUniqueName="[Fact_KMTraveled]" displayFolder="" count="0" memberValueDatatype="5" unbalanced="0"/>
    <cacheHierarchy uniqueName="[Fact_KMTraveled].[Drive ID]" caption="Drive ID" attribute="1" defaultMemberUniqueName="[Fact_KMTraveled].[Drive ID].[All]" allUniqueName="[Fact_KMTraveled].[Drive ID].[All]" dimensionUniqueName="[Fact_KMTraveled]" displayFolder="" count="0" memberValueDatatype="5" unbalanced="0"/>
    <cacheHierarchy uniqueName="[Fact_KMTraveled].[KM Traveled]" caption="KM Traveled" attribute="1" defaultMemberUniqueName="[Fact_KMTraveled].[KM Traveled].[All]" allUniqueName="[Fact_KMTraveled].[KM Traveled].[All]" dimensionUniqueName="[Fact_KMTraveled]" displayFolder="" count="0" memberValueDatatype="5" unbalanced="0"/>
    <cacheHierarchy uniqueName="[Fact_KMTraveled].[Liters]" caption="Liters" attribute="1" defaultMemberUniqueName="[Fact_KMTraveled].[Liters].[All]" allUniqueName="[Fact_KMTraveled].[Liters].[All]" dimensionUniqueName="[Fact_KMTraveled]" displayFolder="" count="0" memberValueDatatype="5" unbalanced="0"/>
    <cacheHierarchy uniqueName="[Fact_KMTraveled].[Fuel]" caption="Fuel" attribute="1" defaultMemberUniqueName="[Fact_KMTraveled].[Fuel].[All]" allUniqueName="[Fact_KMTraveled].[Fuel].[All]" dimensionUniqueName="[Fact_KMTraveled]" displayFolder="" count="0" memberValueDatatype="5" unbalanced="0"/>
    <cacheHierarchy uniqueName="[Fact_KMTraveled].[Maintenance]" caption="Maintenance" attribute="1" defaultMemberUniqueName="[Fact_KMTraveled].[Maintenance].[All]" allUniqueName="[Fact_KMTraveled].[Maintenance].[All]" dimensionUniqueName="[Fact_KMTraveled]" displayFolder="" count="0" memberValueDatatype="5" unbalanced="0"/>
    <cacheHierarchy uniqueName="[Fact_KMTraveled].[Fixed Costs]" caption="Fixed Costs" attribute="1" defaultMemberUniqueName="[Fact_KMTraveled].[Fixed Costs].[All]" allUniqueName="[Fact_KMTraveled].[Fixed Costs].[All]" dimensionUniqueName="[Fact_KMTraveled]" displayFolder="" count="0" memberValueDatatype="5" unbalanced="0"/>
    <cacheHierarchy uniqueName="[Fact_KMTraveled].[Travel Date (Year)]" caption="Travel Date (Year)" attribute="1" defaultMemberUniqueName="[Fact_KMTraveled].[Travel Date (Year)].[All]" allUniqueName="[Fact_KMTraveled].[Travel Date (Year)].[All]" dimensionUniqueName="[Fact_KMTraveled]" displayFolder="" count="0" memberValueDatatype="130" unbalanced="0"/>
    <cacheHierarchy uniqueName="[Fact_KMTraveled].[Travel Date (Quarter)]" caption="Travel Date (Quarter)" attribute="1" defaultMemberUniqueName="[Fact_KMTraveled].[Travel Date (Quarter)].[All]" allUniqueName="[Fact_KMTraveled].[Travel Date (Quarter)].[All]" dimensionUniqueName="[Fact_KMTraveled]" displayFolder="" count="0" memberValueDatatype="130" unbalanced="0"/>
    <cacheHierarchy uniqueName="[Fact_KMTraveled].[Travel Date (Month)]" caption="Travel Date (Month)" attribute="1" defaultMemberUniqueName="[Fact_KMTraveled].[Travel Date (Month)].[All]" allUniqueName="[Fact_KMTraveled].[Travel Date (Month)].[All]" dimensionUniqueName="[Fact_KMTraveled]" displayFolder="" count="0" memberValueDatatype="130" unbalanced="0"/>
    <cacheHierarchy uniqueName="[Vehicles].[Truck ID]" caption="Truck ID" attribute="1" defaultMemberUniqueName="[Vehicles].[Truck ID].[All]" allUniqueName="[Vehicles].[Truck ID].[All]" dimensionUniqueName="[Vehicles]" displayFolder="" count="0" memberValueDatatype="130" unbalanced="0"/>
    <cacheHierarchy uniqueName="[Vehicles].[Truck Number]" caption="Truck Number" attribute="1" defaultMemberUniqueName="[Vehicles].[Truck Number].[All]" allUniqueName="[Vehicles].[Truck Number].[All]" dimensionUniqueName="[Vehicles]" displayFolder="" count="0" memberValueDatatype="130" unbalanced="0"/>
    <cacheHierarchy uniqueName="[Vehicles].[Brand]" caption="Brand" attribute="1" defaultMemberUniqueName="[Vehicles].[Brand].[All]" allUniqueName="[Vehicles].[Brand].[All]" dimensionUniqueName="[Vehicles]" displayFolder="" count="0" memberValueDatatype="130" unbalanced="0"/>
    <cacheHierarchy uniqueName="[Vehicles].[Truck Type]" caption="Truck Type" attribute="1" defaultMemberUniqueName="[Vehicles].[Truck Type].[All]" allUniqueName="[Vehicles].[Truck Type].[All]" dimensionUniqueName="[Vehicles]" displayFolder="" count="2" memberValueDatatype="130" unbalanced="0"/>
    <cacheHierarchy uniqueName="[Vehicles].[Trailers Type]" caption="Trailers Type" attribute="1" defaultMemberUniqueName="[Vehicles].[Trailers Type].[All]" allUniqueName="[Vehicles].[Trailers Type].[All]" dimensionUniqueName="[Vehicles]" displayFolder="" count="0" memberValueDatatype="130" unbalanced="0"/>
    <cacheHierarchy uniqueName="[Vehicles].[Year]" caption="Year" attribute="1" defaultMemberUniqueName="[Vehicles].[Year].[All]" allUniqueName="[Vehicles].[Year].[All]" dimensionUniqueName="[Vehicles]" displayFolder="" count="0" memberValueDatatype="5" unbalanced="0"/>
    <cacheHierarchy uniqueName="[Fact_KMTraveled].[Travel Date (Month Index)]" caption="Travel Date (Month Index)" attribute="1" defaultMemberUniqueName="[Fact_KMTraveled].[Travel Date (Month Index)].[All]" allUniqueName="[Fact_KMTraveled].[Travel Date (Month Index)].[All]" dimensionUniqueName="[Fact_KMTraveled]" displayFolder="" count="0" memberValueDatatype="20" unbalanced="0" hidden="1"/>
    <cacheHierarchy uniqueName="[Measures].[Sum of Truck ID]" caption="Sum of Truck ID" measure="1" displayFolder="" measureGroup="Fact_KMTraveled" count="0">
      <extLst>
        <ext xmlns:x15="http://schemas.microsoft.com/office/spreadsheetml/2010/11/main" uri="{B97F6D7D-B522-45F9-BDA1-12C45D357490}">
          <x15:cacheHierarchy aggregatedColumn="23"/>
        </ext>
      </extLst>
    </cacheHierarchy>
    <cacheHierarchy uniqueName="[Measures].[Sum of Maintenance]" caption="Sum of Maintenance" measure="1" displayFolder="" measureGroup="Fact_KMTraveled" count="0">
      <extLst>
        <ext xmlns:x15="http://schemas.microsoft.com/office/spreadsheetml/2010/11/main" uri="{B97F6D7D-B522-45F9-BDA1-12C45D357490}">
          <x15:cacheHierarchy aggregatedColumn="28"/>
        </ext>
      </extLst>
    </cacheHierarchy>
    <cacheHierarchy uniqueName="[Measures].[Sum of Weight (Kg)]" caption="Sum of Weight (Kg)" measure="1" displayFolder="" measureGroup="Fact_Freight" count="0">
      <extLst>
        <ext xmlns:x15="http://schemas.microsoft.com/office/spreadsheetml/2010/11/main" uri="{B97F6D7D-B522-45F9-BDA1-12C45D357490}">
          <x15:cacheHierarchy aggregatedColumn="19"/>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9"/>
        </ext>
      </extLst>
    </cacheHierarchy>
    <cacheHierarchy uniqueName="[Measures].[Count of Freight ID]" caption="Count of Freight ID" measure="1" displayFolder="" measureGroup="Fact_Freight" count="0">
      <extLst>
        <ext xmlns:x15="http://schemas.microsoft.com/office/spreadsheetml/2010/11/main" uri="{B97F6D7D-B522-45F9-BDA1-12C45D357490}">
          <x15:cacheHierarchy aggregatedColumn="17"/>
        </ext>
      </extLst>
    </cacheHierarchy>
    <cacheHierarchy uniqueName="[Measures].[No. of Customer]" caption="No. of Customer" measure="1" displayFolder="" measureGroup="Customer" count="0"/>
    <cacheHierarchy uniqueName="[Measures].[Total Revenue]" caption="Total Revenue" measure="1" displayFolder="" measureGroup="Fact_Freight" count="0" oneField="1">
      <fieldsUsage count="1">
        <fieldUsage x="0"/>
      </fieldsUsage>
    </cacheHierarchy>
    <cacheHierarchy uniqueName="[Measures].[Fuel Cost]" caption="Fuel Cost" measure="1" displayFolder="" measureGroup="Fact_KMTraveled" count="0"/>
    <cacheHierarchy uniqueName="[Measures].[Total KM Traveled]" caption="Total KM Traveled" measure="1" displayFolder="" measureGroup="Fact_KMTraveled" count="0"/>
    <cacheHierarchy uniqueName="[Measures].[Cost Per KM]" caption="Cost Per KM" measure="1" displayFolder="" measureGroup="Fact_KMTraveled" count="0"/>
    <cacheHierarchy uniqueName="[Measures].[Revenue Per KM]" caption="Revenue Per KM" measure="1" displayFolder="" measureGroup="Fact_KMTraveled" count="0"/>
    <cacheHierarchy uniqueName="[Measures].[Gross Profit]" caption="Gross Profit" measure="1" displayFolder="" measureGroup="Fact_KMTraveled" count="0" oneField="1">
      <fieldsUsage count="1">
        <fieldUsage x="1"/>
      </fieldsUsage>
    </cacheHierarchy>
    <cacheHierarchy uniqueName="[Measures].[Total Cost]" caption="Total Cost" measure="1" displayFolder="" measureGroup="Fact_KMTraveled" count="0"/>
    <cacheHierarchy uniqueName="[Measures].[Total KM]" caption="Total KM" measure="1" displayFolder="" measureGroup="Fact_KMTraveled" count="0" oneField="1">
      <fieldsUsage count="1">
        <fieldUsage x="4"/>
      </fieldsUsage>
    </cacheHierarchy>
    <cacheHierarchy uniqueName="[Measures].[Fuel Efficiency]" caption="Fuel Efficiency" measure="1" displayFolder="" measureGroup="Fact_KMTraveled" count="0" oneField="1">
      <fieldsUsage count="1">
        <fieldUsage x="3"/>
      </fieldsUsage>
    </cacheHierarchy>
    <cacheHierarchy uniqueName="[Measures].[Average Cost per KM]" caption="Average Cost per KM" measure="1" displayFolder="" measureGroup="Fact_KMTraveled" count="0" oneField="1">
      <fieldsUsage count="1">
        <fieldUsage x="2"/>
      </fieldsUsage>
    </cacheHierarchy>
    <cacheHierarchy uniqueName="[Measures].[Trips per Truck]" caption="Trips per Truck" measure="1" displayFolder="" measureGroup="Fact_Freight" count="0"/>
    <cacheHierarchy uniqueName="[Measures].[Maintenance per Truck]" caption="Maintenance per Truck" measure="1" displayFolder="" measureGroup="Fact_KMTraveled" count="0"/>
    <cacheHierarchy uniqueName="[Measures].[Total Weight]" caption="Total Weight" measure="1" displayFolder="" measureGroup="Fact_Freight" count="0"/>
    <cacheHierarchy uniqueName="[Measures].[Revenue per KG]" caption="Revenue per KG" measure="1" displayFolder="" measureGroup="Fact_Freight" count="0"/>
    <cacheHierarchy uniqueName="[Measures].[Avg Goods Value]" caption="Avg Goods Value" measure="1" displayFolder="" measureGroup="Fact_Freight" count="0"/>
    <cacheHierarchy uniqueName="[Measures].[Revenue per Driver]" caption="Revenue per Driver" measure="1" displayFolder="" measureGroup="Fact_Freight" count="0"/>
    <cacheHierarchy uniqueName="[Measures].[YTD Revenue]" caption="YTD Revenue" measure="1" displayFolder="" measureGroup="Dim_Date" count="0"/>
    <cacheHierarchy uniqueName="[Measures].[YoY Growth]" caption="YoY Growth" measure="1" displayFolder="" measureGroup="Dim_Date" count="0"/>
    <cacheHierarchy uniqueName="[Measures].[Number of drivers]" caption="Number of drivers" measure="1" displayFolder="" measureGroup="Drivers" count="0"/>
    <cacheHierarchy uniqueName="[Measures].[Number of Vehicle]" caption="Number of Vehicle" measure="1" displayFolder="" measureGroup="Vehicles" count="0"/>
    <cacheHierarchy uniqueName="[Measures].[__XL_Count Sheet1]" caption="__XL_Count Sheet1" measure="1" displayFolder="" measureGroup="Customer" count="0" hidden="1"/>
    <cacheHierarchy uniqueName="[Measures].[__XL_Count Drivers]" caption="__XL_Count Drivers" measure="1" displayFolder="" measureGroup="Drivers" count="0" hidden="1"/>
    <cacheHierarchy uniqueName="[Measures].[__XL_Count Sheet11]" caption="__XL_Count Sheet11" measure="1" displayFolder="" measureGroup="Vehicles" count="0" hidden="1"/>
    <cacheHierarchy uniqueName="[Measures].[__XL_Count fKMTraveled]" caption="__XL_Count fKMTraveled" measure="1" displayFolder="" measureGroup="Fact_KMTraveled" count="0" hidden="1"/>
    <cacheHierarchy uniqueName="[Measures].[__XL_Count fFreight]" caption="__XL_Count fFreight" measure="1" displayFolder="" measureGroup="Fact_Freight"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7">
    <dimension name="Customer" uniqueName="[Customer]" caption="Customer"/>
    <dimension name="Dim_Date" uniqueName="[Dim_Date]" caption="Dim_Date"/>
    <dimension name="Drivers" uniqueName="[Drivers]" caption="Drivers"/>
    <dimension name="Fact_Freight" uniqueName="[Fact_Freight]" caption="Fact_Freight"/>
    <dimension name="Fact_KMTraveled" uniqueName="[Fact_KMTraveled]" caption="Fact_KMTraveled"/>
    <dimension measure="1" name="Measures" uniqueName="[Measures]" caption="Measures"/>
    <dimension name="Vehicles" uniqueName="[Vehicles]" caption="Vehicles"/>
  </dimensions>
  <measureGroups count="6">
    <measureGroup name="Customer" caption="Customer"/>
    <measureGroup name="Dim_Date" caption="Dim_Date"/>
    <measureGroup name="Drivers" caption="Drivers"/>
    <measureGroup name="Fact_Freight" caption="Fact_Freight"/>
    <measureGroup name="Fact_KMTraveled" caption="Fact_KMTraveled"/>
    <measureGroup name="Vehicles" caption="Vehicles"/>
  </measureGroups>
  <maps count="12">
    <map measureGroup="0" dimension="0"/>
    <map measureGroup="1" dimension="1"/>
    <map measureGroup="2" dimension="2"/>
    <map measureGroup="3" dimension="0"/>
    <map measureGroup="3" dimension="1"/>
    <map measureGroup="3" dimension="3"/>
    <map measureGroup="3" dimension="6"/>
    <map measureGroup="4" dimension="1"/>
    <map measureGroup="4" dimension="2"/>
    <map measureGroup="4" dimension="4"/>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nard Doyi" refreshedDate="45847.547567476853" backgroundQuery="1" createdVersion="7" refreshedVersion="7" minRefreshableVersion="3" recordCount="0" supportSubquery="1" supportAdvancedDrill="1" xr:uid="{F8A3D912-C3A8-4581-B16A-692874E2D201}">
  <cacheSource type="external" connectionId="7"/>
  <cacheFields count="2">
    <cacheField name="[Customer].[State].[State]" caption="State" numFmtId="0" hierarchy="2" level="1">
      <sharedItems count="51">
        <s v="AK"/>
        <s v="AL"/>
        <s v="AR"/>
        <s v="AZ"/>
        <s v="CA"/>
        <s v="CO"/>
        <s v="CT"/>
        <s v="DC"/>
        <s v="DE"/>
        <s v="FL"/>
        <s v="GA"/>
        <s v="HI"/>
        <s v="IA"/>
        <s v="ID"/>
        <s v="IL"/>
        <s v="IN"/>
        <s v="KS"/>
        <s v="KY"/>
        <s v="LA"/>
        <s v="MA"/>
        <s v="MD"/>
        <s v="ME"/>
        <s v="MI"/>
        <s v="MN"/>
        <s v="MO"/>
        <s v="MS"/>
        <s v="MT"/>
        <s v="NC"/>
        <s v="ND"/>
        <s v="NE"/>
        <s v="NH"/>
        <s v="NJ"/>
        <s v="NM"/>
        <s v="NV"/>
        <s v="NY"/>
        <s v="OH"/>
        <s v="OK"/>
        <s v="OR"/>
        <s v="PA"/>
        <s v="RI"/>
        <s v="SC"/>
        <s v="SD"/>
        <s v="TN"/>
        <s v="TX"/>
        <s v="UT"/>
        <s v="VA"/>
        <s v="VT"/>
        <s v="WA"/>
        <s v="WI"/>
        <s v="WV"/>
        <s v="WY"/>
      </sharedItems>
    </cacheField>
    <cacheField name="[Measures].[Total Revenue]" caption="Total Revenue" numFmtId="0" hierarchy="46" level="32767"/>
  </cacheFields>
  <cacheHierarchies count="73">
    <cacheHierarchy uniqueName="[Customer].[Customer ID]" caption="Customer ID" attribute="1" defaultMemberUniqueName="[Customer].[Customer ID].[All]" allUniqueName="[Customer].[Customer ID].[All]" dimensionUniqueName="[Customer]" displayFolder="" count="0" memberValueDatatype="5" unbalanced="0"/>
    <cacheHierarchy uniqueName="[Customer].[Customer City]" caption="Customer City" attribute="1" defaultMemberUniqueName="[Customer].[Customer City].[All]" allUniqueName="[Customer].[Customer City].[All]" dimensionUniqueName="[Customer]" displayFolder="" count="0" memberValueDatatype="130" unbalanced="0"/>
    <cacheHierarchy uniqueName="[Customer].[State]" caption="State" attribute="1" defaultMemberUniqueName="[Customer].[State].[All]" allUniqueName="[Customer].[State].[All]" dimensionUniqueName="[Customer]" displayFolder="" count="2" memberValueDatatype="130" unbalanced="0">
      <fieldsUsage count="2">
        <fieldUsage x="-1"/>
        <fieldUsage x="0"/>
      </fieldsUsage>
    </cacheHierarchy>
    <cacheHierarchy uniqueName="[Customer].[Latitude]" caption="Latitude" attribute="1" defaultMemberUniqueName="[Customer].[Latitude].[All]" allUniqueName="[Customer].[Latitude].[All]" dimensionUniqueName="[Customer]" displayFolder="" count="0" memberValueDatatype="5" unbalanced="0"/>
    <cacheHierarchy uniqueName="[Customer].[Longitude]" caption="Longitude" attribute="1" defaultMemberUniqueName="[Customer].[Longitude].[All]" allUniqueName="[Customer].[Longitude].[All]" dimensionUniqueName="[Customer]" displayFolder="" count="0" memberValueDatatype="5"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13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Month Number]" caption="Month Number" attribute="1" defaultMemberUniqueName="[Dim_Date].[Month Number].[All]" allUniqueName="[Dim_Date].[Month Number].[All]" dimensionUniqueName="[Dim_Date]" displayFolder="" count="0" memberValueDatatype="5" unbalanced="0"/>
    <cacheHierarchy uniqueName="[Dim_Date].[Year]" caption="Year" attribute="1" defaultMemberUniqueName="[Dim_Date].[Year].[All]" allUniqueName="[Dim_Date].[Year].[All]" dimensionUniqueName="[Dim_Date]" displayFolder="" count="2" memberValueDatatype="5" unbalanced="0"/>
    <cacheHierarchy uniqueName="[Dim_Date].[Week Number]" caption="Week Number" attribute="1" defaultMemberUniqueName="[Dim_Date].[Week Number].[All]" allUniqueName="[Dim_Date].[Week Number].[All]" dimensionUniqueName="[Dim_Date]" displayFolder="" count="0" memberValueDatatype="5" unbalanced="0"/>
    <cacheHierarchy uniqueName="[Drivers].[Driver ID]" caption="Driver ID" attribute="1" defaultMemberUniqueName="[Drivers].[Driver ID].[All]" allUniqueName="[Drivers].[Driver ID].[All]" dimensionUniqueName="[Drivers]" displayFolder="" count="0" memberValueDatatype="5" unbalanced="0"/>
    <cacheHierarchy uniqueName="[Drivers].[Driver]" caption="Driver" attribute="1" defaultMemberUniqueName="[Drivers].[Driver].[All]" allUniqueName="[Drivers].[Driver].[All]" dimensionUniqueName="[Drivers]" displayFolder="" count="0" memberValueDatatype="130" unbalanced="0"/>
    <cacheHierarchy uniqueName="[Fact_Freight].[Freight Date]" caption="Freight Date" attribute="1" time="1" defaultMemberUniqueName="[Fact_Freight].[Freight Date].[All]" allUniqueName="[Fact_Freight].[Freight Date].[All]" dimensionUniqueName="[Fact_Freight]" displayFolder="" count="0" memberValueDatatype="7" unbalanced="0"/>
    <cacheHierarchy uniqueName="[Fact_Freight].[Customer ID]" caption="Customer ID" attribute="1" defaultMemberUniqueName="[Fact_Freight].[Customer ID].[All]" allUniqueName="[Fact_Freight].[Customer ID].[All]" dimensionUniqueName="[Fact_Freight]" displayFolder="" count="0" memberValueDatatype="130" unbalanced="0"/>
    <cacheHierarchy uniqueName="[Fact_Freight].[Truck ID]" caption="Truck ID" attribute="1" defaultMemberUniqueName="[Fact_Freight].[Truck ID].[All]" allUniqueName="[Fact_Freight].[Truck ID].[All]" dimensionUniqueName="[Fact_Freight]" displayFolder="" count="0" memberValueDatatype="130" unbalanced="0"/>
    <cacheHierarchy uniqueName="[Fact_Freight].[Invoice Number]" caption="Invoice Number" attribute="1" defaultMemberUniqueName="[Fact_Freight].[Invoice Number].[All]" allUniqueName="[Fact_Freight].[Invoice Number].[All]" dimensionUniqueName="[Fact_Freight]" displayFolder="" count="0" memberValueDatatype="130" unbalanced="0"/>
    <cacheHierarchy uniqueName="[Fact_Freight].[Freight ID]" caption="Freight ID" attribute="1" defaultMemberUniqueName="[Fact_Freight].[Freight ID].[All]" allUniqueName="[Fact_Freight].[Freight ID].[All]" dimensionUniqueName="[Fact_Freight]" displayFolder="" count="0" memberValueDatatype="130" unbalanced="0"/>
    <cacheHierarchy uniqueName="[Fact_Freight].[Net Revenue]" caption="Net Revenue" attribute="1" defaultMemberUniqueName="[Fact_Freight].[Net Revenue].[All]" allUniqueName="[Fact_Freight].[Net Revenue].[All]" dimensionUniqueName="[Fact_Freight]" displayFolder="" count="0" memberValueDatatype="6" unbalanced="0"/>
    <cacheHierarchy uniqueName="[Fact_Freight].[Weight (Kg)]" caption="Weight (Kg)" attribute="1" defaultMemberUniqueName="[Fact_Freight].[Weight (Kg)].[All]" allUniqueName="[Fact_Freight].[Weight (Kg)].[All]" dimensionUniqueName="[Fact_Freight]" displayFolder="" count="0" memberValueDatatype="5" unbalanced="0"/>
    <cacheHierarchy uniqueName="[Fact_Freight].[Weight (Cubic)]" caption="Weight (Cubic)" attribute="1" defaultMemberUniqueName="[Fact_Freight].[Weight (Cubic)].[All]" allUniqueName="[Fact_Freight].[Weight (Cubic)].[All]" dimensionUniqueName="[Fact_Freight]" displayFolder="" count="0" memberValueDatatype="5" unbalanced="0"/>
    <cacheHierarchy uniqueName="[Fact_Freight].[Goods Value]" caption="Goods Value" attribute="1" defaultMemberUniqueName="[Fact_Freight].[Goods Value].[All]" allUniqueName="[Fact_Freight].[Goods Value].[All]" dimensionUniqueName="[Fact_Freight]" displayFolder="" count="0" memberValueDatatype="6" unbalanced="0"/>
    <cacheHierarchy uniqueName="[Fact_KMTraveled].[Travel Date]" caption="Travel Date" attribute="1" time="1" defaultMemberUniqueName="[Fact_KMTraveled].[Travel Date].[All]" allUniqueName="[Fact_KMTraveled].[Travel Date].[All]" dimensionUniqueName="[Fact_KMTraveled]" displayFolder="" count="0" memberValueDatatype="7" unbalanced="0"/>
    <cacheHierarchy uniqueName="[Fact_KMTraveled].[Truck ID]" caption="Truck ID" attribute="1" defaultMemberUniqueName="[Fact_KMTraveled].[Truck ID].[All]" allUniqueName="[Fact_KMTraveled].[Truck ID].[All]" dimensionUniqueName="[Fact_KMTraveled]" displayFolder="" count="0" memberValueDatatype="5" unbalanced="0"/>
    <cacheHierarchy uniqueName="[Fact_KMTraveled].[Drive ID]" caption="Drive ID" attribute="1" defaultMemberUniqueName="[Fact_KMTraveled].[Drive ID].[All]" allUniqueName="[Fact_KMTraveled].[Drive ID].[All]" dimensionUniqueName="[Fact_KMTraveled]" displayFolder="" count="0" memberValueDatatype="5" unbalanced="0"/>
    <cacheHierarchy uniqueName="[Fact_KMTraveled].[KM Traveled]" caption="KM Traveled" attribute="1" defaultMemberUniqueName="[Fact_KMTraveled].[KM Traveled].[All]" allUniqueName="[Fact_KMTraveled].[KM Traveled].[All]" dimensionUniqueName="[Fact_KMTraveled]" displayFolder="" count="0" memberValueDatatype="5" unbalanced="0"/>
    <cacheHierarchy uniqueName="[Fact_KMTraveled].[Liters]" caption="Liters" attribute="1" defaultMemberUniqueName="[Fact_KMTraveled].[Liters].[All]" allUniqueName="[Fact_KMTraveled].[Liters].[All]" dimensionUniqueName="[Fact_KMTraveled]" displayFolder="" count="0" memberValueDatatype="5" unbalanced="0"/>
    <cacheHierarchy uniqueName="[Fact_KMTraveled].[Fuel]" caption="Fuel" attribute="1" defaultMemberUniqueName="[Fact_KMTraveled].[Fuel].[All]" allUniqueName="[Fact_KMTraveled].[Fuel].[All]" dimensionUniqueName="[Fact_KMTraveled]" displayFolder="" count="0" memberValueDatatype="5" unbalanced="0"/>
    <cacheHierarchy uniqueName="[Fact_KMTraveled].[Maintenance]" caption="Maintenance" attribute="1" defaultMemberUniqueName="[Fact_KMTraveled].[Maintenance].[All]" allUniqueName="[Fact_KMTraveled].[Maintenance].[All]" dimensionUniqueName="[Fact_KMTraveled]" displayFolder="" count="0" memberValueDatatype="5" unbalanced="0"/>
    <cacheHierarchy uniqueName="[Fact_KMTraveled].[Fixed Costs]" caption="Fixed Costs" attribute="1" defaultMemberUniqueName="[Fact_KMTraveled].[Fixed Costs].[All]" allUniqueName="[Fact_KMTraveled].[Fixed Costs].[All]" dimensionUniqueName="[Fact_KMTraveled]" displayFolder="" count="0" memberValueDatatype="5" unbalanced="0"/>
    <cacheHierarchy uniqueName="[Fact_KMTraveled].[Travel Date (Year)]" caption="Travel Date (Year)" attribute="1" defaultMemberUniqueName="[Fact_KMTraveled].[Travel Date (Year)].[All]" allUniqueName="[Fact_KMTraveled].[Travel Date (Year)].[All]" dimensionUniqueName="[Fact_KMTraveled]" displayFolder="" count="0" memberValueDatatype="130" unbalanced="0"/>
    <cacheHierarchy uniqueName="[Fact_KMTraveled].[Travel Date (Quarter)]" caption="Travel Date (Quarter)" attribute="1" defaultMemberUniqueName="[Fact_KMTraveled].[Travel Date (Quarter)].[All]" allUniqueName="[Fact_KMTraveled].[Travel Date (Quarter)].[All]" dimensionUniqueName="[Fact_KMTraveled]" displayFolder="" count="0" memberValueDatatype="130" unbalanced="0"/>
    <cacheHierarchy uniqueName="[Fact_KMTraveled].[Travel Date (Month)]" caption="Travel Date (Month)" attribute="1" defaultMemberUniqueName="[Fact_KMTraveled].[Travel Date (Month)].[All]" allUniqueName="[Fact_KMTraveled].[Travel Date (Month)].[All]" dimensionUniqueName="[Fact_KMTraveled]" displayFolder="" count="0" memberValueDatatype="130" unbalanced="0"/>
    <cacheHierarchy uniqueName="[Vehicles].[Truck ID]" caption="Truck ID" attribute="1" defaultMemberUniqueName="[Vehicles].[Truck ID].[All]" allUniqueName="[Vehicles].[Truck ID].[All]" dimensionUniqueName="[Vehicles]" displayFolder="" count="0" memberValueDatatype="130" unbalanced="0"/>
    <cacheHierarchy uniqueName="[Vehicles].[Truck Number]" caption="Truck Number" attribute="1" defaultMemberUniqueName="[Vehicles].[Truck Number].[All]" allUniqueName="[Vehicles].[Truck Number].[All]" dimensionUniqueName="[Vehicles]" displayFolder="" count="0" memberValueDatatype="130" unbalanced="0"/>
    <cacheHierarchy uniqueName="[Vehicles].[Brand]" caption="Brand" attribute="1" defaultMemberUniqueName="[Vehicles].[Brand].[All]" allUniqueName="[Vehicles].[Brand].[All]" dimensionUniqueName="[Vehicles]" displayFolder="" count="0" memberValueDatatype="130" unbalanced="0"/>
    <cacheHierarchy uniqueName="[Vehicles].[Truck Type]" caption="Truck Type" attribute="1" defaultMemberUniqueName="[Vehicles].[Truck Type].[All]" allUniqueName="[Vehicles].[Truck Type].[All]" dimensionUniqueName="[Vehicles]" displayFolder="" count="2" memberValueDatatype="130" unbalanced="0"/>
    <cacheHierarchy uniqueName="[Vehicles].[Trailers Type]" caption="Trailers Type" attribute="1" defaultMemberUniqueName="[Vehicles].[Trailers Type].[All]" allUniqueName="[Vehicles].[Trailers Type].[All]" dimensionUniqueName="[Vehicles]" displayFolder="" count="0" memberValueDatatype="130" unbalanced="0"/>
    <cacheHierarchy uniqueName="[Vehicles].[Year]" caption="Year" attribute="1" defaultMemberUniqueName="[Vehicles].[Year].[All]" allUniqueName="[Vehicles].[Year].[All]" dimensionUniqueName="[Vehicles]" displayFolder="" count="0" memberValueDatatype="5" unbalanced="0"/>
    <cacheHierarchy uniqueName="[Fact_KMTraveled].[Travel Date (Month Index)]" caption="Travel Date (Month Index)" attribute="1" defaultMemberUniqueName="[Fact_KMTraveled].[Travel Date (Month Index)].[All]" allUniqueName="[Fact_KMTraveled].[Travel Date (Month Index)].[All]" dimensionUniqueName="[Fact_KMTraveled]" displayFolder="" count="0" memberValueDatatype="20" unbalanced="0" hidden="1"/>
    <cacheHierarchy uniqueName="[Measures].[Sum of Truck ID]" caption="Sum of Truck ID" measure="1" displayFolder="" measureGroup="Fact_KMTraveled" count="0">
      <extLst>
        <ext xmlns:x15="http://schemas.microsoft.com/office/spreadsheetml/2010/11/main" uri="{B97F6D7D-B522-45F9-BDA1-12C45D357490}">
          <x15:cacheHierarchy aggregatedColumn="23"/>
        </ext>
      </extLst>
    </cacheHierarchy>
    <cacheHierarchy uniqueName="[Measures].[Sum of Maintenance]" caption="Sum of Maintenance" measure="1" displayFolder="" measureGroup="Fact_KMTraveled" count="0">
      <extLst>
        <ext xmlns:x15="http://schemas.microsoft.com/office/spreadsheetml/2010/11/main" uri="{B97F6D7D-B522-45F9-BDA1-12C45D357490}">
          <x15:cacheHierarchy aggregatedColumn="28"/>
        </ext>
      </extLst>
    </cacheHierarchy>
    <cacheHierarchy uniqueName="[Measures].[Sum of Weight (Kg)]" caption="Sum of Weight (Kg)" measure="1" displayFolder="" measureGroup="Fact_Freight" count="0">
      <extLst>
        <ext xmlns:x15="http://schemas.microsoft.com/office/spreadsheetml/2010/11/main" uri="{B97F6D7D-B522-45F9-BDA1-12C45D357490}">
          <x15:cacheHierarchy aggregatedColumn="19"/>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9"/>
        </ext>
      </extLst>
    </cacheHierarchy>
    <cacheHierarchy uniqueName="[Measures].[Count of Freight ID]" caption="Count of Freight ID" measure="1" displayFolder="" measureGroup="Fact_Freight" count="0">
      <extLst>
        <ext xmlns:x15="http://schemas.microsoft.com/office/spreadsheetml/2010/11/main" uri="{B97F6D7D-B522-45F9-BDA1-12C45D357490}">
          <x15:cacheHierarchy aggregatedColumn="17"/>
        </ext>
      </extLst>
    </cacheHierarchy>
    <cacheHierarchy uniqueName="[Measures].[No. of Customer]" caption="No. of Customer" measure="1" displayFolder="" measureGroup="Customer" count="0"/>
    <cacheHierarchy uniqueName="[Measures].[Total Revenue]" caption="Total Revenue" measure="1" displayFolder="" measureGroup="Fact_Freight" count="0" oneField="1">
      <fieldsUsage count="1">
        <fieldUsage x="1"/>
      </fieldsUsage>
    </cacheHierarchy>
    <cacheHierarchy uniqueName="[Measures].[Fuel Cost]" caption="Fuel Cost" measure="1" displayFolder="" measureGroup="Fact_KMTraveled" count="0"/>
    <cacheHierarchy uniqueName="[Measures].[Total KM Traveled]" caption="Total KM Traveled" measure="1" displayFolder="" measureGroup="Fact_KMTraveled" count="0"/>
    <cacheHierarchy uniqueName="[Measures].[Cost Per KM]" caption="Cost Per KM" measure="1" displayFolder="" measureGroup="Fact_KMTraveled" count="0"/>
    <cacheHierarchy uniqueName="[Measures].[Revenue Per KM]" caption="Revenue Per KM" measure="1" displayFolder="" measureGroup="Fact_KMTraveled" count="0"/>
    <cacheHierarchy uniqueName="[Measures].[Gross Profit]" caption="Gross Profit" measure="1" displayFolder="" measureGroup="Fact_KMTraveled" count="0"/>
    <cacheHierarchy uniqueName="[Measures].[Total Cost]" caption="Total Cost" measure="1" displayFolder="" measureGroup="Fact_KMTraveled" count="0"/>
    <cacheHierarchy uniqueName="[Measures].[Total KM]" caption="Total KM" measure="1" displayFolder="" measureGroup="Fact_KMTraveled" count="0"/>
    <cacheHierarchy uniqueName="[Measures].[Fuel Efficiency]" caption="Fuel Efficiency" measure="1" displayFolder="" measureGroup="Fact_KMTraveled" count="0"/>
    <cacheHierarchy uniqueName="[Measures].[Average Cost per KM]" caption="Average Cost per KM" measure="1" displayFolder="" measureGroup="Fact_KMTraveled" count="0"/>
    <cacheHierarchy uniqueName="[Measures].[Trips per Truck]" caption="Trips per Truck" measure="1" displayFolder="" measureGroup="Fact_Freight" count="0"/>
    <cacheHierarchy uniqueName="[Measures].[Maintenance per Truck]" caption="Maintenance per Truck" measure="1" displayFolder="" measureGroup="Fact_KMTraveled" count="0"/>
    <cacheHierarchy uniqueName="[Measures].[Total Weight]" caption="Total Weight" measure="1" displayFolder="" measureGroup="Fact_Freight" count="0"/>
    <cacheHierarchy uniqueName="[Measures].[Revenue per KG]" caption="Revenue per KG" measure="1" displayFolder="" measureGroup="Fact_Freight" count="0"/>
    <cacheHierarchy uniqueName="[Measures].[Avg Goods Value]" caption="Avg Goods Value" measure="1" displayFolder="" measureGroup="Fact_Freight" count="0"/>
    <cacheHierarchy uniqueName="[Measures].[Revenue per Driver]" caption="Revenue per Driver" measure="1" displayFolder="" measureGroup="Fact_Freight" count="0"/>
    <cacheHierarchy uniqueName="[Measures].[YTD Revenue]" caption="YTD Revenue" measure="1" displayFolder="" measureGroup="Dim_Date" count="0"/>
    <cacheHierarchy uniqueName="[Measures].[YoY Growth]" caption="YoY Growth" measure="1" displayFolder="" measureGroup="Dim_Date" count="0"/>
    <cacheHierarchy uniqueName="[Measures].[Number of drivers]" caption="Number of drivers" measure="1" displayFolder="" measureGroup="Drivers" count="0"/>
    <cacheHierarchy uniqueName="[Measures].[Number of Vehicle]" caption="Number of Vehicle" measure="1" displayFolder="" measureGroup="Vehicles" count="0"/>
    <cacheHierarchy uniqueName="[Measures].[__XL_Count Sheet1]" caption="__XL_Count Sheet1" measure="1" displayFolder="" measureGroup="Customer" count="0" hidden="1"/>
    <cacheHierarchy uniqueName="[Measures].[__XL_Count Drivers]" caption="__XL_Count Drivers" measure="1" displayFolder="" measureGroup="Drivers" count="0" hidden="1"/>
    <cacheHierarchy uniqueName="[Measures].[__XL_Count Sheet11]" caption="__XL_Count Sheet11" measure="1" displayFolder="" measureGroup="Vehicles" count="0" hidden="1"/>
    <cacheHierarchy uniqueName="[Measures].[__XL_Count fKMTraveled]" caption="__XL_Count fKMTraveled" measure="1" displayFolder="" measureGroup="Fact_KMTraveled" count="0" hidden="1"/>
    <cacheHierarchy uniqueName="[Measures].[__XL_Count fFreight]" caption="__XL_Count fFreight" measure="1" displayFolder="" measureGroup="Fact_Freight"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7">
    <dimension name="Customer" uniqueName="[Customer]" caption="Customer"/>
    <dimension name="Dim_Date" uniqueName="[Dim_Date]" caption="Dim_Date"/>
    <dimension name="Drivers" uniqueName="[Drivers]" caption="Drivers"/>
    <dimension name="Fact_Freight" uniqueName="[Fact_Freight]" caption="Fact_Freight"/>
    <dimension name="Fact_KMTraveled" uniqueName="[Fact_KMTraveled]" caption="Fact_KMTraveled"/>
    <dimension measure="1" name="Measures" uniqueName="[Measures]" caption="Measures"/>
    <dimension name="Vehicles" uniqueName="[Vehicles]" caption="Vehicles"/>
  </dimensions>
  <measureGroups count="6">
    <measureGroup name="Customer" caption="Customer"/>
    <measureGroup name="Dim_Date" caption="Dim_Date"/>
    <measureGroup name="Drivers" caption="Drivers"/>
    <measureGroup name="Fact_Freight" caption="Fact_Freight"/>
    <measureGroup name="Fact_KMTraveled" caption="Fact_KMTraveled"/>
    <measureGroup name="Vehicles" caption="Vehicles"/>
  </measureGroups>
  <maps count="12">
    <map measureGroup="0" dimension="0"/>
    <map measureGroup="1" dimension="1"/>
    <map measureGroup="2" dimension="2"/>
    <map measureGroup="3" dimension="0"/>
    <map measureGroup="3" dimension="1"/>
    <map measureGroup="3" dimension="3"/>
    <map measureGroup="3" dimension="6"/>
    <map measureGroup="4" dimension="1"/>
    <map measureGroup="4" dimension="2"/>
    <map measureGroup="4" dimension="4"/>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nard Doyi" refreshedDate="45847.548196759257" backgroundQuery="1" createdVersion="7" refreshedVersion="7" minRefreshableVersion="3" recordCount="0" supportSubquery="1" supportAdvancedDrill="1" xr:uid="{79025E56-CDC4-4EE0-8779-5D698238CF49}">
  <cacheSource type="external" connectionId="7"/>
  <cacheFields count="2">
    <cacheField name="[Customer].[State].[State]" caption="State" numFmtId="0" hierarchy="2" level="1">
      <sharedItems count="5">
        <s v="KY"/>
        <s v="MN"/>
        <s v="OK"/>
        <s v="SC"/>
        <s v="WV"/>
      </sharedItems>
    </cacheField>
    <cacheField name="[Measures].[Total Revenue]" caption="Total Revenue" numFmtId="0" hierarchy="46" level="32767"/>
  </cacheFields>
  <cacheHierarchies count="73">
    <cacheHierarchy uniqueName="[Customer].[Customer ID]" caption="Customer ID" attribute="1" defaultMemberUniqueName="[Customer].[Customer ID].[All]" allUniqueName="[Customer].[Customer ID].[All]" dimensionUniqueName="[Customer]" displayFolder="" count="0" memberValueDatatype="5" unbalanced="0"/>
    <cacheHierarchy uniqueName="[Customer].[Customer City]" caption="Customer City" attribute="1" defaultMemberUniqueName="[Customer].[Customer City].[All]" allUniqueName="[Customer].[Customer City].[All]" dimensionUniqueName="[Customer]" displayFolder="" count="0" memberValueDatatype="130" unbalanced="0"/>
    <cacheHierarchy uniqueName="[Customer].[State]" caption="State" attribute="1" defaultMemberUniqueName="[Customer].[State].[All]" allUniqueName="[Customer].[State].[All]" dimensionUniqueName="[Customer]" displayFolder="" count="2" memberValueDatatype="130" unbalanced="0">
      <fieldsUsage count="2">
        <fieldUsage x="-1"/>
        <fieldUsage x="0"/>
      </fieldsUsage>
    </cacheHierarchy>
    <cacheHierarchy uniqueName="[Customer].[Latitude]" caption="Latitude" attribute="1" defaultMemberUniqueName="[Customer].[Latitude].[All]" allUniqueName="[Customer].[Latitude].[All]" dimensionUniqueName="[Customer]" displayFolder="" count="0" memberValueDatatype="5" unbalanced="0"/>
    <cacheHierarchy uniqueName="[Customer].[Longitude]" caption="Longitude" attribute="1" defaultMemberUniqueName="[Customer].[Longitude].[All]" allUniqueName="[Customer].[Longitude].[All]" dimensionUniqueName="[Customer]" displayFolder="" count="0" memberValueDatatype="5"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130" unbalanced="0"/>
    <cacheHierarchy uniqueName="[Dim_Date].[Month Name]" caption="Month Name" attribute="1" defaultMemberUniqueName="[Dim_Date].[Month Name].[All]" allUniqueName="[Dim_Date].[Month Name].[All]" dimensionUniqueName="[Dim_Date]" displayFolder="" count="2" memberValueDatatype="130" unbalanced="0"/>
    <cacheHierarchy uniqueName="[Dim_Date].[Month Number]" caption="Month Number" attribute="1" defaultMemberUniqueName="[Dim_Date].[Month Number].[All]" allUniqueName="[Dim_Date].[Month Number].[All]" dimensionUniqueName="[Dim_Date]" displayFolder="" count="0" memberValueDatatype="5" unbalanced="0"/>
    <cacheHierarchy uniqueName="[Dim_Date].[Year]" caption="Year" attribute="1" defaultMemberUniqueName="[Dim_Date].[Year].[All]" allUniqueName="[Dim_Date].[Year].[All]" dimensionUniqueName="[Dim_Date]" displayFolder="" count="2" memberValueDatatype="5" unbalanced="0"/>
    <cacheHierarchy uniqueName="[Dim_Date].[Week Number]" caption="Week Number" attribute="1" defaultMemberUniqueName="[Dim_Date].[Week Number].[All]" allUniqueName="[Dim_Date].[Week Number].[All]" dimensionUniqueName="[Dim_Date]" displayFolder="" count="0" memberValueDatatype="5" unbalanced="0"/>
    <cacheHierarchy uniqueName="[Drivers].[Driver ID]" caption="Driver ID" attribute="1" defaultMemberUniqueName="[Drivers].[Driver ID].[All]" allUniqueName="[Drivers].[Driver ID].[All]" dimensionUniqueName="[Drivers]" displayFolder="" count="0" memberValueDatatype="5" unbalanced="0"/>
    <cacheHierarchy uniqueName="[Drivers].[Driver]" caption="Driver" attribute="1" defaultMemberUniqueName="[Drivers].[Driver].[All]" allUniqueName="[Drivers].[Driver].[All]" dimensionUniqueName="[Drivers]" displayFolder="" count="0" memberValueDatatype="130" unbalanced="0"/>
    <cacheHierarchy uniqueName="[Fact_Freight].[Freight Date]" caption="Freight Date" attribute="1" time="1" defaultMemberUniqueName="[Fact_Freight].[Freight Date].[All]" allUniqueName="[Fact_Freight].[Freight Date].[All]" dimensionUniqueName="[Fact_Freight]" displayFolder="" count="0" memberValueDatatype="7" unbalanced="0"/>
    <cacheHierarchy uniqueName="[Fact_Freight].[Customer ID]" caption="Customer ID" attribute="1" defaultMemberUniqueName="[Fact_Freight].[Customer ID].[All]" allUniqueName="[Fact_Freight].[Customer ID].[All]" dimensionUniqueName="[Fact_Freight]" displayFolder="" count="0" memberValueDatatype="130" unbalanced="0"/>
    <cacheHierarchy uniqueName="[Fact_Freight].[Truck ID]" caption="Truck ID" attribute="1" defaultMemberUniqueName="[Fact_Freight].[Truck ID].[All]" allUniqueName="[Fact_Freight].[Truck ID].[All]" dimensionUniqueName="[Fact_Freight]" displayFolder="" count="0" memberValueDatatype="130" unbalanced="0"/>
    <cacheHierarchy uniqueName="[Fact_Freight].[Invoice Number]" caption="Invoice Number" attribute="1" defaultMemberUniqueName="[Fact_Freight].[Invoice Number].[All]" allUniqueName="[Fact_Freight].[Invoice Number].[All]" dimensionUniqueName="[Fact_Freight]" displayFolder="" count="0" memberValueDatatype="130" unbalanced="0"/>
    <cacheHierarchy uniqueName="[Fact_Freight].[Freight ID]" caption="Freight ID" attribute="1" defaultMemberUniqueName="[Fact_Freight].[Freight ID].[All]" allUniqueName="[Fact_Freight].[Freight ID].[All]" dimensionUniqueName="[Fact_Freight]" displayFolder="" count="0" memberValueDatatype="130" unbalanced="0"/>
    <cacheHierarchy uniqueName="[Fact_Freight].[Net Revenue]" caption="Net Revenue" attribute="1" defaultMemberUniqueName="[Fact_Freight].[Net Revenue].[All]" allUniqueName="[Fact_Freight].[Net Revenue].[All]" dimensionUniqueName="[Fact_Freight]" displayFolder="" count="0" memberValueDatatype="6" unbalanced="0"/>
    <cacheHierarchy uniqueName="[Fact_Freight].[Weight (Kg)]" caption="Weight (Kg)" attribute="1" defaultMemberUniqueName="[Fact_Freight].[Weight (Kg)].[All]" allUniqueName="[Fact_Freight].[Weight (Kg)].[All]" dimensionUniqueName="[Fact_Freight]" displayFolder="" count="0" memberValueDatatype="5" unbalanced="0"/>
    <cacheHierarchy uniqueName="[Fact_Freight].[Weight (Cubic)]" caption="Weight (Cubic)" attribute="1" defaultMemberUniqueName="[Fact_Freight].[Weight (Cubic)].[All]" allUniqueName="[Fact_Freight].[Weight (Cubic)].[All]" dimensionUniqueName="[Fact_Freight]" displayFolder="" count="0" memberValueDatatype="5" unbalanced="0"/>
    <cacheHierarchy uniqueName="[Fact_Freight].[Goods Value]" caption="Goods Value" attribute="1" defaultMemberUniqueName="[Fact_Freight].[Goods Value].[All]" allUniqueName="[Fact_Freight].[Goods Value].[All]" dimensionUniqueName="[Fact_Freight]" displayFolder="" count="0" memberValueDatatype="6" unbalanced="0"/>
    <cacheHierarchy uniqueName="[Fact_KMTraveled].[Travel Date]" caption="Travel Date" attribute="1" time="1" defaultMemberUniqueName="[Fact_KMTraveled].[Travel Date].[All]" allUniqueName="[Fact_KMTraveled].[Travel Date].[All]" dimensionUniqueName="[Fact_KMTraveled]" displayFolder="" count="0" memberValueDatatype="7" unbalanced="0"/>
    <cacheHierarchy uniqueName="[Fact_KMTraveled].[Truck ID]" caption="Truck ID" attribute="1" defaultMemberUniqueName="[Fact_KMTraveled].[Truck ID].[All]" allUniqueName="[Fact_KMTraveled].[Truck ID].[All]" dimensionUniqueName="[Fact_KMTraveled]" displayFolder="" count="0" memberValueDatatype="5" unbalanced="0"/>
    <cacheHierarchy uniqueName="[Fact_KMTraveled].[Drive ID]" caption="Drive ID" attribute="1" defaultMemberUniqueName="[Fact_KMTraveled].[Drive ID].[All]" allUniqueName="[Fact_KMTraveled].[Drive ID].[All]" dimensionUniqueName="[Fact_KMTraveled]" displayFolder="" count="0" memberValueDatatype="5" unbalanced="0"/>
    <cacheHierarchy uniqueName="[Fact_KMTraveled].[KM Traveled]" caption="KM Traveled" attribute="1" defaultMemberUniqueName="[Fact_KMTraveled].[KM Traveled].[All]" allUniqueName="[Fact_KMTraveled].[KM Traveled].[All]" dimensionUniqueName="[Fact_KMTraveled]" displayFolder="" count="0" memberValueDatatype="5" unbalanced="0"/>
    <cacheHierarchy uniqueName="[Fact_KMTraveled].[Liters]" caption="Liters" attribute="1" defaultMemberUniqueName="[Fact_KMTraveled].[Liters].[All]" allUniqueName="[Fact_KMTraveled].[Liters].[All]" dimensionUniqueName="[Fact_KMTraveled]" displayFolder="" count="0" memberValueDatatype="5" unbalanced="0"/>
    <cacheHierarchy uniqueName="[Fact_KMTraveled].[Fuel]" caption="Fuel" attribute="1" defaultMemberUniqueName="[Fact_KMTraveled].[Fuel].[All]" allUniqueName="[Fact_KMTraveled].[Fuel].[All]" dimensionUniqueName="[Fact_KMTraveled]" displayFolder="" count="0" memberValueDatatype="5" unbalanced="0"/>
    <cacheHierarchy uniqueName="[Fact_KMTraveled].[Maintenance]" caption="Maintenance" attribute="1" defaultMemberUniqueName="[Fact_KMTraveled].[Maintenance].[All]" allUniqueName="[Fact_KMTraveled].[Maintenance].[All]" dimensionUniqueName="[Fact_KMTraveled]" displayFolder="" count="0" memberValueDatatype="5" unbalanced="0"/>
    <cacheHierarchy uniqueName="[Fact_KMTraveled].[Fixed Costs]" caption="Fixed Costs" attribute="1" defaultMemberUniqueName="[Fact_KMTraveled].[Fixed Costs].[All]" allUniqueName="[Fact_KMTraveled].[Fixed Costs].[All]" dimensionUniqueName="[Fact_KMTraveled]" displayFolder="" count="0" memberValueDatatype="5" unbalanced="0"/>
    <cacheHierarchy uniqueName="[Fact_KMTraveled].[Travel Date (Year)]" caption="Travel Date (Year)" attribute="1" defaultMemberUniqueName="[Fact_KMTraveled].[Travel Date (Year)].[All]" allUniqueName="[Fact_KMTraveled].[Travel Date (Year)].[All]" dimensionUniqueName="[Fact_KMTraveled]" displayFolder="" count="0" memberValueDatatype="130" unbalanced="0"/>
    <cacheHierarchy uniqueName="[Fact_KMTraveled].[Travel Date (Quarter)]" caption="Travel Date (Quarter)" attribute="1" defaultMemberUniqueName="[Fact_KMTraveled].[Travel Date (Quarter)].[All]" allUniqueName="[Fact_KMTraveled].[Travel Date (Quarter)].[All]" dimensionUniqueName="[Fact_KMTraveled]" displayFolder="" count="0" memberValueDatatype="130" unbalanced="0"/>
    <cacheHierarchy uniqueName="[Fact_KMTraveled].[Travel Date (Month)]" caption="Travel Date (Month)" attribute="1" defaultMemberUniqueName="[Fact_KMTraveled].[Travel Date (Month)].[All]" allUniqueName="[Fact_KMTraveled].[Travel Date (Month)].[All]" dimensionUniqueName="[Fact_KMTraveled]" displayFolder="" count="0" memberValueDatatype="130" unbalanced="0"/>
    <cacheHierarchy uniqueName="[Vehicles].[Truck ID]" caption="Truck ID" attribute="1" defaultMemberUniqueName="[Vehicles].[Truck ID].[All]" allUniqueName="[Vehicles].[Truck ID].[All]" dimensionUniqueName="[Vehicles]" displayFolder="" count="0" memberValueDatatype="130" unbalanced="0"/>
    <cacheHierarchy uniqueName="[Vehicles].[Truck Number]" caption="Truck Number" attribute="1" defaultMemberUniqueName="[Vehicles].[Truck Number].[All]" allUniqueName="[Vehicles].[Truck Number].[All]" dimensionUniqueName="[Vehicles]" displayFolder="" count="0" memberValueDatatype="130" unbalanced="0"/>
    <cacheHierarchy uniqueName="[Vehicles].[Brand]" caption="Brand" attribute="1" defaultMemberUniqueName="[Vehicles].[Brand].[All]" allUniqueName="[Vehicles].[Brand].[All]" dimensionUniqueName="[Vehicles]" displayFolder="" count="0" memberValueDatatype="130" unbalanced="0"/>
    <cacheHierarchy uniqueName="[Vehicles].[Truck Type]" caption="Truck Type" attribute="1" defaultMemberUniqueName="[Vehicles].[Truck Type].[All]" allUniqueName="[Vehicles].[Truck Type].[All]" dimensionUniqueName="[Vehicles]" displayFolder="" count="2" memberValueDatatype="130" unbalanced="0"/>
    <cacheHierarchy uniqueName="[Vehicles].[Trailers Type]" caption="Trailers Type" attribute="1" defaultMemberUniqueName="[Vehicles].[Trailers Type].[All]" allUniqueName="[Vehicles].[Trailers Type].[All]" dimensionUniqueName="[Vehicles]" displayFolder="" count="0" memberValueDatatype="130" unbalanced="0"/>
    <cacheHierarchy uniqueName="[Vehicles].[Year]" caption="Year" attribute="1" defaultMemberUniqueName="[Vehicles].[Year].[All]" allUniqueName="[Vehicles].[Year].[All]" dimensionUniqueName="[Vehicles]" displayFolder="" count="0" memberValueDatatype="5" unbalanced="0"/>
    <cacheHierarchy uniqueName="[Fact_KMTraveled].[Travel Date (Month Index)]" caption="Travel Date (Month Index)" attribute="1" defaultMemberUniqueName="[Fact_KMTraveled].[Travel Date (Month Index)].[All]" allUniqueName="[Fact_KMTraveled].[Travel Date (Month Index)].[All]" dimensionUniqueName="[Fact_KMTraveled]" displayFolder="" count="0" memberValueDatatype="20" unbalanced="0" hidden="1"/>
    <cacheHierarchy uniqueName="[Measures].[Sum of Truck ID]" caption="Sum of Truck ID" measure="1" displayFolder="" measureGroup="Fact_KMTraveled" count="0">
      <extLst>
        <ext xmlns:x15="http://schemas.microsoft.com/office/spreadsheetml/2010/11/main" uri="{B97F6D7D-B522-45F9-BDA1-12C45D357490}">
          <x15:cacheHierarchy aggregatedColumn="23"/>
        </ext>
      </extLst>
    </cacheHierarchy>
    <cacheHierarchy uniqueName="[Measures].[Sum of Maintenance]" caption="Sum of Maintenance" measure="1" displayFolder="" measureGroup="Fact_KMTraveled" count="0">
      <extLst>
        <ext xmlns:x15="http://schemas.microsoft.com/office/spreadsheetml/2010/11/main" uri="{B97F6D7D-B522-45F9-BDA1-12C45D357490}">
          <x15:cacheHierarchy aggregatedColumn="28"/>
        </ext>
      </extLst>
    </cacheHierarchy>
    <cacheHierarchy uniqueName="[Measures].[Sum of Weight (Kg)]" caption="Sum of Weight (Kg)" measure="1" displayFolder="" measureGroup="Fact_Freight" count="0">
      <extLst>
        <ext xmlns:x15="http://schemas.microsoft.com/office/spreadsheetml/2010/11/main" uri="{B97F6D7D-B522-45F9-BDA1-12C45D357490}">
          <x15:cacheHierarchy aggregatedColumn="19"/>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9"/>
        </ext>
      </extLst>
    </cacheHierarchy>
    <cacheHierarchy uniqueName="[Measures].[Count of Freight ID]" caption="Count of Freight ID" measure="1" displayFolder="" measureGroup="Fact_Freight" count="0">
      <extLst>
        <ext xmlns:x15="http://schemas.microsoft.com/office/spreadsheetml/2010/11/main" uri="{B97F6D7D-B522-45F9-BDA1-12C45D357490}">
          <x15:cacheHierarchy aggregatedColumn="17"/>
        </ext>
      </extLst>
    </cacheHierarchy>
    <cacheHierarchy uniqueName="[Measures].[No. of Customer]" caption="No. of Customer" measure="1" displayFolder="" measureGroup="Customer" count="0"/>
    <cacheHierarchy uniqueName="[Measures].[Total Revenue]" caption="Total Revenue" measure="1" displayFolder="" measureGroup="Fact_Freight" count="0" oneField="1">
      <fieldsUsage count="1">
        <fieldUsage x="1"/>
      </fieldsUsage>
    </cacheHierarchy>
    <cacheHierarchy uniqueName="[Measures].[Fuel Cost]" caption="Fuel Cost" measure="1" displayFolder="" measureGroup="Fact_KMTraveled" count="0"/>
    <cacheHierarchy uniqueName="[Measures].[Total KM Traveled]" caption="Total KM Traveled" measure="1" displayFolder="" measureGroup="Fact_KMTraveled" count="0"/>
    <cacheHierarchy uniqueName="[Measures].[Cost Per KM]" caption="Cost Per KM" measure="1" displayFolder="" measureGroup="Fact_KMTraveled" count="0"/>
    <cacheHierarchy uniqueName="[Measures].[Revenue Per KM]" caption="Revenue Per KM" measure="1" displayFolder="" measureGroup="Fact_KMTraveled" count="0"/>
    <cacheHierarchy uniqueName="[Measures].[Gross Profit]" caption="Gross Profit" measure="1" displayFolder="" measureGroup="Fact_KMTraveled" count="0"/>
    <cacheHierarchy uniqueName="[Measures].[Total Cost]" caption="Total Cost" measure="1" displayFolder="" measureGroup="Fact_KMTraveled" count="0"/>
    <cacheHierarchy uniqueName="[Measures].[Total KM]" caption="Total KM" measure="1" displayFolder="" measureGroup="Fact_KMTraveled" count="0"/>
    <cacheHierarchy uniqueName="[Measures].[Fuel Efficiency]" caption="Fuel Efficiency" measure="1" displayFolder="" measureGroup="Fact_KMTraveled" count="0"/>
    <cacheHierarchy uniqueName="[Measures].[Average Cost per KM]" caption="Average Cost per KM" measure="1" displayFolder="" measureGroup="Fact_KMTraveled" count="0"/>
    <cacheHierarchy uniqueName="[Measures].[Trips per Truck]" caption="Trips per Truck" measure="1" displayFolder="" measureGroup="Fact_Freight" count="0"/>
    <cacheHierarchy uniqueName="[Measures].[Maintenance per Truck]" caption="Maintenance per Truck" measure="1" displayFolder="" measureGroup="Fact_KMTraveled" count="0"/>
    <cacheHierarchy uniqueName="[Measures].[Total Weight]" caption="Total Weight" measure="1" displayFolder="" measureGroup="Fact_Freight" count="0"/>
    <cacheHierarchy uniqueName="[Measures].[Revenue per KG]" caption="Revenue per KG" measure="1" displayFolder="" measureGroup="Fact_Freight" count="0"/>
    <cacheHierarchy uniqueName="[Measures].[Avg Goods Value]" caption="Avg Goods Value" measure="1" displayFolder="" measureGroup="Fact_Freight" count="0"/>
    <cacheHierarchy uniqueName="[Measures].[Revenue per Driver]" caption="Revenue per Driver" measure="1" displayFolder="" measureGroup="Fact_Freight" count="0"/>
    <cacheHierarchy uniqueName="[Measures].[YTD Revenue]" caption="YTD Revenue" measure="1" displayFolder="" measureGroup="Dim_Date" count="0"/>
    <cacheHierarchy uniqueName="[Measures].[YoY Growth]" caption="YoY Growth" measure="1" displayFolder="" measureGroup="Dim_Date" count="0"/>
    <cacheHierarchy uniqueName="[Measures].[Number of drivers]" caption="Number of drivers" measure="1" displayFolder="" measureGroup="Drivers" count="0"/>
    <cacheHierarchy uniqueName="[Measures].[Number of Vehicle]" caption="Number of Vehicle" measure="1" displayFolder="" measureGroup="Vehicles" count="0"/>
    <cacheHierarchy uniqueName="[Measures].[__XL_Count Sheet1]" caption="__XL_Count Sheet1" measure="1" displayFolder="" measureGroup="Customer" count="0" hidden="1"/>
    <cacheHierarchy uniqueName="[Measures].[__XL_Count Drivers]" caption="__XL_Count Drivers" measure="1" displayFolder="" measureGroup="Drivers" count="0" hidden="1"/>
    <cacheHierarchy uniqueName="[Measures].[__XL_Count Sheet11]" caption="__XL_Count Sheet11" measure="1" displayFolder="" measureGroup="Vehicles" count="0" hidden="1"/>
    <cacheHierarchy uniqueName="[Measures].[__XL_Count fKMTraveled]" caption="__XL_Count fKMTraveled" measure="1" displayFolder="" measureGroup="Fact_KMTraveled" count="0" hidden="1"/>
    <cacheHierarchy uniqueName="[Measures].[__XL_Count fFreight]" caption="__XL_Count fFreight" measure="1" displayFolder="" measureGroup="Fact_Freight"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dimensions count="7">
    <dimension name="Customer" uniqueName="[Customer]" caption="Customer"/>
    <dimension name="Dim_Date" uniqueName="[Dim_Date]" caption="Dim_Date"/>
    <dimension name="Drivers" uniqueName="[Drivers]" caption="Drivers"/>
    <dimension name="Fact_Freight" uniqueName="[Fact_Freight]" caption="Fact_Freight"/>
    <dimension name="Fact_KMTraveled" uniqueName="[Fact_KMTraveled]" caption="Fact_KMTraveled"/>
    <dimension measure="1" name="Measures" uniqueName="[Measures]" caption="Measures"/>
    <dimension name="Vehicles" uniqueName="[Vehicles]" caption="Vehicles"/>
  </dimensions>
  <measureGroups count="6">
    <measureGroup name="Customer" caption="Customer"/>
    <measureGroup name="Dim_Date" caption="Dim_Date"/>
    <measureGroup name="Drivers" caption="Drivers"/>
    <measureGroup name="Fact_Freight" caption="Fact_Freight"/>
    <measureGroup name="Fact_KMTraveled" caption="Fact_KMTraveled"/>
    <measureGroup name="Vehicles" caption="Vehicles"/>
  </measureGroups>
  <maps count="12">
    <map measureGroup="0" dimension="0"/>
    <map measureGroup="1" dimension="1"/>
    <map measureGroup="2" dimension="2"/>
    <map measureGroup="3" dimension="0"/>
    <map measureGroup="3" dimension="1"/>
    <map measureGroup="3" dimension="3"/>
    <map measureGroup="3" dimension="6"/>
    <map measureGroup="4" dimension="1"/>
    <map measureGroup="4" dimension="2"/>
    <map measureGroup="4" dimension="4"/>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nard Doyi" refreshedDate="45812.036894560188" backgroundQuery="1" createdVersion="3" refreshedVersion="7" minRefreshableVersion="3" recordCount="0" supportSubquery="1" supportAdvancedDrill="1" xr:uid="{6B328A28-0CED-4A33-A81B-635ED0C5F6EC}">
  <cacheSource type="external" connectionId="7">
    <extLst>
      <ext xmlns:x14="http://schemas.microsoft.com/office/spreadsheetml/2009/9/main" uri="{F057638F-6D5F-4e77-A914-E7F072B9BCA8}">
        <x14:sourceConnection name="ThisWorkbookDataModel"/>
      </ext>
    </extLst>
  </cacheSource>
  <cacheFields count="0"/>
  <cacheHierarchies count="73">
    <cacheHierarchy uniqueName="[Customer].[Customer ID]" caption="Customer ID" attribute="1" defaultMemberUniqueName="[Customer].[Customer ID].[All]" allUniqueName="[Customer].[Customer ID].[All]" dimensionUniqueName="[Customer]" displayFolder="" count="0" memberValueDatatype="5" unbalanced="0"/>
    <cacheHierarchy uniqueName="[Customer].[Customer City]" caption="Customer City" attribute="1" defaultMemberUniqueName="[Customer].[Customer City].[All]" allUniqueName="[Customer].[Customer 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Latitude]" caption="Latitude" attribute="1" defaultMemberUniqueName="[Customer].[Latitude].[All]" allUniqueName="[Customer].[Latitude].[All]" dimensionUniqueName="[Customer]" displayFolder="" count="0" memberValueDatatype="5" unbalanced="0"/>
    <cacheHierarchy uniqueName="[Customer].[Longitude]" caption="Longitude" attribute="1" defaultMemberUniqueName="[Customer].[Longitude].[All]" allUniqueName="[Customer].[Longitude].[All]" dimensionUniqueName="[Customer]" displayFolder="" count="0" memberValueDatatype="5"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130" unbalanced="0"/>
    <cacheHierarchy uniqueName="[Dim_Date].[Month Name]" caption="Month Name" attribute="1" defaultMemberUniqueName="[Dim_Date].[Month Name].[All]" allUniqueName="[Dim_Date].[Month Name].[All]" dimensionUniqueName="[Dim_Date]" displayFolder="" count="2" memberValueDatatype="130" unbalanced="0"/>
    <cacheHierarchy uniqueName="[Dim_Date].[Month Number]" caption="Month Number" attribute="1" defaultMemberUniqueName="[Dim_Date].[Month Number].[All]" allUniqueName="[Dim_Date].[Month Number].[All]" dimensionUniqueName="[Dim_Date]" displayFolder="" count="0" memberValueDatatype="5" unbalanced="0"/>
    <cacheHierarchy uniqueName="[Dim_Date].[Year]" caption="Year" attribute="1" defaultMemberUniqueName="[Dim_Date].[Year].[All]" allUniqueName="[Dim_Date].[Year].[All]" dimensionUniqueName="[Dim_Date]" displayFolder="" count="2" memberValueDatatype="5" unbalanced="0"/>
    <cacheHierarchy uniqueName="[Dim_Date].[Week Number]" caption="Week Number" attribute="1" defaultMemberUniqueName="[Dim_Date].[Week Number].[All]" allUniqueName="[Dim_Date].[Week Number].[All]" dimensionUniqueName="[Dim_Date]" displayFolder="" count="0" memberValueDatatype="5" unbalanced="0"/>
    <cacheHierarchy uniqueName="[Drivers].[Driver ID]" caption="Driver ID" attribute="1" defaultMemberUniqueName="[Drivers].[Driver ID].[All]" allUniqueName="[Drivers].[Driver ID].[All]" dimensionUniqueName="[Drivers]" displayFolder="" count="0" memberValueDatatype="5" unbalanced="0"/>
    <cacheHierarchy uniqueName="[Drivers].[Driver]" caption="Driver" attribute="1" defaultMemberUniqueName="[Drivers].[Driver].[All]" allUniqueName="[Drivers].[Driver].[All]" dimensionUniqueName="[Drivers]" displayFolder="" count="0" memberValueDatatype="130" unbalanced="0"/>
    <cacheHierarchy uniqueName="[Fact_Freight].[Freight Date]" caption="Freight Date" attribute="1" time="1" defaultMemberUniqueName="[Fact_Freight].[Freight Date].[All]" allUniqueName="[Fact_Freight].[Freight Date].[All]" dimensionUniqueName="[Fact_Freight]" displayFolder="" count="0" memberValueDatatype="7" unbalanced="0"/>
    <cacheHierarchy uniqueName="[Fact_Freight].[Customer ID]" caption="Customer ID" attribute="1" defaultMemberUniqueName="[Fact_Freight].[Customer ID].[All]" allUniqueName="[Fact_Freight].[Customer ID].[All]" dimensionUniqueName="[Fact_Freight]" displayFolder="" count="0" memberValueDatatype="130" unbalanced="0"/>
    <cacheHierarchy uniqueName="[Fact_Freight].[Truck ID]" caption="Truck ID" attribute="1" defaultMemberUniqueName="[Fact_Freight].[Truck ID].[All]" allUniqueName="[Fact_Freight].[Truck ID].[All]" dimensionUniqueName="[Fact_Freight]" displayFolder="" count="0" memberValueDatatype="130" unbalanced="0"/>
    <cacheHierarchy uniqueName="[Fact_Freight].[Invoice Number]" caption="Invoice Number" attribute="1" defaultMemberUniqueName="[Fact_Freight].[Invoice Number].[All]" allUniqueName="[Fact_Freight].[Invoice Number].[All]" dimensionUniqueName="[Fact_Freight]" displayFolder="" count="0" memberValueDatatype="130" unbalanced="0"/>
    <cacheHierarchy uniqueName="[Fact_Freight].[Freight ID]" caption="Freight ID" attribute="1" defaultMemberUniqueName="[Fact_Freight].[Freight ID].[All]" allUniqueName="[Fact_Freight].[Freight ID].[All]" dimensionUniqueName="[Fact_Freight]" displayFolder="" count="0" memberValueDatatype="130" unbalanced="0"/>
    <cacheHierarchy uniqueName="[Fact_Freight].[Net Revenue]" caption="Net Revenue" attribute="1" defaultMemberUniqueName="[Fact_Freight].[Net Revenue].[All]" allUniqueName="[Fact_Freight].[Net Revenue].[All]" dimensionUniqueName="[Fact_Freight]" displayFolder="" count="0" memberValueDatatype="6" unbalanced="0"/>
    <cacheHierarchy uniqueName="[Fact_Freight].[Weight (Kg)]" caption="Weight (Kg)" attribute="1" defaultMemberUniqueName="[Fact_Freight].[Weight (Kg)].[All]" allUniqueName="[Fact_Freight].[Weight (Kg)].[All]" dimensionUniqueName="[Fact_Freight]" displayFolder="" count="0" memberValueDatatype="5" unbalanced="0"/>
    <cacheHierarchy uniqueName="[Fact_Freight].[Weight (Cubic)]" caption="Weight (Cubic)" attribute="1" defaultMemberUniqueName="[Fact_Freight].[Weight (Cubic)].[All]" allUniqueName="[Fact_Freight].[Weight (Cubic)].[All]" dimensionUniqueName="[Fact_Freight]" displayFolder="" count="0" memberValueDatatype="5" unbalanced="0"/>
    <cacheHierarchy uniqueName="[Fact_Freight].[Goods Value]" caption="Goods Value" attribute="1" defaultMemberUniqueName="[Fact_Freight].[Goods Value].[All]" allUniqueName="[Fact_Freight].[Goods Value].[All]" dimensionUniqueName="[Fact_Freight]" displayFolder="" count="0" memberValueDatatype="6" unbalanced="0"/>
    <cacheHierarchy uniqueName="[Fact_KMTraveled].[Travel Date]" caption="Travel Date" attribute="1" time="1" defaultMemberUniqueName="[Fact_KMTraveled].[Travel Date].[All]" allUniqueName="[Fact_KMTraveled].[Travel Date].[All]" dimensionUniqueName="[Fact_KMTraveled]" displayFolder="" count="0" memberValueDatatype="7" unbalanced="0"/>
    <cacheHierarchy uniqueName="[Fact_KMTraveled].[Truck ID]" caption="Truck ID" attribute="1" defaultMemberUniqueName="[Fact_KMTraveled].[Truck ID].[All]" allUniqueName="[Fact_KMTraveled].[Truck ID].[All]" dimensionUniqueName="[Fact_KMTraveled]" displayFolder="" count="0" memberValueDatatype="5" unbalanced="0"/>
    <cacheHierarchy uniqueName="[Fact_KMTraveled].[Drive ID]" caption="Drive ID" attribute="1" defaultMemberUniqueName="[Fact_KMTraveled].[Drive ID].[All]" allUniqueName="[Fact_KMTraveled].[Drive ID].[All]" dimensionUniqueName="[Fact_KMTraveled]" displayFolder="" count="0" memberValueDatatype="5" unbalanced="0"/>
    <cacheHierarchy uniqueName="[Fact_KMTraveled].[KM Traveled]" caption="KM Traveled" attribute="1" defaultMemberUniqueName="[Fact_KMTraveled].[KM Traveled].[All]" allUniqueName="[Fact_KMTraveled].[KM Traveled].[All]" dimensionUniqueName="[Fact_KMTraveled]" displayFolder="" count="0" memberValueDatatype="5" unbalanced="0"/>
    <cacheHierarchy uniqueName="[Fact_KMTraveled].[Liters]" caption="Liters" attribute="1" defaultMemberUniqueName="[Fact_KMTraveled].[Liters].[All]" allUniqueName="[Fact_KMTraveled].[Liters].[All]" dimensionUniqueName="[Fact_KMTraveled]" displayFolder="" count="0" memberValueDatatype="5" unbalanced="0"/>
    <cacheHierarchy uniqueName="[Fact_KMTraveled].[Fuel]" caption="Fuel" attribute="1" defaultMemberUniqueName="[Fact_KMTraveled].[Fuel].[All]" allUniqueName="[Fact_KMTraveled].[Fuel].[All]" dimensionUniqueName="[Fact_KMTraveled]" displayFolder="" count="0" memberValueDatatype="5" unbalanced="0"/>
    <cacheHierarchy uniqueName="[Fact_KMTraveled].[Maintenance]" caption="Maintenance" attribute="1" defaultMemberUniqueName="[Fact_KMTraveled].[Maintenance].[All]" allUniqueName="[Fact_KMTraveled].[Maintenance].[All]" dimensionUniqueName="[Fact_KMTraveled]" displayFolder="" count="0" memberValueDatatype="5" unbalanced="0"/>
    <cacheHierarchy uniqueName="[Fact_KMTraveled].[Fixed Costs]" caption="Fixed Costs" attribute="1" defaultMemberUniqueName="[Fact_KMTraveled].[Fixed Costs].[All]" allUniqueName="[Fact_KMTraveled].[Fixed Costs].[All]" dimensionUniqueName="[Fact_KMTraveled]" displayFolder="" count="0" memberValueDatatype="5" unbalanced="0"/>
    <cacheHierarchy uniqueName="[Fact_KMTraveled].[Travel Date (Year)]" caption="Travel Date (Year)" attribute="1" defaultMemberUniqueName="[Fact_KMTraveled].[Travel Date (Year)].[All]" allUniqueName="[Fact_KMTraveled].[Travel Date (Year)].[All]" dimensionUniqueName="[Fact_KMTraveled]" displayFolder="" count="0" memberValueDatatype="130" unbalanced="0"/>
    <cacheHierarchy uniqueName="[Fact_KMTraveled].[Travel Date (Quarter)]" caption="Travel Date (Quarter)" attribute="1" defaultMemberUniqueName="[Fact_KMTraveled].[Travel Date (Quarter)].[All]" allUniqueName="[Fact_KMTraveled].[Travel Date (Quarter)].[All]" dimensionUniqueName="[Fact_KMTraveled]" displayFolder="" count="0" memberValueDatatype="130" unbalanced="0"/>
    <cacheHierarchy uniqueName="[Fact_KMTraveled].[Travel Date (Month)]" caption="Travel Date (Month)" attribute="1" defaultMemberUniqueName="[Fact_KMTraveled].[Travel Date (Month)].[All]" allUniqueName="[Fact_KMTraveled].[Travel Date (Month)].[All]" dimensionUniqueName="[Fact_KMTraveled]" displayFolder="" count="0" memberValueDatatype="130" unbalanced="0"/>
    <cacheHierarchy uniqueName="[Vehicles].[Truck ID]" caption="Truck ID" attribute="1" defaultMemberUniqueName="[Vehicles].[Truck ID].[All]" allUniqueName="[Vehicles].[Truck ID].[All]" dimensionUniqueName="[Vehicles]" displayFolder="" count="0" memberValueDatatype="130" unbalanced="0"/>
    <cacheHierarchy uniqueName="[Vehicles].[Truck Number]" caption="Truck Number" attribute="1" defaultMemberUniqueName="[Vehicles].[Truck Number].[All]" allUniqueName="[Vehicles].[Truck Number].[All]" dimensionUniqueName="[Vehicles]" displayFolder="" count="0" memberValueDatatype="130" unbalanced="0"/>
    <cacheHierarchy uniqueName="[Vehicles].[Brand]" caption="Brand" attribute="1" defaultMemberUniqueName="[Vehicles].[Brand].[All]" allUniqueName="[Vehicles].[Brand].[All]" dimensionUniqueName="[Vehicles]" displayFolder="" count="0" memberValueDatatype="130" unbalanced="0"/>
    <cacheHierarchy uniqueName="[Vehicles].[Truck Type]" caption="Truck Type" attribute="1" defaultMemberUniqueName="[Vehicles].[Truck Type].[All]" allUniqueName="[Vehicles].[Truck Type].[All]" dimensionUniqueName="[Vehicles]" displayFolder="" count="2" memberValueDatatype="130" unbalanced="0"/>
    <cacheHierarchy uniqueName="[Vehicles].[Trailers Type]" caption="Trailers Type" attribute="1" defaultMemberUniqueName="[Vehicles].[Trailers Type].[All]" allUniqueName="[Vehicles].[Trailers Type].[All]" dimensionUniqueName="[Vehicles]" displayFolder="" count="0" memberValueDatatype="130" unbalanced="0"/>
    <cacheHierarchy uniqueName="[Vehicles].[Year]" caption="Year" attribute="1" defaultMemberUniqueName="[Vehicles].[Year].[All]" allUniqueName="[Vehicles].[Year].[All]" dimensionUniqueName="[Vehicles]" displayFolder="" count="0" memberValueDatatype="5" unbalanced="0"/>
    <cacheHierarchy uniqueName="[Fact_KMTraveled].[Travel Date (Month Index)]" caption="Travel Date (Month Index)" attribute="1" defaultMemberUniqueName="[Fact_KMTraveled].[Travel Date (Month Index)].[All]" allUniqueName="[Fact_KMTraveled].[Travel Date (Month Index)].[All]" dimensionUniqueName="[Fact_KMTraveled]" displayFolder="" count="0" memberValueDatatype="20" unbalanced="0" hidden="1"/>
    <cacheHierarchy uniqueName="[Measures].[Sum of Truck ID]" caption="Sum of Truck ID" measure="1" displayFolder="" measureGroup="Fact_KMTraveled" count="0">
      <extLst>
        <ext xmlns:x15="http://schemas.microsoft.com/office/spreadsheetml/2010/11/main" uri="{B97F6D7D-B522-45F9-BDA1-12C45D357490}">
          <x15:cacheHierarchy aggregatedColumn="23"/>
        </ext>
      </extLst>
    </cacheHierarchy>
    <cacheHierarchy uniqueName="[Measures].[Sum of Maintenance]" caption="Sum of Maintenance" measure="1" displayFolder="" measureGroup="Fact_KMTraveled" count="0">
      <extLst>
        <ext xmlns:x15="http://schemas.microsoft.com/office/spreadsheetml/2010/11/main" uri="{B97F6D7D-B522-45F9-BDA1-12C45D357490}">
          <x15:cacheHierarchy aggregatedColumn="28"/>
        </ext>
      </extLst>
    </cacheHierarchy>
    <cacheHierarchy uniqueName="[Measures].[Sum of Weight (Kg)]" caption="Sum of Weight (Kg)" measure="1" displayFolder="" measureGroup="Fact_Freight" count="0">
      <extLst>
        <ext xmlns:x15="http://schemas.microsoft.com/office/spreadsheetml/2010/11/main" uri="{B97F6D7D-B522-45F9-BDA1-12C45D357490}">
          <x15:cacheHierarchy aggregatedColumn="19"/>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9"/>
        </ext>
      </extLst>
    </cacheHierarchy>
    <cacheHierarchy uniqueName="[Measures].[Count of Freight ID]" caption="Count of Freight ID" measure="1" displayFolder="" measureGroup="Fact_Freight" count="0">
      <extLst>
        <ext xmlns:x15="http://schemas.microsoft.com/office/spreadsheetml/2010/11/main" uri="{B97F6D7D-B522-45F9-BDA1-12C45D357490}">
          <x15:cacheHierarchy aggregatedColumn="17"/>
        </ext>
      </extLst>
    </cacheHierarchy>
    <cacheHierarchy uniqueName="[Measures].[No. of Customer]" caption="No. of Customer" measure="1" displayFolder="" measureGroup="Customer" count="0"/>
    <cacheHierarchy uniqueName="[Measures].[Total Revenue]" caption="Total Revenue" measure="1" displayFolder="" measureGroup="Fact_Freight" count="0"/>
    <cacheHierarchy uniqueName="[Measures].[Fuel Cost]" caption="Fuel Cost" measure="1" displayFolder="" measureGroup="Fact_KMTraveled" count="0"/>
    <cacheHierarchy uniqueName="[Measures].[Total KM Traveled]" caption="Total KM Traveled" measure="1" displayFolder="" measureGroup="Fact_KMTraveled" count="0"/>
    <cacheHierarchy uniqueName="[Measures].[Cost Per KM]" caption="Cost Per KM" measure="1" displayFolder="" measureGroup="Fact_KMTraveled" count="0"/>
    <cacheHierarchy uniqueName="[Measures].[Revenue Per KM]" caption="Revenue Per KM" measure="1" displayFolder="" measureGroup="Fact_KMTraveled" count="0"/>
    <cacheHierarchy uniqueName="[Measures].[Gross Profit]" caption="Gross Profit" measure="1" displayFolder="" measureGroup="Fact_KMTraveled" count="0"/>
    <cacheHierarchy uniqueName="[Measures].[Total Cost]" caption="Total Cost" measure="1" displayFolder="" measureGroup="Fact_KMTraveled" count="0"/>
    <cacheHierarchy uniqueName="[Measures].[Total KM]" caption="Total KM" measure="1" displayFolder="" measureGroup="Fact_KMTraveled" count="0"/>
    <cacheHierarchy uniqueName="[Measures].[Fuel Efficiency]" caption="Fuel Efficiency" measure="1" displayFolder="" measureGroup="Fact_KMTraveled" count="0"/>
    <cacheHierarchy uniqueName="[Measures].[Average Cost per KM]" caption="Average Cost per KM" measure="1" displayFolder="" measureGroup="Fact_KMTraveled" count="0"/>
    <cacheHierarchy uniqueName="[Measures].[Trips per Truck]" caption="Trips per Truck" measure="1" displayFolder="" measureGroup="Fact_Freight" count="0"/>
    <cacheHierarchy uniqueName="[Measures].[Maintenance per Truck]" caption="Maintenance per Truck" measure="1" displayFolder="" measureGroup="Fact_KMTraveled" count="0"/>
    <cacheHierarchy uniqueName="[Measures].[Total Weight]" caption="Total Weight" measure="1" displayFolder="" measureGroup="Fact_Freight" count="0"/>
    <cacheHierarchy uniqueName="[Measures].[Revenue per KG]" caption="Revenue per KG" measure="1" displayFolder="" measureGroup="Fact_Freight" count="0"/>
    <cacheHierarchy uniqueName="[Measures].[Avg Goods Value]" caption="Avg Goods Value" measure="1" displayFolder="" measureGroup="Fact_Freight" count="0"/>
    <cacheHierarchy uniqueName="[Measures].[Revenue per Driver]" caption="Revenue per Driver" measure="1" displayFolder="" measureGroup="Fact_Freight" count="0"/>
    <cacheHierarchy uniqueName="[Measures].[YTD Revenue]" caption="YTD Revenue" measure="1" displayFolder="" measureGroup="Dim_Date" count="0"/>
    <cacheHierarchy uniqueName="[Measures].[YoY Growth]" caption="YoY Growth" measure="1" displayFolder="" measureGroup="Dim_Date" count="0"/>
    <cacheHierarchy uniqueName="[Measures].[Number of drivers]" caption="Number of drivers" measure="1" displayFolder="" measureGroup="Drivers" count="0"/>
    <cacheHierarchy uniqueName="[Measures].[Number of Vehicle]" caption="Number of Vehicle" measure="1" displayFolder="" measureGroup="Vehicles" count="0"/>
    <cacheHierarchy uniqueName="[Measures].[__XL_Count Sheet1]" caption="__XL_Count Sheet1" measure="1" displayFolder="" measureGroup="Customer" count="0" hidden="1"/>
    <cacheHierarchy uniqueName="[Measures].[__XL_Count Drivers]" caption="__XL_Count Drivers" measure="1" displayFolder="" measureGroup="Drivers" count="0" hidden="1"/>
    <cacheHierarchy uniqueName="[Measures].[__XL_Count Sheet11]" caption="__XL_Count Sheet11" measure="1" displayFolder="" measureGroup="Vehicles" count="0" hidden="1"/>
    <cacheHierarchy uniqueName="[Measures].[__XL_Count fKMTraveled]" caption="__XL_Count fKMTraveled" measure="1" displayFolder="" measureGroup="Fact_KMTraveled" count="0" hidden="1"/>
    <cacheHierarchy uniqueName="[Measures].[__XL_Count fFreight]" caption="__XL_Count fFreight" measure="1" displayFolder="" measureGroup="Fact_Freight"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501419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0A0CF8-5060-4F2A-B66C-ABD9D86538A3}" name="PivotTable4" cacheId="128" applyNumberFormats="0" applyBorderFormats="0" applyFontFormats="0" applyPatternFormats="0" applyAlignmentFormats="0" applyWidthHeightFormats="1" dataCaption="Values" tag="4be36878-0dff-4437-8c6e-8b8adaa2e6c7" updatedVersion="7" minRefreshableVersion="3" useAutoFormatting="1" subtotalHiddenItems="1" rowGrandTotals="0" colGrandTotals="0" itemPrintTitles="1" createdVersion="7" indent="0" outline="1" outlineData="1" multipleFieldFilters="0" chartFormat="3">
  <location ref="S3:U8" firstHeaderRow="0" firstDataRow="1"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measureFilter="1" defaultSubtotal="0" defaultAttributeDrillState="1">
      <items count="5">
        <item x="1"/>
        <item x="3"/>
        <item x="4"/>
        <item x="0"/>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x v="4"/>
    </i>
  </rowItems>
  <colFields count="1">
    <field x="-2"/>
  </colFields>
  <colItems count="2">
    <i>
      <x/>
    </i>
    <i i="1">
      <x v="1"/>
    </i>
  </colItems>
  <dataFields count="2">
    <dataField fld="3" subtotal="count" baseField="0" baseItem="0"/>
    <dataField fld="2" subtotal="count"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axis="axisRow" fieldPosition="0"/>
    </format>
    <format dxfId="8">
      <pivotArea dataOnly="0" labelOnly="1" fieldPosition="0">
        <references count="1">
          <reference field="1" count="0"/>
        </references>
      </pivotArea>
    </format>
    <format dxfId="7">
      <pivotArea dataOnly="0" labelOnly="1" outline="0" fieldPosition="0">
        <references count="1">
          <reference field="4294967294" count="2">
            <x v="0"/>
            <x v="1"/>
          </reference>
        </references>
      </pivotArea>
    </format>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fieldPosition="0">
        <references count="1">
          <reference field="1" count="0"/>
        </references>
      </pivotArea>
    </format>
    <format dxfId="2">
      <pivotArea dataOnly="0" labelOnly="1" outline="0" fieldPosition="0">
        <references count="1">
          <reference field="4294967294" count="2">
            <x v="0"/>
            <x v="1"/>
          </reference>
        </references>
      </pivotArea>
    </format>
    <format dxfId="1">
      <pivotArea field="1" type="button" dataOnly="0" labelOnly="1" outline="0" axis="axisRow" fieldPosition="0"/>
    </format>
    <format dxfId="0">
      <pivotArea dataOnly="0" labelOnly="1" outline="0" fieldPosition="0">
        <references count="1">
          <reference field="4294967294" count="2">
            <x v="0"/>
            <x v="1"/>
          </reference>
        </references>
      </pivotArea>
    </format>
  </formats>
  <pivotHierarchies count="7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3" iMeasureHier="54">
      <autoFilter ref="A1">
        <filterColumn colId="0">
          <top10 val="5" filterVal="5"/>
        </filterColumn>
      </autoFilter>
    </filter>
    <filter fld="0" type="count" id="1" iMeasureHier="46">
      <autoFilter ref="A1">
        <filterColumn colId="0">
          <top10 val="5" filterVal="5"/>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Freight]"/>
        <x15:activeTabTopLevelEntity name="[Fact_KMTraveled]"/>
        <x15:activeTabTopLevelEntity name="[Customer]"/>
        <x15:activeTabTopLevelEntity name="[Vehicles]"/>
        <x15:activeTabTopLevelEntity name="[Driv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B70345-6807-464E-BCC4-6C685E8CCC41}" name="PivotTable9" cacheId="131" applyNumberFormats="0" applyBorderFormats="0" applyFontFormats="0" applyPatternFormats="0" applyAlignmentFormats="0" applyWidthHeightFormats="1" dataCaption="Values" tag="4be36878-0dff-4437-8c6e-8b8adaa2e6c7" updatedVersion="7" minRefreshableVersion="3" useAutoFormatting="1" subtotalHiddenItems="1" itemPrintTitles="1" createdVersion="7" indent="0" outline="1" outlineData="1" multipleFieldFilters="0" chartFormat="11">
  <location ref="H11:I16"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Maintenance" fld="2" baseField="0" baseItem="0"/>
  </dataFields>
  <formats count="1">
    <format dxfId="12">
      <pivotArea collapsedLevelsAreSubtotals="1" fieldPosition="0">
        <references count="1">
          <reference field="1" count="0"/>
        </references>
      </pivotArea>
    </format>
  </formats>
  <chartFormats count="1">
    <chartFormat chart="2" format="2"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6">
      <autoFilter ref="A1">
        <filterColumn colId="0">
          <top10 val="5" filterVal="5"/>
        </filterColumn>
      </autoFilter>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Freight]"/>
        <x15:activeTabTopLevelEntity name="[Fact_KMTraveled]"/>
        <x15:activeTabTopLevelEntity name="[Customer]"/>
        <x15:activeTabTopLevelEntity name="[Vehic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A2C170-6B9D-4D0B-ADE3-5E869DEE3E7E}" name="PivotTable1" cacheId="126" applyNumberFormats="0" applyBorderFormats="0" applyFontFormats="0" applyPatternFormats="0" applyAlignmentFormats="0" applyWidthHeightFormats="1" dataCaption="Values" tag="c793b186-ee5b-47d5-9fa5-6156b8dafc53" updatedVersion="7" minRefreshableVersion="3" useAutoFormatting="1" subtotalHiddenItems="1" itemPrintTitles="1" createdVersion="7" indent="0" outline="1" outlineData="1" multipleFieldFilters="0">
  <location ref="A2:E3"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numFmtId="166"/>
    <dataField fld="1" subtotal="count" baseField="0" baseItem="0" numFmtId="166"/>
    <dataField fld="2" subtotal="count" baseField="0" baseItem="0"/>
    <dataField fld="3" subtotal="count" baseField="0" baseItem="0"/>
    <dataField fld="4" subtotal="count" baseField="0" baseItem="0"/>
  </dataFields>
  <formats count="1">
    <format dxfId="13">
      <pivotArea outline="0" collapsedLevelsAreSubtotals="1" fieldPosition="0">
        <references count="1">
          <reference field="4294967294" count="2" selected="0">
            <x v="0"/>
            <x v="1"/>
          </reference>
        </references>
      </pivotArea>
    </format>
  </formats>
  <pivotHierarchies count="7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Freight]"/>
        <x15:activeTabTopLevelEntity name="[Fact_KMTravel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6C97AD-05A6-4DC2-B57C-A2BD536A4C7E}" name="PivotTable10" cacheId="132" dataOnRows="1" applyNumberFormats="0" applyBorderFormats="0" applyFontFormats="0" applyPatternFormats="0" applyAlignmentFormats="0" applyWidthHeightFormats="1" dataCaption="Values" tag="c793b186-ee5b-47d5-9fa5-6156b8dafc53" updatedVersion="7" minRefreshableVersion="3" useAutoFormatting="1" subtotalHiddenItems="1" itemPrintTitles="1" createdVersion="7" indent="0" outline="1" outlineData="1" multipleFieldFilters="0">
  <location ref="G35:T41" firstHeaderRow="1" firstDataRow="2" firstDataCol="1" rowPageCount="1" colPageCount="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Col" allDrilled="1" subtotalTop="0" showAll="0" dataSourceSort="1" defaultSubtotal="0" defaultAttributeDrillState="1">
      <items count="12">
        <item x="0"/>
        <item x="1"/>
        <item x="2"/>
        <item x="3"/>
        <item x="4"/>
        <item x="5"/>
        <item x="6"/>
        <item x="7"/>
        <item x="8"/>
        <item x="9"/>
        <item x="10"/>
        <item x="11"/>
      </items>
    </pivotField>
    <pivotField axis="axisPage" allDrilled="1" subtotalTop="0" showAll="0" dataSourceSort="1" defaultSubtotal="0" defaultAttributeDrillState="1"/>
  </pivotFields>
  <rowFields count="1">
    <field x="-2"/>
  </rowFields>
  <rowItems count="5">
    <i>
      <x/>
    </i>
    <i i="1">
      <x v="1"/>
    </i>
    <i i="2">
      <x v="2"/>
    </i>
    <i i="3">
      <x v="3"/>
    </i>
    <i i="4">
      <x v="4"/>
    </i>
  </rowItems>
  <colFields count="1">
    <field x="5"/>
  </colFields>
  <colItems count="13">
    <i>
      <x/>
    </i>
    <i>
      <x v="1"/>
    </i>
    <i>
      <x v="2"/>
    </i>
    <i>
      <x v="3"/>
    </i>
    <i>
      <x v="4"/>
    </i>
    <i>
      <x v="5"/>
    </i>
    <i>
      <x v="6"/>
    </i>
    <i>
      <x v="7"/>
    </i>
    <i>
      <x v="8"/>
    </i>
    <i>
      <x v="9"/>
    </i>
    <i>
      <x v="10"/>
    </i>
    <i>
      <x v="11"/>
    </i>
    <i t="grand">
      <x/>
    </i>
  </colItems>
  <pageFields count="1">
    <pageField fld="6" hier="9" name="[Dim_Date].[Year].[All]" cap="All"/>
  </pageFields>
  <dataFields count="5">
    <dataField fld="0" subtotal="count" baseField="0" baseItem="0" numFmtId="166"/>
    <dataField fld="1" subtotal="count" baseField="0" baseItem="0" numFmtId="166"/>
    <dataField fld="2" subtotal="count" baseField="0" baseItem="0"/>
    <dataField fld="3" subtotal="count" baseField="0" baseItem="0"/>
    <dataField fld="4" subtotal="count" baseField="0" baseItem="0"/>
  </dataFields>
  <formats count="1">
    <format dxfId="14">
      <pivotArea outline="0" collapsedLevelsAreSubtotals="1" fieldPosition="0">
        <references count="1">
          <reference field="4294967294" count="2" selected="0">
            <x v="0"/>
            <x v="1"/>
          </reference>
        </references>
      </pivotArea>
    </format>
  </formats>
  <pivotHierarchies count="7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Freight]"/>
        <x15:activeTabTopLevelEntity name="[Fact_KMTraveled]"/>
        <x15:activeTabTopLevelEntity name="[Dim_Date]"/>
        <x15:activeTabTopLevelEntity name="[Vehic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83B504-C41A-4B31-9DF1-B73FCF54FA29}" name="PivotTable2" cacheId="125" applyNumberFormats="0" applyBorderFormats="0" applyFontFormats="0" applyPatternFormats="0" applyAlignmentFormats="0" applyWidthHeightFormats="1" dataCaption="Values" tag="fe8820e1-7685-4752-b91c-9401ed7446b3" updatedVersion="7" minRefreshableVersion="3" useAutoFormatting="1" itemPrintTitles="1" createdVersion="7" indent="0" outline="1" outlineData="1" multipleFieldFilters="0">
  <location ref="A6:F9"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s>
  <rowFields count="1">
    <field x="2"/>
  </rowFields>
  <rowItems count="3">
    <i>
      <x/>
    </i>
    <i>
      <x v="1"/>
    </i>
    <i t="grand">
      <x/>
    </i>
  </rowItems>
  <colFields count="1">
    <field x="-2"/>
  </colFields>
  <colItems count="5">
    <i>
      <x/>
    </i>
    <i i="1">
      <x v="1"/>
    </i>
    <i i="2">
      <x v="2"/>
    </i>
    <i i="3">
      <x v="3"/>
    </i>
    <i i="4">
      <x v="4"/>
    </i>
  </colItems>
  <dataFields count="5">
    <dataField fld="0" subtotal="count" baseField="0" baseItem="0"/>
    <dataField fld="1" subtotal="count" baseField="0" baseItem="0"/>
    <dataField fld="3" subtotal="count" baseField="0" baseItem="0"/>
    <dataField fld="4" subtotal="count" baseField="0" baseItem="0"/>
    <dataField fld="5" subtotal="count" baseField="0" baseItem="0"/>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Fact_Freight]"/>
        <x15:activeTabTopLevelEntity name="[Fact_KMTraveled]"/>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DB0647-CC0C-4769-A8E4-942729972D74}" name="PivotTable8" cacheId="130" applyNumberFormats="0" applyBorderFormats="0" applyFontFormats="0" applyPatternFormats="0" applyAlignmentFormats="0" applyWidthHeightFormats="1" dataCaption="Values" missingCaption="0" tag="bd64b73e-2ce9-4706-a739-05db17909c2a" updatedVersion="7" minRefreshableVersion="3" useAutoFormatting="1" subtotalHiddenItems="1" rowGrandTotals="0" colGrandTotals="0" itemPrintTitles="1" createdVersion="7" indent="0" outline="1" outlineData="1" multipleFieldFilters="0" chartFormat="6">
  <location ref="K2:M14" firstHeaderRow="0" firstDataRow="1"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Fields count="1">
    <field x="-2"/>
  </colFields>
  <colItems count="2">
    <i>
      <x/>
    </i>
    <i i="1">
      <x v="1"/>
    </i>
  </colItems>
  <dataFields count="2">
    <dataField fld="2" subtotal="count" baseField="0" baseItem="0"/>
    <dataField fld="3" subtotal="count" baseField="0" baseItem="0"/>
  </dataFields>
  <formats count="1">
    <format dxfId="15">
      <pivotArea outline="0" collapsedLevelsAreSubtotals="1" fieldPosition="0"/>
    </format>
  </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6">
      <autoFilter ref="A1">
        <filterColumn colId="0">
          <top10 val="5" filterVal="5"/>
        </filterColumn>
      </autoFilter>
    </filter>
  </filters>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Freight]"/>
        <x15:activeTabTopLevelEntity name="[Fact_KMTraveled]"/>
        <x15:activeTabTopLevelEntity name="[Customer]"/>
        <x15:activeTabTopLevelEntity name="[Vehicles]"/>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3E05FB-4DCB-4F67-9AA9-7938434B2E50}" name="PivotTable3" cacheId="127" applyNumberFormats="0" applyBorderFormats="0" applyFontFormats="0" applyPatternFormats="0" applyAlignmentFormats="0" applyWidthHeightFormats="1" dataCaption="Values" tag="4be36878-0dff-4437-8c6e-8b8adaa2e6c7" updatedVersion="7" minRefreshableVersion="3" useAutoFormatting="1" subtotalHiddenItems="1" itemPrintTitles="1" createdVersion="7" indent="0" outline="1" outlineData="1" multipleFieldFilters="0" chartFormat="3">
  <location ref="M18:N31"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fld="2" subtotal="count" baseField="0" baseItem="0"/>
  </dataFields>
  <pivotHierarchies count="7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6">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Freight]"/>
        <x15:activeTabTopLevelEntity name="[Fact_KMTraveled]"/>
        <x15:activeTabTopLevelEntity name="[Customer]"/>
        <x15:activeTabTopLevelEntity name="[Vehicles]"/>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1CF36E-31F1-4537-A97E-A3427FFB2F6E}" name="PivotTable6" cacheId="134" applyNumberFormats="0" applyBorderFormats="0" applyFontFormats="0" applyPatternFormats="0" applyAlignmentFormats="0" applyWidthHeightFormats="1" dataCaption="Values" tag="4a191447-2aac-4afb-8c03-3f8f7cfa6f63" updatedVersion="7" minRefreshableVersion="3" useAutoFormatting="1" subtotalHiddenItems="1" itemPrintTitles="1" createdVersion="7" indent="0" outline="1" outlineData="1" multipleFieldFilters="0" chartFormat="3">
  <location ref="G18:H24"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4"/>
    </i>
    <i>
      <x v="2"/>
    </i>
    <i>
      <x v="3"/>
    </i>
    <i>
      <x v="1"/>
    </i>
    <i>
      <x/>
    </i>
    <i t="grand">
      <x/>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6">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Freight]"/>
        <x15:activeTabTopLevelEntity name="[Fact_KMTraveled]"/>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DC3436-3A4E-4443-888E-D2A5A696F746}" name="PivotTable5" cacheId="133" applyNumberFormats="0" applyBorderFormats="0" applyFontFormats="0" applyPatternFormats="0" applyAlignmentFormats="0" applyWidthHeightFormats="1" dataCaption="Values" tag="d143adad-b6da-4b52-ab2e-f629dc076a6b" updatedVersion="7" minRefreshableVersion="3" useAutoFormatting="1" subtotalHiddenItems="1" itemPrintTitles="1" createdVersion="7" indent="0" outline="1" outlineData="1" multipleFieldFilters="0">
  <location ref="A18:B70" firstHeaderRow="1" firstDataRow="1" firstDataCol="1"/>
  <pivotFields count="2">
    <pivotField axis="axisRow" allDrilled="1" subtotalTop="0" showAll="0" sortType="descending" defaultSubtotal="0"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2">
    <i>
      <x v="49"/>
    </i>
    <i>
      <x v="36"/>
    </i>
    <i>
      <x v="40"/>
    </i>
    <i>
      <x v="23"/>
    </i>
    <i>
      <x v="17"/>
    </i>
    <i>
      <x v="46"/>
    </i>
    <i>
      <x v="24"/>
    </i>
    <i>
      <x v="47"/>
    </i>
    <i>
      <x v="3"/>
    </i>
    <i>
      <x v="50"/>
    </i>
    <i>
      <x v="20"/>
    </i>
    <i>
      <x v="27"/>
    </i>
    <i>
      <x v="1"/>
    </i>
    <i>
      <x v="8"/>
    </i>
    <i>
      <x v="41"/>
    </i>
    <i>
      <x v="14"/>
    </i>
    <i>
      <x v="16"/>
    </i>
    <i>
      <x v="25"/>
    </i>
    <i>
      <x v="26"/>
    </i>
    <i>
      <x v="22"/>
    </i>
    <i>
      <x v="42"/>
    </i>
    <i>
      <x v="4"/>
    </i>
    <i>
      <x v="48"/>
    </i>
    <i>
      <x v="12"/>
    </i>
    <i>
      <x v="30"/>
    </i>
    <i>
      <x/>
    </i>
    <i>
      <x v="21"/>
    </i>
    <i>
      <x v="33"/>
    </i>
    <i>
      <x v="2"/>
    </i>
    <i>
      <x v="5"/>
    </i>
    <i>
      <x v="15"/>
    </i>
    <i>
      <x v="19"/>
    </i>
    <i>
      <x v="18"/>
    </i>
    <i>
      <x v="34"/>
    </i>
    <i>
      <x v="29"/>
    </i>
    <i>
      <x v="28"/>
    </i>
    <i>
      <x v="38"/>
    </i>
    <i>
      <x v="11"/>
    </i>
    <i>
      <x v="10"/>
    </i>
    <i>
      <x v="13"/>
    </i>
    <i>
      <x v="45"/>
    </i>
    <i>
      <x v="6"/>
    </i>
    <i>
      <x v="35"/>
    </i>
    <i>
      <x v="39"/>
    </i>
    <i>
      <x v="31"/>
    </i>
    <i>
      <x v="37"/>
    </i>
    <i>
      <x v="32"/>
    </i>
    <i>
      <x v="9"/>
    </i>
    <i>
      <x v="43"/>
    </i>
    <i>
      <x v="7"/>
    </i>
    <i>
      <x v="44"/>
    </i>
    <i t="grand">
      <x/>
    </i>
  </rowItems>
  <colItems count="1">
    <i/>
  </colItems>
  <dataFields count="1">
    <dataField fld="1" subtotal="count" baseField="0" baseItem="0" numFmtId="166"/>
  </dataFields>
  <formats count="1">
    <format dxfId="16">
      <pivotArea outline="0" collapsedLevelsAreSubtotals="1" fieldPosition="0"/>
    </format>
  </formats>
  <pivotHierarchies count="7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Freight]"/>
        <x15:activeTabTopLevelEntity name="[Fact_KMTraveled]"/>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7A68D9-F0EB-4CDA-8AA6-8CDC52835661}" name="PivotTable7" cacheId="129" applyNumberFormats="0" applyBorderFormats="0" applyFontFormats="0" applyPatternFormats="0" applyAlignmentFormats="0" applyWidthHeightFormats="1" dataCaption="Values" tag="f10933a8-bae4-4d45-9268-b3573867f7a1" updatedVersion="7" minRefreshableVersion="3" useAutoFormatting="1" subtotalHiddenItems="1" itemPrintTitles="1" createdVersion="7" indent="0" outline="1" outlineData="1" multipleFieldFilters="0" chartFormat="10">
  <location ref="H2:I7"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2" subtotal="count" baseField="0" baseItem="0"/>
  </dataFields>
  <formats count="1">
    <format dxfId="17">
      <pivotArea collapsedLevelsAreSubtotals="1" fieldPosition="0">
        <references count="1">
          <reference field="1" count="0"/>
        </references>
      </pivotArea>
    </format>
  </formats>
  <chartFormats count="1">
    <chartFormat chart="4" format="2"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6">
      <autoFilter ref="A1">
        <filterColumn colId="0">
          <top10 val="5" filterVal="5"/>
        </filterColumn>
      </autoFilter>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Freight]"/>
        <x15:activeTabTopLevelEntity name="[Fact_KMTraveled]"/>
        <x15:activeTabTopLevelEntity name="[Customer]"/>
        <x15:activeTabTopLevelEntity name="[Vehic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4C519143-EDE5-4DF4-B7A1-6696F05D65BE}" sourceName="[Dim_Date].[Month Name]">
  <pivotTables>
    <pivotTable tabId="5" name="PivotTable1"/>
    <pivotTable tabId="5" name="PivotTable3"/>
    <pivotTable tabId="5" name="PivotTable4"/>
    <pivotTable tabId="5" name="PivotTable6"/>
    <pivotTable tabId="5" name="PivotTable7"/>
    <pivotTable tabId="5" name="PivotTable9"/>
    <pivotTable tabId="5" name="PivotTable10"/>
  </pivotTables>
  <data>
    <olap pivotCacheId="350141937">
      <levels count="2">
        <level uniqueName="[Dim_Date].[Month Name].[(All)]" sourceCaption="(All)" count="0"/>
        <level uniqueName="[Dim_Date].[Month Name].[Month Name]" sourceCaption="Month Name" count="12">
          <ranges>
            <range startItem="0">
              <i n="[Dim_Date].[Month Name].&amp;[April]" c="April"/>
              <i n="[Dim_Date].[Month Name].&amp;[August]" c="August"/>
              <i n="[Dim_Date].[Month Name].&amp;[December]" c="December"/>
              <i n="[Dim_Date].[Month Name].&amp;[February]" c="February"/>
              <i n="[Dim_Date].[Month Name].&amp;[January]" c="January"/>
              <i n="[Dim_Date].[Month Name].&amp;[July]" c="July"/>
              <i n="[Dim_Date].[Month Name].&amp;[June]" c="June"/>
              <i n="[Dim_Date].[Month Name].&amp;[March]" c="March"/>
              <i n="[Dim_Date].[Month Name].&amp;[May]" c="May"/>
              <i n="[Dim_Date].[Month Name].&amp;[November]" c="November"/>
              <i n="[Dim_Date].[Month Name].&amp;[October]" c="October"/>
              <i n="[Dim_Date].[Month Name].&amp;[September]" c="September"/>
            </range>
          </ranges>
        </level>
      </levels>
      <selections count="1">
        <selection n="[Dim_Date].[Month Name].[All]"/>
      </selections>
    </olap>
  </data>
  <extLst>
    <x:ext xmlns:x15="http://schemas.microsoft.com/office/spreadsheetml/2010/11/main" uri="{470722E0-AACD-4C17-9CDC-17EF765DBC7E}">
      <x15:slicerCacheHideItemsWithNoData count="1">
        <x15:slicerCacheOlapLevelName uniqueName="[Dim_Date].[Month Name].[Month Nam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uck_Type" xr10:uid="{71D8D0A0-2CBF-410B-BEC3-E79EE6BF2A39}" sourceName="[Vehicles].[Truck Type]">
  <pivotTables>
    <pivotTable tabId="5" name="PivotTable1"/>
    <pivotTable tabId="5" name="PivotTable3"/>
    <pivotTable tabId="5" name="PivotTable4"/>
    <pivotTable tabId="5" name="PivotTable5"/>
    <pivotTable tabId="5" name="PivotTable6"/>
    <pivotTable tabId="5" name="PivotTable8"/>
    <pivotTable tabId="5" name="PivotTable10"/>
  </pivotTables>
  <data>
    <olap pivotCacheId="350141937">
      <levels count="2">
        <level uniqueName="[Vehicles].[Truck Type].[(All)]" sourceCaption="(All)" count="0"/>
        <level uniqueName="[Vehicles].[Truck Type].[Truck Type]" sourceCaption="Truck Type" count="4">
          <ranges>
            <range startItem="0">
              <i n="[Vehicles].[Truck Type].&amp;[BOX]" c="BOX"/>
              <i n="[Vehicles].[Truck Type].&amp;[SEMI-TRAILER]" c="SEMI-TRAILER"/>
              <i n="[Vehicles].[Truck Type].&amp;[TRACTOR]" c="TRACTOR"/>
              <i n="[Vehicles].[Truck Type].&amp;[TRAILER]" c="TRAILER"/>
            </range>
          </ranges>
        </level>
      </levels>
      <selections count="1">
        <selection n="[Vehicles].[Truck Type].[All]"/>
      </selections>
    </olap>
  </data>
  <extLst>
    <x:ext xmlns:x15="http://schemas.microsoft.com/office/spreadsheetml/2010/11/main" uri="{470722E0-AACD-4C17-9CDC-17EF765DBC7E}">
      <x15:slicerCacheHideItemsWithNoData count="1">
        <x15:slicerCacheOlapLevelName uniqueName="[Vehicles].[Truck Type].[Truck Type]"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D81AF0D-5008-45A0-8935-A11B48E0923B}" sourceName="[Dim_Date].[Year]">
  <pivotTables>
    <pivotTable tabId="5" name="PivotTable1"/>
    <pivotTable tabId="5" name="PivotTable3"/>
    <pivotTable tabId="5" name="PivotTable4"/>
    <pivotTable tabId="5" name="PivotTable5"/>
    <pivotTable tabId="5" name="PivotTable6"/>
    <pivotTable tabId="5" name="PivotTable7"/>
    <pivotTable tabId="5" name="PivotTable8"/>
    <pivotTable tabId="5" name="PivotTable9"/>
    <pivotTable tabId="5" name="PivotTable10"/>
  </pivotTables>
  <data>
    <olap pivotCacheId="350141937">
      <levels count="2">
        <level uniqueName="[Dim_Date].[Year].[(All)]" sourceCaption="(All)" count="0"/>
        <level uniqueName="[Dim_Date].[Year].[Year]" sourceCaption="Year" count="2">
          <ranges>
            <range startItem="0">
              <i n="[Dim_Date].[Year].&amp;[2.018E3]" c="2018"/>
              <i n="[Dim_Date].[Year].&amp;[2.019E3]" c="2019"/>
            </range>
          </ranges>
        </level>
      </levels>
      <selections count="1">
        <selection n="[Dim_Date].[Year].[All]"/>
      </selections>
    </olap>
  </data>
  <extLst>
    <x:ext xmlns:x15="http://schemas.microsoft.com/office/spreadsheetml/2010/11/main" uri="{470722E0-AACD-4C17-9CDC-17EF765DBC7E}">
      <x15:slicerCacheHideItemsWithNoData count="1">
        <x15:slicerCacheOlapLevelName uniqueName="[Dim_Date].[Year].[Yea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1CC3C8BC-3185-4DFD-9B53-C5E1EBA52ACE}" cache="Slicer_Month_Name" caption="Month Name" columnCount="2" level="1" rowHeight="274320"/>
  <slicer name="Truck Type 1" xr10:uid="{0E604EC3-7AD7-477B-93E3-33B82F2715EF}" cache="Slicer_Truck_Type" caption="Truck Type" columnCount="2" level="1" rowHeight="274320"/>
  <slicer name="Year 1" xr10:uid="{84E4CB78-50FF-43F0-BEEE-649DF68A9FD2}" cache="Slicer_Year" caption="Year" columnCount="2" level="1"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75D2EF2A-9A40-4CCF-8021-35F4177E59B0}" cache="Slicer_Month_Name" caption="Month Name" columnCount="2" level="1" rowHeight="274320"/>
  <slicer name="Truck Type" xr10:uid="{C090D370-9083-4D0C-8C62-003A698C48D9}" cache="Slicer_Truck_Type" caption="Truck Type" columnCount="2" level="1" rowHeight="274320"/>
  <slicer name="Year" xr10:uid="{212256D8-4BA4-4CA5-A748-E75F8F012D0A}" cache="Slicer_Year" caption="Year" columnCount="2" level="1"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84FAD-2B0D-48BE-8E28-B3331AB1B9FB}">
  <dimension ref="A2:R6"/>
  <sheetViews>
    <sheetView showGridLines="0" tabSelected="1" topLeftCell="A2" zoomScale="90" zoomScaleNormal="90" workbookViewId="0">
      <selection activeCell="F31" sqref="F31"/>
    </sheetView>
  </sheetViews>
  <sheetFormatPr defaultRowHeight="15" x14ac:dyDescent="0.25"/>
  <cols>
    <col min="1" max="16384" width="9.140625" style="21"/>
  </cols>
  <sheetData>
    <row r="2" spans="1:18" x14ac:dyDescent="0.25">
      <c r="A2" s="22"/>
      <c r="B2" s="22"/>
    </row>
    <row r="3" spans="1:18" x14ac:dyDescent="0.25">
      <c r="A3" s="23"/>
      <c r="B3" s="24"/>
    </row>
    <row r="4" spans="1:18" x14ac:dyDescent="0.25">
      <c r="A4" s="23"/>
      <c r="B4" s="24"/>
    </row>
    <row r="5" spans="1:18" x14ac:dyDescent="0.25">
      <c r="A5" s="23"/>
      <c r="B5" s="24"/>
    </row>
    <row r="6" spans="1:18" x14ac:dyDescent="0.25">
      <c r="R6" s="21" t="s">
        <v>79</v>
      </c>
    </row>
  </sheetData>
  <pageMargins left="0.7" right="0.7" top="0.75" bottom="0.75" header="0.3" footer="0.3"/>
  <pageSetup orientation="portrait" r:id="rId1"/>
  <drawing r:id="rId2"/>
  <legacyDrawing r:id="rId3"/>
  <extLst>
    <ext xmlns:x14="http://schemas.microsoft.com/office/spreadsheetml/2009/9/main" uri="{05C60535-1F16-4fd2-B633-F4F36F0B64E0}">
      <x14:sparklineGroups xmlns:xm="http://schemas.microsoft.com/office/excel/2006/main">
        <x14:sparklineGroup type="column" displayEmptyCellsAs="gap" high="1" low="1" negative="1" xr2:uid="{17981D6A-34FB-43E1-92CA-5F1F9FD0AF73}">
          <x14:colorSeries rgb="FF376092"/>
          <x14:colorNegative rgb="FFFF0000"/>
          <x14:colorAxis rgb="FF000000"/>
          <x14:colorMarkers rgb="FFD00000"/>
          <x14:colorFirst rgb="FFD00000"/>
          <x14:colorLast rgb="FFD00000"/>
          <x14:colorHigh theme="9"/>
          <x14:colorLow rgb="FFC00000"/>
          <x14:sparklines>
            <x14:sparkline>
              <xm:f>'NEW DASH'!O9:Z9</xm:f>
              <xm:sqref>AA8</xm:sqref>
            </x14:sparkline>
          </x14:sparklines>
        </x14:sparklineGroup>
        <x14:sparklineGroup type="column" displayEmptyCellsAs="gap" high="1" low="1" negative="1" xr2:uid="{31A69B5D-46DF-46B8-ABCC-BF7BF4E0E703}">
          <x14:colorSeries rgb="FF376092"/>
          <x14:colorNegative rgb="FFFF0000"/>
          <x14:colorAxis rgb="FF000000"/>
          <x14:colorMarkers rgb="FFD00000"/>
          <x14:colorFirst rgb="FFD00000"/>
          <x14:colorLast rgb="FFD00000"/>
          <x14:colorHigh theme="9"/>
          <x14:colorLow rgb="FFC00000"/>
          <x14:sparklines>
            <x14:sparkline>
              <xm:f>'NEW DASH'!J2:U2</xm:f>
              <xm:sqref>W2</xm:sqref>
            </x14:sparkline>
          </x14:sparklines>
        </x14:sparklineGroup>
      </x14:sparklineGroup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DEC9-B873-41AF-B582-14A0F6A5EAEA}">
  <dimension ref="A1:AC70"/>
  <sheetViews>
    <sheetView topLeftCell="H1" workbookViewId="0">
      <selection activeCell="T10" sqref="T10"/>
    </sheetView>
  </sheetViews>
  <sheetFormatPr defaultRowHeight="15" x14ac:dyDescent="0.25"/>
  <cols>
    <col min="1" max="1" width="13.140625" bestFit="1" customWidth="1"/>
    <col min="2" max="2" width="13.85546875" bestFit="1" customWidth="1"/>
    <col min="3" max="3" width="19.7109375" bestFit="1" customWidth="1"/>
    <col min="4" max="4" width="14" bestFit="1" customWidth="1"/>
    <col min="5" max="6" width="8.85546875" bestFit="1" customWidth="1"/>
    <col min="7" max="7" width="13.140625" bestFit="1" customWidth="1"/>
    <col min="8" max="8" width="13.85546875" bestFit="1" customWidth="1"/>
    <col min="9" max="9" width="7.140625" bestFit="1" customWidth="1"/>
    <col min="10" max="10" width="10.140625" bestFit="1" customWidth="1"/>
    <col min="11" max="11" width="8.85546875" bestFit="1" customWidth="1"/>
    <col min="12" max="12" width="7.7109375" bestFit="1" customWidth="1"/>
    <col min="13" max="14" width="7" bestFit="1" customWidth="1"/>
    <col min="15" max="15" width="6.7109375" bestFit="1" customWidth="1"/>
    <col min="16" max="16" width="7" bestFit="1" customWidth="1"/>
    <col min="17" max="17" width="10.42578125" bestFit="1" customWidth="1"/>
    <col min="18" max="18" width="8.140625" bestFit="1" customWidth="1"/>
    <col min="19" max="19" width="29.28515625" customWidth="1"/>
    <col min="20" max="20" width="11.28515625" bestFit="1" customWidth="1"/>
    <col min="21" max="21" width="12.85546875" bestFit="1" customWidth="1"/>
    <col min="22" max="22" width="17.28515625" bestFit="1" customWidth="1"/>
  </cols>
  <sheetData>
    <row r="1" spans="1:29" x14ac:dyDescent="0.25">
      <c r="H1" s="16" t="str">
        <f>"Profits: " &amp; INDEX(H3:H6,MATCH(MAX(I3:I6),I3:I6,0)) &amp; " Earned " &amp; TEXT(MAX(I3:I6),"$0.00") &amp; " as Profit"</f>
        <v>Profits: TRAILER Earned $1074306.39 as Profit</v>
      </c>
      <c r="K1" s="28" t="str">
        <f>"Total Revenue vs Total Cost: "&amp;INDEX($K$3:$K$14,MATCH(MAX(L3:L14),L3:L14,0))&amp;": "&amp;TEXT(MAX(L3:L14),"$0.00")&amp; " - Operational Cost" &amp;" | "&amp;INDEX(K3:K14,MATCH(MAX(M3:M14),M3:M14,0))&amp;" : "&amp;TEXT(MAX(M3:M14),"$0.00") &amp; " - Revenue"</f>
        <v>Total Revenue vs Total Cost: May: $454924.56 - Operational Cost | February : $709696.35 - Revenue</v>
      </c>
      <c r="L1" s="28"/>
      <c r="M1" s="28"/>
      <c r="N1" s="28"/>
      <c r="O1" s="28"/>
      <c r="P1" s="28"/>
      <c r="S1" s="28" t="str">
        <f>"Excellence: "&amp;INDEX(S3:S8,MATCH(MAX(T3:T8),T3:T8,0))&amp;" : "&amp;TEXT(MAX(T3:T8),"$0.00") &amp;" || "&amp;INDEX(S3:S8,MATCH(MAX(U3:U8),U3:U8,0))&amp;" : "&amp;TEXT(MAX(U3:U8),"$0.00")</f>
        <v>Excellence: Efan Archer : $5.74 || Stevie Schofield : $89585.00</v>
      </c>
      <c r="T1" s="28"/>
      <c r="U1" s="28"/>
      <c r="W1" s="28"/>
      <c r="X1" s="28"/>
      <c r="Y1" s="28"/>
      <c r="Z1" s="28"/>
      <c r="AA1" s="28"/>
    </row>
    <row r="2" spans="1:29" x14ac:dyDescent="0.25">
      <c r="A2" t="s">
        <v>24</v>
      </c>
      <c r="B2" t="s">
        <v>26</v>
      </c>
      <c r="C2" t="s">
        <v>83</v>
      </c>
      <c r="D2" t="s">
        <v>84</v>
      </c>
      <c r="E2" t="s">
        <v>78</v>
      </c>
      <c r="H2" s="1" t="s">
        <v>0</v>
      </c>
      <c r="I2" t="s">
        <v>26</v>
      </c>
      <c r="K2" s="1" t="s">
        <v>0</v>
      </c>
      <c r="L2" t="s">
        <v>5</v>
      </c>
      <c r="M2" t="s">
        <v>24</v>
      </c>
      <c r="R2" t="s">
        <v>90</v>
      </c>
    </row>
    <row r="3" spans="1:29" x14ac:dyDescent="0.25">
      <c r="A3" s="16">
        <v>5461023.6900000004</v>
      </c>
      <c r="B3" s="16">
        <v>1689377.9909662493</v>
      </c>
      <c r="C3" s="5">
        <v>3.2015789536964663</v>
      </c>
      <c r="D3" s="3">
        <v>4.3771569580494685</v>
      </c>
      <c r="E3" s="4">
        <v>1178058</v>
      </c>
      <c r="H3" s="2" t="s">
        <v>1</v>
      </c>
      <c r="I3" s="16">
        <v>208786.63409424998</v>
      </c>
      <c r="K3" s="2" t="s">
        <v>17</v>
      </c>
      <c r="L3" s="16">
        <v>309225.68731200002</v>
      </c>
      <c r="M3" s="16">
        <v>383334.74</v>
      </c>
      <c r="N3" t="str" cm="1">
        <f t="array" ref="N3:P14">K3:M14</f>
        <v>January</v>
      </c>
      <c r="O3">
        <v>309225.68731200002</v>
      </c>
      <c r="P3">
        <v>383334.74</v>
      </c>
      <c r="S3" s="20" t="s">
        <v>0</v>
      </c>
      <c r="T3" s="20" t="s">
        <v>84</v>
      </c>
      <c r="U3" s="20" t="s">
        <v>6</v>
      </c>
      <c r="W3" s="26" t="s">
        <v>92</v>
      </c>
      <c r="X3" s="26"/>
      <c r="Y3" s="26"/>
      <c r="Z3" s="26"/>
      <c r="AA3" s="26"/>
      <c r="AB3" s="26"/>
      <c r="AC3" s="26"/>
    </row>
    <row r="4" spans="1:29" x14ac:dyDescent="0.25">
      <c r="H4" s="2" t="s">
        <v>2</v>
      </c>
      <c r="I4" s="16">
        <v>337679.9955205</v>
      </c>
      <c r="K4" s="2" t="s">
        <v>16</v>
      </c>
      <c r="L4" s="16">
        <v>336366.60155300004</v>
      </c>
      <c r="M4" s="16">
        <v>709696.35</v>
      </c>
      <c r="N4" t="str">
        <v>February</v>
      </c>
      <c r="O4">
        <v>336366.60155300004</v>
      </c>
      <c r="P4">
        <v>709696.35</v>
      </c>
      <c r="S4" s="18" t="s">
        <v>9</v>
      </c>
      <c r="T4" s="19">
        <v>5.523842239074404</v>
      </c>
      <c r="U4" s="19">
        <v>50493</v>
      </c>
      <c r="W4" s="26"/>
      <c r="X4" s="26"/>
      <c r="Y4" s="26"/>
      <c r="Z4" s="26"/>
      <c r="AA4" s="26"/>
      <c r="AB4" s="26"/>
      <c r="AC4" s="26"/>
    </row>
    <row r="5" spans="1:29" x14ac:dyDescent="0.25">
      <c r="H5" s="2" t="s">
        <v>3</v>
      </c>
      <c r="I5" s="16">
        <v>68604.969550000038</v>
      </c>
      <c r="K5" s="2" t="s">
        <v>12</v>
      </c>
      <c r="L5" s="16">
        <v>312606.53989799996</v>
      </c>
      <c r="M5" s="16">
        <v>655864.15</v>
      </c>
      <c r="N5" t="str">
        <v>March</v>
      </c>
      <c r="O5">
        <v>312606.53989799996</v>
      </c>
      <c r="P5">
        <v>655864.15</v>
      </c>
      <c r="S5" s="18" t="s">
        <v>97</v>
      </c>
      <c r="T5" s="19">
        <v>5.6793102822157993</v>
      </c>
      <c r="U5" s="19">
        <v>34406</v>
      </c>
      <c r="W5" s="26"/>
      <c r="X5" s="26"/>
      <c r="Y5" s="26"/>
      <c r="Z5" s="26"/>
      <c r="AA5" s="26"/>
      <c r="AB5" s="26"/>
      <c r="AC5" s="26"/>
    </row>
    <row r="6" spans="1:29" x14ac:dyDescent="0.25">
      <c r="A6" s="1" t="s">
        <v>0</v>
      </c>
      <c r="B6" t="s">
        <v>24</v>
      </c>
      <c r="C6" t="s">
        <v>26</v>
      </c>
      <c r="D6" t="s">
        <v>83</v>
      </c>
      <c r="E6" t="s">
        <v>84</v>
      </c>
      <c r="F6" t="s">
        <v>78</v>
      </c>
      <c r="H6" s="2" t="s">
        <v>4</v>
      </c>
      <c r="I6" s="16">
        <v>1074306.3918014988</v>
      </c>
      <c r="K6" s="2" t="s">
        <v>13</v>
      </c>
      <c r="L6" s="16">
        <v>430905.21712900006</v>
      </c>
      <c r="M6" s="16">
        <v>532351.86</v>
      </c>
      <c r="N6" t="str">
        <v>April</v>
      </c>
      <c r="O6">
        <v>430905.21712900006</v>
      </c>
      <c r="P6">
        <v>532351.86</v>
      </c>
      <c r="S6" s="18" t="s">
        <v>11</v>
      </c>
      <c r="T6" s="19">
        <v>5.7342180187007772</v>
      </c>
      <c r="U6" s="19">
        <v>89585</v>
      </c>
      <c r="W6" s="26"/>
      <c r="X6" s="26"/>
      <c r="Y6" s="26"/>
      <c r="Z6" s="26"/>
      <c r="AA6" s="26"/>
      <c r="AB6" s="26"/>
      <c r="AC6" s="26"/>
    </row>
    <row r="7" spans="1:29" x14ac:dyDescent="0.25">
      <c r="A7" s="2" t="s">
        <v>81</v>
      </c>
      <c r="B7" s="5">
        <v>5461023.6900000004</v>
      </c>
      <c r="C7" s="5">
        <v>3105923.3523145001</v>
      </c>
      <c r="D7" s="5">
        <v>3.2636566608817175</v>
      </c>
      <c r="E7" s="3">
        <v>4.3460444234694853</v>
      </c>
      <c r="F7" s="4">
        <v>721614</v>
      </c>
      <c r="H7" s="2" t="s">
        <v>80</v>
      </c>
      <c r="I7" s="5">
        <v>1689377.9909662493</v>
      </c>
      <c r="K7" s="2" t="s">
        <v>20</v>
      </c>
      <c r="L7" s="16">
        <v>454924.55511900003</v>
      </c>
      <c r="M7" s="16">
        <v>472969.01</v>
      </c>
      <c r="N7" t="str">
        <v>May</v>
      </c>
      <c r="O7">
        <v>454924.55511900003</v>
      </c>
      <c r="P7">
        <v>472969.01</v>
      </c>
      <c r="S7" s="18" t="s">
        <v>8</v>
      </c>
      <c r="T7" s="19">
        <v>5.7437119320030385</v>
      </c>
      <c r="U7" s="19">
        <v>59494</v>
      </c>
      <c r="W7" s="26"/>
      <c r="X7" s="26"/>
      <c r="Y7" s="26"/>
      <c r="Z7" s="26"/>
      <c r="AA7" s="26"/>
      <c r="AB7" s="26"/>
      <c r="AC7" s="26"/>
    </row>
    <row r="8" spans="1:29" x14ac:dyDescent="0.25">
      <c r="A8" s="2" t="s">
        <v>82</v>
      </c>
      <c r="B8" s="5">
        <v>5461023.6900000004</v>
      </c>
      <c r="C8" s="5">
        <v>4044478.3286517505</v>
      </c>
      <c r="D8" s="5">
        <v>3.1034373578100483</v>
      </c>
      <c r="E8" s="3">
        <v>4.4272634554641703</v>
      </c>
      <c r="F8" s="4">
        <v>456444</v>
      </c>
      <c r="K8" s="2" t="s">
        <v>19</v>
      </c>
      <c r="L8" s="16">
        <v>425237.61486774997</v>
      </c>
      <c r="M8" s="16">
        <v>469897.84</v>
      </c>
      <c r="N8" t="str">
        <v>June</v>
      </c>
      <c r="O8">
        <v>425237.61486774997</v>
      </c>
      <c r="P8">
        <v>469897.84</v>
      </c>
      <c r="S8" s="18" t="s">
        <v>10</v>
      </c>
      <c r="T8" s="19">
        <v>5.617997459749807</v>
      </c>
      <c r="U8" s="19">
        <v>31670</v>
      </c>
      <c r="W8" s="26"/>
      <c r="X8" s="26"/>
      <c r="Y8" s="26"/>
      <c r="Z8" s="26"/>
      <c r="AA8" s="26"/>
      <c r="AB8" s="26"/>
      <c r="AC8" s="26"/>
    </row>
    <row r="9" spans="1:29" x14ac:dyDescent="0.25">
      <c r="A9" s="2" t="s">
        <v>80</v>
      </c>
      <c r="B9" s="5">
        <v>5461023.6900000004</v>
      </c>
      <c r="C9" s="5">
        <v>1689377.9909662493</v>
      </c>
      <c r="D9" s="5">
        <v>3.2015789536964663</v>
      </c>
      <c r="E9" s="3">
        <v>4.3771569580494685</v>
      </c>
      <c r="F9" s="4">
        <v>1178058</v>
      </c>
      <c r="K9" s="2" t="s">
        <v>18</v>
      </c>
      <c r="L9" s="16">
        <v>416992.18545500003</v>
      </c>
      <c r="M9" s="16">
        <v>522735.25</v>
      </c>
      <c r="N9" t="str">
        <v>July</v>
      </c>
      <c r="O9">
        <v>416992.18545500003</v>
      </c>
      <c r="P9">
        <v>522735.25</v>
      </c>
      <c r="W9" s="26"/>
      <c r="X9" s="26"/>
      <c r="Y9" s="26"/>
      <c r="Z9" s="26"/>
      <c r="AA9" s="26"/>
      <c r="AB9" s="26"/>
      <c r="AC9" s="26"/>
    </row>
    <row r="10" spans="1:29" x14ac:dyDescent="0.25">
      <c r="H10" t="str">
        <f>"Maintenance Cost:" &amp; INDEX(H12:H15,MATCH(MAX(I12:I15),I12:I15,0)) &amp; " Incurred " &amp; TEXT(MAX(I12:I15),"$0.00")&amp; " as Maintenace Cost"</f>
        <v>Maintenance Cost:TRAILER Incurred $123796.39 as Maintenace Cost</v>
      </c>
      <c r="K10" s="2" t="s">
        <v>14</v>
      </c>
      <c r="L10" s="16">
        <v>373640.31395400001</v>
      </c>
      <c r="M10" s="16">
        <v>610715.24</v>
      </c>
      <c r="N10" t="str">
        <v>August</v>
      </c>
      <c r="O10">
        <v>373640.31395400001</v>
      </c>
      <c r="P10">
        <v>610715.24</v>
      </c>
      <c r="T10" t="s">
        <v>96</v>
      </c>
      <c r="W10" s="26"/>
      <c r="X10" s="26"/>
      <c r="Y10" s="26"/>
      <c r="Z10" s="26"/>
      <c r="AA10" s="26"/>
      <c r="AB10" s="26"/>
      <c r="AC10" s="26"/>
    </row>
    <row r="11" spans="1:29" x14ac:dyDescent="0.25">
      <c r="A11" s="5"/>
      <c r="B11" s="11">
        <v>2018</v>
      </c>
      <c r="C11" s="11">
        <v>2019</v>
      </c>
      <c r="D11" s="12" t="s">
        <v>86</v>
      </c>
      <c r="E11" s="14" t="s">
        <v>87</v>
      </c>
      <c r="H11" s="1" t="s">
        <v>0</v>
      </c>
      <c r="I11" t="s">
        <v>7</v>
      </c>
      <c r="K11" s="2" t="s">
        <v>23</v>
      </c>
      <c r="L11" s="16">
        <v>170454.68312300002</v>
      </c>
      <c r="M11" s="16">
        <v>248536.52</v>
      </c>
      <c r="N11" t="str">
        <v>September</v>
      </c>
      <c r="O11">
        <v>170454.68312300002</v>
      </c>
      <c r="P11">
        <v>248536.52</v>
      </c>
    </row>
    <row r="12" spans="1:29" x14ac:dyDescent="0.25">
      <c r="A12" s="5" t="s">
        <v>24</v>
      </c>
      <c r="B12" s="16">
        <f>B7</f>
        <v>5461023.6900000004</v>
      </c>
      <c r="C12" s="16">
        <f>B8</f>
        <v>5461023.6900000004</v>
      </c>
      <c r="D12" s="10">
        <f>(B12-C12)/C12</f>
        <v>0</v>
      </c>
      <c r="E12" s="17" t="str">
        <f>IF(D12&gt;0,"↑","↓")&amp;TEXT(ABS(D12),"0.00%")&amp;" YOY"</f>
        <v>↓0.00% YOY</v>
      </c>
      <c r="H12" s="2" t="s">
        <v>1</v>
      </c>
      <c r="I12" s="16">
        <v>47754.52</v>
      </c>
      <c r="K12" s="2" t="s">
        <v>22</v>
      </c>
      <c r="L12" s="16">
        <v>288584.11062300002</v>
      </c>
      <c r="M12" s="16">
        <v>274320.98</v>
      </c>
      <c r="N12" t="str">
        <v>October</v>
      </c>
      <c r="O12">
        <v>288584.11062300002</v>
      </c>
      <c r="P12">
        <v>274320.98</v>
      </c>
    </row>
    <row r="13" spans="1:29" x14ac:dyDescent="0.25">
      <c r="A13" s="5" t="s">
        <v>26</v>
      </c>
      <c r="B13" s="16">
        <f>C7</f>
        <v>3105923.3523145001</v>
      </c>
      <c r="C13" s="16">
        <f>C8</f>
        <v>4044478.3286517505</v>
      </c>
      <c r="D13" s="10">
        <f>(B13-C13)/C13</f>
        <v>-0.23205835217075396</v>
      </c>
      <c r="E13" s="17" t="str">
        <f>IF(D13&gt;0,"↑","↓")&amp;TEXT(ABS(D13),"0.00%")&amp;" YOY"</f>
        <v>↓23.21% YOY</v>
      </c>
      <c r="H13" s="2" t="s">
        <v>2</v>
      </c>
      <c r="I13" s="16">
        <v>60293.97</v>
      </c>
      <c r="K13" s="2" t="s">
        <v>21</v>
      </c>
      <c r="L13" s="16">
        <v>129963.62000000001</v>
      </c>
      <c r="M13" s="16">
        <v>315045.59999999998</v>
      </c>
      <c r="N13" t="str">
        <v>November</v>
      </c>
      <c r="O13">
        <v>129963.62000000001</v>
      </c>
      <c r="P13">
        <v>315045.59999999998</v>
      </c>
      <c r="W13" s="25" t="s">
        <v>93</v>
      </c>
      <c r="X13" s="26"/>
      <c r="Y13" s="26"/>
      <c r="Z13" s="26"/>
      <c r="AA13" s="26"/>
      <c r="AB13" s="26"/>
      <c r="AC13" s="26"/>
    </row>
    <row r="14" spans="1:29" x14ac:dyDescent="0.25">
      <c r="A14" s="5" t="s">
        <v>85</v>
      </c>
      <c r="B14" s="5">
        <f>D7</f>
        <v>3.2636566608817175</v>
      </c>
      <c r="C14" s="5">
        <f>D8</f>
        <v>3.1034373578100483</v>
      </c>
      <c r="D14" s="10">
        <f>(B14-C14)/C14</f>
        <v>5.162640150234208E-2</v>
      </c>
      <c r="E14" s="17" t="str">
        <f>IF(D14&gt;0,"↑","↓")&amp;TEXT(ABS(D14),"0.00%")&amp;" YOY"</f>
        <v>↑5.16% YOY</v>
      </c>
      <c r="H14" s="2" t="s">
        <v>3</v>
      </c>
      <c r="I14" s="16">
        <v>35561.620000000003</v>
      </c>
      <c r="K14" s="2" t="s">
        <v>15</v>
      </c>
      <c r="L14" s="16">
        <v>122744.56999999999</v>
      </c>
      <c r="M14" s="16">
        <v>265556.15000000002</v>
      </c>
      <c r="N14" t="str">
        <v>December</v>
      </c>
      <c r="O14">
        <v>122744.56999999999</v>
      </c>
      <c r="P14">
        <v>265556.15000000002</v>
      </c>
      <c r="W14" s="26"/>
      <c r="X14" s="26"/>
      <c r="Y14" s="26"/>
      <c r="Z14" s="26"/>
      <c r="AA14" s="26"/>
      <c r="AB14" s="26"/>
      <c r="AC14" s="26"/>
    </row>
    <row r="15" spans="1:29" x14ac:dyDescent="0.25">
      <c r="A15" s="5" t="s">
        <v>84</v>
      </c>
      <c r="B15" s="3">
        <f>E7</f>
        <v>4.3460444234694853</v>
      </c>
      <c r="C15" s="3">
        <f>E8</f>
        <v>4.4272634554641703</v>
      </c>
      <c r="D15" s="10">
        <f>(B15-C15)/C15</f>
        <v>-1.8345199650236257E-2</v>
      </c>
      <c r="E15" s="17" t="str">
        <f>IF(D15&gt;0,"↑","↓")&amp;TEXT(ABS(D15),"0.00%")&amp;" YOY"</f>
        <v>↓1.83% YOY</v>
      </c>
      <c r="H15" s="2" t="s">
        <v>4</v>
      </c>
      <c r="I15" s="16">
        <v>123796.39</v>
      </c>
      <c r="W15" s="26"/>
      <c r="X15" s="26"/>
      <c r="Y15" s="26"/>
      <c r="Z15" s="26"/>
      <c r="AA15" s="26"/>
      <c r="AB15" s="26"/>
      <c r="AC15" s="26"/>
    </row>
    <row r="16" spans="1:29" x14ac:dyDescent="0.25">
      <c r="A16" s="5" t="s">
        <v>78</v>
      </c>
      <c r="B16" s="13">
        <f>F7</f>
        <v>721614</v>
      </c>
      <c r="C16">
        <f>F8</f>
        <v>456444</v>
      </c>
      <c r="D16" s="10">
        <f>(B16-C16)/C16</f>
        <v>0.58094749848831406</v>
      </c>
      <c r="E16" s="17" t="str">
        <f>IF(D16&gt;0,"↑","↓")&amp;TEXT(ABS(D16),"0.00%")&amp;" YOY"</f>
        <v>↑58.09% YOY</v>
      </c>
      <c r="H16" s="2" t="s">
        <v>80</v>
      </c>
      <c r="I16" s="5">
        <v>267406.5</v>
      </c>
      <c r="W16" s="26"/>
      <c r="X16" s="26"/>
      <c r="Y16" s="26"/>
      <c r="Z16" s="26"/>
      <c r="AA16" s="26"/>
      <c r="AB16" s="26"/>
      <c r="AC16" s="26"/>
    </row>
    <row r="17" spans="1:29" ht="18.75" x14ac:dyDescent="0.3">
      <c r="A17" s="27"/>
      <c r="B17" s="27"/>
      <c r="C17" s="27"/>
      <c r="G17" t="str">
        <f>"Hub: " &amp; INDEX($G$19:$G$23,MATCH(MAX(H19:H23),H19:H23,0)) &amp; " Generated " &amp; TEXT(MAX(H19:H23),"$0.00") &amp; " in Revenue"</f>
        <v>Hub: WV Generated $734070.12 in Revenue</v>
      </c>
      <c r="W17" s="26"/>
      <c r="X17" s="26"/>
      <c r="Y17" s="26"/>
      <c r="Z17" s="26"/>
      <c r="AA17" s="26"/>
      <c r="AB17" s="26"/>
      <c r="AC17" s="26"/>
    </row>
    <row r="18" spans="1:29" x14ac:dyDescent="0.25">
      <c r="A18" s="1" t="s">
        <v>0</v>
      </c>
      <c r="B18" t="s">
        <v>24</v>
      </c>
      <c r="C18" t="s">
        <v>89</v>
      </c>
      <c r="D18" t="s">
        <v>88</v>
      </c>
      <c r="G18" s="1" t="s">
        <v>0</v>
      </c>
      <c r="H18" t="s">
        <v>24</v>
      </c>
      <c r="K18" s="15">
        <f>MAX(J19:J23)*1.2</f>
        <v>880884.14399999997</v>
      </c>
      <c r="M18" s="1" t="s">
        <v>0</v>
      </c>
      <c r="N18" t="s">
        <v>24</v>
      </c>
      <c r="S18" s="25" t="s">
        <v>91</v>
      </c>
      <c r="T18" s="26"/>
      <c r="U18" s="26"/>
      <c r="V18" s="26"/>
      <c r="W18" s="26"/>
      <c r="X18" s="26"/>
      <c r="Y18" s="26"/>
      <c r="Z18" s="26"/>
      <c r="AA18" s="26"/>
      <c r="AB18" s="26"/>
      <c r="AC18" s="26"/>
    </row>
    <row r="19" spans="1:29" x14ac:dyDescent="0.25">
      <c r="A19" s="2" t="s">
        <v>27</v>
      </c>
      <c r="B19" s="16">
        <v>734070.12</v>
      </c>
      <c r="C19" t="str" cm="1">
        <f t="array" ref="C19:D70">A19:B70</f>
        <v>WV</v>
      </c>
      <c r="D19" s="16">
        <v>734070.12</v>
      </c>
      <c r="G19" s="2" t="s">
        <v>27</v>
      </c>
      <c r="H19" s="5">
        <v>734070.12</v>
      </c>
      <c r="I19" t="str" cm="1">
        <f t="array" ref="I19:J23">G19:H23</f>
        <v>WV</v>
      </c>
      <c r="J19" s="16">
        <v>734070.12</v>
      </c>
      <c r="K19" s="16">
        <f>$K$18-J19</f>
        <v>146814.02399999998</v>
      </c>
      <c r="M19" s="2" t="s">
        <v>13</v>
      </c>
      <c r="N19" s="5">
        <v>532351.86</v>
      </c>
      <c r="O19" t="str" cm="1">
        <f t="array" ref="O19:P30">M19:N30</f>
        <v>April</v>
      </c>
      <c r="P19">
        <v>532351.86</v>
      </c>
      <c r="S19" s="26"/>
      <c r="T19" s="26"/>
      <c r="U19" s="26"/>
      <c r="V19" s="26"/>
      <c r="W19" s="26"/>
      <c r="X19" s="26"/>
      <c r="Y19" s="26"/>
      <c r="Z19" s="26"/>
      <c r="AA19" s="26"/>
      <c r="AB19" s="26"/>
      <c r="AC19" s="26"/>
    </row>
    <row r="20" spans="1:29" x14ac:dyDescent="0.25">
      <c r="A20" s="2" t="s">
        <v>62</v>
      </c>
      <c r="B20" s="16">
        <v>590864</v>
      </c>
      <c r="C20" t="str">
        <v>OK</v>
      </c>
      <c r="D20" s="16">
        <v>590864</v>
      </c>
      <c r="G20" s="2" t="s">
        <v>62</v>
      </c>
      <c r="H20" s="5">
        <v>590864</v>
      </c>
      <c r="I20" t="str">
        <v>OK</v>
      </c>
      <c r="J20" s="16">
        <v>590864</v>
      </c>
      <c r="K20" s="16">
        <f t="shared" ref="K20:K23" si="0">$K$18-J20</f>
        <v>290020.14399999997</v>
      </c>
      <c r="M20" s="2" t="s">
        <v>14</v>
      </c>
      <c r="N20" s="5">
        <v>610715.24</v>
      </c>
      <c r="O20" t="str">
        <v>August</v>
      </c>
      <c r="P20">
        <v>610715.24</v>
      </c>
      <c r="S20" s="26"/>
      <c r="T20" s="26"/>
      <c r="U20" s="26"/>
      <c r="V20" s="26"/>
      <c r="W20" s="26"/>
      <c r="X20" s="26"/>
      <c r="Y20" s="26"/>
      <c r="Z20" s="26"/>
      <c r="AA20" s="26"/>
      <c r="AB20" s="26"/>
      <c r="AC20" s="26"/>
    </row>
    <row r="21" spans="1:29" x14ac:dyDescent="0.25">
      <c r="A21" s="2" t="s">
        <v>68</v>
      </c>
      <c r="B21" s="16">
        <v>473407.06</v>
      </c>
      <c r="C21" t="str">
        <v>SC</v>
      </c>
      <c r="D21" s="16">
        <v>473407.06</v>
      </c>
      <c r="G21" s="2" t="s">
        <v>68</v>
      </c>
      <c r="H21" s="5">
        <v>473407.06</v>
      </c>
      <c r="I21" t="str">
        <v>SC</v>
      </c>
      <c r="J21" s="16">
        <v>473407.06</v>
      </c>
      <c r="K21" s="16">
        <f t="shared" si="0"/>
        <v>407477.08399999997</v>
      </c>
      <c r="M21" s="2" t="s">
        <v>15</v>
      </c>
      <c r="N21" s="5">
        <v>265556.15000000002</v>
      </c>
      <c r="O21" t="str">
        <v>December</v>
      </c>
      <c r="P21">
        <v>265556.15000000002</v>
      </c>
      <c r="S21" s="26"/>
      <c r="T21" s="26"/>
      <c r="U21" s="26"/>
      <c r="V21" s="26"/>
    </row>
    <row r="22" spans="1:29" x14ac:dyDescent="0.25">
      <c r="A22" s="2" t="s">
        <v>65</v>
      </c>
      <c r="B22" s="16">
        <v>366515.97</v>
      </c>
      <c r="C22" t="str">
        <v>MN</v>
      </c>
      <c r="D22" s="16">
        <v>366515.97</v>
      </c>
      <c r="G22" s="2" t="s">
        <v>65</v>
      </c>
      <c r="H22" s="5">
        <v>366515.97</v>
      </c>
      <c r="I22" t="str">
        <v>MN</v>
      </c>
      <c r="J22" s="16">
        <v>366515.97</v>
      </c>
      <c r="K22" s="16">
        <f t="shared" si="0"/>
        <v>514368.174</v>
      </c>
      <c r="M22" s="2" t="s">
        <v>16</v>
      </c>
      <c r="N22" s="5">
        <v>709696.35</v>
      </c>
      <c r="O22" t="str">
        <v>February</v>
      </c>
      <c r="P22">
        <v>709696.35</v>
      </c>
      <c r="S22" s="26"/>
      <c r="T22" s="26"/>
      <c r="U22" s="26"/>
      <c r="V22" s="26"/>
    </row>
    <row r="23" spans="1:29" x14ac:dyDescent="0.25">
      <c r="A23" s="2" t="s">
        <v>54</v>
      </c>
      <c r="B23" s="16">
        <v>337578.42</v>
      </c>
      <c r="C23" t="str">
        <v>KY</v>
      </c>
      <c r="D23" s="16">
        <v>337578.42</v>
      </c>
      <c r="G23" s="2" t="s">
        <v>54</v>
      </c>
      <c r="H23" s="5">
        <v>337578.42</v>
      </c>
      <c r="I23" t="str">
        <v>KY</v>
      </c>
      <c r="J23" s="16">
        <v>337578.42</v>
      </c>
      <c r="K23" s="16">
        <f t="shared" si="0"/>
        <v>543305.72399999993</v>
      </c>
      <c r="M23" s="2" t="s">
        <v>17</v>
      </c>
      <c r="N23" s="5">
        <v>383334.74</v>
      </c>
      <c r="O23" t="str">
        <v>January</v>
      </c>
      <c r="P23">
        <v>383334.74</v>
      </c>
      <c r="S23" s="26"/>
      <c r="T23" s="26"/>
      <c r="U23" s="26"/>
      <c r="V23" s="26"/>
    </row>
    <row r="24" spans="1:29" x14ac:dyDescent="0.25">
      <c r="A24" s="2" t="s">
        <v>66</v>
      </c>
      <c r="B24" s="16">
        <v>265788.99</v>
      </c>
      <c r="C24" t="str">
        <v>VT</v>
      </c>
      <c r="D24" s="16">
        <v>265788.99</v>
      </c>
      <c r="G24" s="2" t="s">
        <v>80</v>
      </c>
      <c r="H24" s="5">
        <v>2502435.5699999998</v>
      </c>
      <c r="M24" s="2" t="s">
        <v>18</v>
      </c>
      <c r="N24" s="5">
        <v>522735.25</v>
      </c>
      <c r="O24" t="str">
        <v>July</v>
      </c>
      <c r="P24">
        <v>522735.25</v>
      </c>
      <c r="S24" s="26"/>
      <c r="T24" s="26"/>
      <c r="U24" s="26"/>
      <c r="V24" s="26"/>
    </row>
    <row r="25" spans="1:29" x14ac:dyDescent="0.25">
      <c r="A25" s="2" t="s">
        <v>75</v>
      </c>
      <c r="B25" s="16">
        <v>229642.71</v>
      </c>
      <c r="C25" t="str">
        <v>MO</v>
      </c>
      <c r="D25" s="16">
        <v>229642.71</v>
      </c>
      <c r="M25" s="2" t="s">
        <v>19</v>
      </c>
      <c r="N25" s="5">
        <v>469897.84</v>
      </c>
      <c r="O25" t="str">
        <v>June</v>
      </c>
      <c r="P25">
        <v>469897.84</v>
      </c>
    </row>
    <row r="26" spans="1:29" x14ac:dyDescent="0.25">
      <c r="A26" s="2" t="s">
        <v>74</v>
      </c>
      <c r="B26" s="16">
        <v>227765.77</v>
      </c>
      <c r="C26" t="str">
        <v>WA</v>
      </c>
      <c r="D26" s="16">
        <v>227765.77</v>
      </c>
      <c r="M26" s="2" t="s">
        <v>12</v>
      </c>
      <c r="N26" s="5">
        <v>655864.15</v>
      </c>
      <c r="O26" t="str">
        <v>March</v>
      </c>
      <c r="P26">
        <v>655864.15</v>
      </c>
    </row>
    <row r="27" spans="1:29" x14ac:dyDescent="0.25">
      <c r="A27" s="2" t="s">
        <v>47</v>
      </c>
      <c r="B27" s="16">
        <v>227578.35</v>
      </c>
      <c r="C27" t="str">
        <v>AZ</v>
      </c>
      <c r="D27" s="16">
        <v>227578.35</v>
      </c>
      <c r="M27" s="2" t="s">
        <v>20</v>
      </c>
      <c r="N27" s="5">
        <v>472969.01</v>
      </c>
      <c r="O27" t="str">
        <v>May</v>
      </c>
      <c r="P27">
        <v>472969.01</v>
      </c>
    </row>
    <row r="28" spans="1:29" x14ac:dyDescent="0.25">
      <c r="A28" s="2" t="s">
        <v>35</v>
      </c>
      <c r="B28" s="16">
        <v>197573.82</v>
      </c>
      <c r="C28" t="str">
        <v>WY</v>
      </c>
      <c r="D28" s="16">
        <v>197573.82</v>
      </c>
      <c r="M28" s="2" t="s">
        <v>21</v>
      </c>
      <c r="N28" s="5">
        <v>315045.59999999998</v>
      </c>
      <c r="O28" t="str">
        <v>November</v>
      </c>
      <c r="P28">
        <v>315045.59999999998</v>
      </c>
    </row>
    <row r="29" spans="1:29" x14ac:dyDescent="0.25">
      <c r="A29" s="2" t="s">
        <v>51</v>
      </c>
      <c r="B29" s="16">
        <v>195293.22</v>
      </c>
      <c r="C29" t="str">
        <v>MD</v>
      </c>
      <c r="D29" s="16">
        <v>195293.22</v>
      </c>
      <c r="M29" s="2" t="s">
        <v>22</v>
      </c>
      <c r="N29" s="5">
        <v>274320.98</v>
      </c>
      <c r="O29" t="str">
        <v>October</v>
      </c>
      <c r="P29">
        <v>274320.98</v>
      </c>
    </row>
    <row r="30" spans="1:29" x14ac:dyDescent="0.25">
      <c r="A30" s="2" t="s">
        <v>30</v>
      </c>
      <c r="B30" s="16">
        <v>169117.47</v>
      </c>
      <c r="C30" t="str">
        <v>NC</v>
      </c>
      <c r="D30" s="16">
        <v>169117.47</v>
      </c>
      <c r="M30" s="2" t="s">
        <v>23</v>
      </c>
      <c r="N30" s="5">
        <v>248536.52</v>
      </c>
      <c r="O30" t="str">
        <v>September</v>
      </c>
      <c r="P30">
        <v>248536.52</v>
      </c>
    </row>
    <row r="31" spans="1:29" x14ac:dyDescent="0.25">
      <c r="A31" s="2" t="s">
        <v>39</v>
      </c>
      <c r="B31" s="16">
        <v>139499.01</v>
      </c>
      <c r="C31" t="str">
        <v>AL</v>
      </c>
      <c r="D31" s="16">
        <v>139499.01</v>
      </c>
      <c r="M31" s="2" t="s">
        <v>80</v>
      </c>
      <c r="N31" s="5">
        <v>5461023.6900000004</v>
      </c>
    </row>
    <row r="32" spans="1:29" x14ac:dyDescent="0.25">
      <c r="A32" s="2" t="s">
        <v>72</v>
      </c>
      <c r="B32" s="16">
        <v>122412.09</v>
      </c>
      <c r="C32" t="str">
        <v>DE</v>
      </c>
      <c r="D32" s="16">
        <v>122412.09</v>
      </c>
    </row>
    <row r="33" spans="1:20" x14ac:dyDescent="0.25">
      <c r="A33" s="2" t="s">
        <v>43</v>
      </c>
      <c r="B33" s="16">
        <v>111244.35</v>
      </c>
      <c r="C33" t="str">
        <v>SD</v>
      </c>
      <c r="D33" s="16">
        <v>111244.35</v>
      </c>
      <c r="G33" s="1" t="s">
        <v>95</v>
      </c>
      <c r="H33" t="s" vm="1">
        <v>98</v>
      </c>
    </row>
    <row r="34" spans="1:20" x14ac:dyDescent="0.25">
      <c r="A34" s="2" t="s">
        <v>44</v>
      </c>
      <c r="B34" s="16">
        <v>110470.03</v>
      </c>
      <c r="C34" t="str">
        <v>IL</v>
      </c>
      <c r="D34" s="16">
        <v>110470.03</v>
      </c>
    </row>
    <row r="35" spans="1:20" x14ac:dyDescent="0.25">
      <c r="A35" s="2" t="s">
        <v>48</v>
      </c>
      <c r="B35" s="16">
        <v>87411.91</v>
      </c>
      <c r="C35" t="str">
        <v>KS</v>
      </c>
      <c r="D35" s="16">
        <v>87411.91</v>
      </c>
      <c r="H35" s="1" t="s">
        <v>25</v>
      </c>
    </row>
    <row r="36" spans="1:20" x14ac:dyDescent="0.25">
      <c r="A36" s="2" t="s">
        <v>71</v>
      </c>
      <c r="B36" s="16">
        <v>66297.759999999995</v>
      </c>
      <c r="C36" t="str">
        <v>MS</v>
      </c>
      <c r="D36" s="16">
        <v>66297.759999999995</v>
      </c>
      <c r="G36" s="1" t="s">
        <v>94</v>
      </c>
      <c r="H36" t="s">
        <v>13</v>
      </c>
      <c r="I36" t="s">
        <v>14</v>
      </c>
      <c r="J36" t="s">
        <v>15</v>
      </c>
      <c r="K36" t="s">
        <v>16</v>
      </c>
      <c r="L36" t="s">
        <v>17</v>
      </c>
      <c r="M36" t="s">
        <v>18</v>
      </c>
      <c r="N36" t="s">
        <v>19</v>
      </c>
      <c r="O36" t="s">
        <v>12</v>
      </c>
      <c r="P36" t="s">
        <v>20</v>
      </c>
      <c r="Q36" t="s">
        <v>21</v>
      </c>
      <c r="R36" t="s">
        <v>22</v>
      </c>
      <c r="S36" t="s">
        <v>23</v>
      </c>
      <c r="T36" t="s">
        <v>80</v>
      </c>
    </row>
    <row r="37" spans="1:20" x14ac:dyDescent="0.25">
      <c r="A37" s="2" t="s">
        <v>34</v>
      </c>
      <c r="B37" s="16">
        <v>61294.53</v>
      </c>
      <c r="C37" t="str">
        <v>MT</v>
      </c>
      <c r="D37" s="16">
        <v>61294.53</v>
      </c>
      <c r="G37" s="2" t="s">
        <v>24</v>
      </c>
      <c r="H37" s="16">
        <v>532351.86</v>
      </c>
      <c r="I37" s="16">
        <v>610715.24</v>
      </c>
      <c r="J37" s="16">
        <v>265556.15000000002</v>
      </c>
      <c r="K37" s="16">
        <v>709696.35</v>
      </c>
      <c r="L37" s="16">
        <v>383334.74</v>
      </c>
      <c r="M37" s="16">
        <v>522735.25</v>
      </c>
      <c r="N37" s="16">
        <v>469897.84</v>
      </c>
      <c r="O37" s="16">
        <v>655864.15</v>
      </c>
      <c r="P37" s="16">
        <v>472969.01</v>
      </c>
      <c r="Q37" s="16">
        <v>315045.59999999998</v>
      </c>
      <c r="R37" s="16">
        <v>274320.98</v>
      </c>
      <c r="S37" s="16">
        <v>248536.52</v>
      </c>
      <c r="T37" s="16">
        <v>5461023.6900000004</v>
      </c>
    </row>
    <row r="38" spans="1:20" x14ac:dyDescent="0.25">
      <c r="A38" s="2" t="s">
        <v>46</v>
      </c>
      <c r="B38" s="16">
        <v>57745.05</v>
      </c>
      <c r="C38" t="str">
        <v>MI</v>
      </c>
      <c r="D38" s="16">
        <v>57745.05</v>
      </c>
      <c r="G38" s="2" t="s">
        <v>26</v>
      </c>
      <c r="H38" s="16">
        <v>101446.64287099993</v>
      </c>
      <c r="I38" s="16">
        <v>237074.92604599998</v>
      </c>
      <c r="J38" s="16">
        <v>142811.58000000005</v>
      </c>
      <c r="K38" s="16">
        <v>373329.74844699993</v>
      </c>
      <c r="L38" s="16">
        <v>74109.052687999996</v>
      </c>
      <c r="M38" s="16">
        <v>105743.06454499997</v>
      </c>
      <c r="N38" s="16">
        <v>44660.225132250052</v>
      </c>
      <c r="O38" s="16">
        <v>343257.61010200006</v>
      </c>
      <c r="P38" s="16">
        <v>18044.454880999983</v>
      </c>
      <c r="Q38" s="16">
        <v>185081.97999999992</v>
      </c>
      <c r="R38" s="16">
        <v>-14263.130623000034</v>
      </c>
      <c r="S38" s="16">
        <v>78081.83687699998</v>
      </c>
      <c r="T38" s="16">
        <v>1689377.9909662493</v>
      </c>
    </row>
    <row r="39" spans="1:20" x14ac:dyDescent="0.25">
      <c r="A39" s="2" t="s">
        <v>55</v>
      </c>
      <c r="B39" s="16">
        <v>57144.14</v>
      </c>
      <c r="C39" t="str">
        <v>TN</v>
      </c>
      <c r="D39" s="16">
        <v>57144.14</v>
      </c>
      <c r="G39" s="2" t="s">
        <v>83</v>
      </c>
      <c r="H39" s="5">
        <v>2.9988323355603348</v>
      </c>
      <c r="I39" s="5">
        <v>2.9454822466654056</v>
      </c>
      <c r="J39" s="5">
        <v>4.2763672786816702</v>
      </c>
      <c r="K39" s="5">
        <v>3.9754946407398659</v>
      </c>
      <c r="L39" s="5">
        <v>3.4813695474370379</v>
      </c>
      <c r="M39" s="5">
        <v>3.0180739366337352</v>
      </c>
      <c r="N39" s="5">
        <v>2.8561289501212337</v>
      </c>
      <c r="O39" s="5">
        <v>3.1913932181556457</v>
      </c>
      <c r="P39" s="5">
        <v>3.0363322706788498</v>
      </c>
      <c r="Q39" s="5">
        <v>4.527875831794586</v>
      </c>
      <c r="R39" s="5">
        <v>3.3253146965224007</v>
      </c>
      <c r="S39" s="5">
        <v>3.0957425968108101</v>
      </c>
      <c r="T39" s="5">
        <v>3.2015789536964663</v>
      </c>
    </row>
    <row r="40" spans="1:20" x14ac:dyDescent="0.25">
      <c r="A40" s="2" t="s">
        <v>36</v>
      </c>
      <c r="B40" s="16">
        <v>55155.18</v>
      </c>
      <c r="C40" t="str">
        <v>CA</v>
      </c>
      <c r="D40" s="16">
        <v>55155.18</v>
      </c>
      <c r="G40" s="2" t="s">
        <v>84</v>
      </c>
      <c r="H40" s="3">
        <v>4.5773228979549838</v>
      </c>
      <c r="I40" s="3">
        <v>4.3086573606569569</v>
      </c>
      <c r="J40" s="3">
        <v>3.9779475658752719</v>
      </c>
      <c r="K40" s="3">
        <v>4.3877731467868548</v>
      </c>
      <c r="L40" s="3">
        <v>4.2550449705984503</v>
      </c>
      <c r="M40" s="3">
        <v>4.3580595476878923</v>
      </c>
      <c r="N40" s="3">
        <v>4.6726426043220828</v>
      </c>
      <c r="O40" s="3">
        <v>4.3931081218658852</v>
      </c>
      <c r="P40" s="3">
        <v>4.3850876522906788</v>
      </c>
      <c r="Q40" s="3">
        <v>3.9779475658752719</v>
      </c>
      <c r="R40" s="3">
        <v>4.2008899009026806</v>
      </c>
      <c r="S40" s="3">
        <v>4.2269620931450147</v>
      </c>
      <c r="T40" s="3">
        <v>4.3771569580494685</v>
      </c>
    </row>
    <row r="41" spans="1:20" x14ac:dyDescent="0.25">
      <c r="A41" s="2" t="s">
        <v>61</v>
      </c>
      <c r="B41" s="16">
        <v>55082.31</v>
      </c>
      <c r="C41" t="str">
        <v>WI</v>
      </c>
      <c r="D41" s="16">
        <v>55082.31</v>
      </c>
      <c r="G41" s="2" t="s">
        <v>78</v>
      </c>
      <c r="H41" s="4">
        <v>143691</v>
      </c>
      <c r="I41" s="4">
        <v>126852</v>
      </c>
      <c r="J41" s="4">
        <v>28703</v>
      </c>
      <c r="K41" s="4">
        <v>84610</v>
      </c>
      <c r="L41" s="4">
        <v>88823</v>
      </c>
      <c r="M41" s="4">
        <v>138165</v>
      </c>
      <c r="N41" s="4">
        <v>148886</v>
      </c>
      <c r="O41" s="4">
        <v>97953</v>
      </c>
      <c r="P41" s="4">
        <v>149827</v>
      </c>
      <c r="Q41" s="4">
        <v>28703</v>
      </c>
      <c r="R41" s="4">
        <v>86784</v>
      </c>
      <c r="S41" s="4">
        <v>55061</v>
      </c>
      <c r="T41" s="4">
        <v>1178058</v>
      </c>
    </row>
    <row r="42" spans="1:20" x14ac:dyDescent="0.25">
      <c r="A42" s="2" t="s">
        <v>57</v>
      </c>
      <c r="B42" s="16">
        <v>54695.9</v>
      </c>
      <c r="C42" t="str">
        <v>IA</v>
      </c>
      <c r="D42" s="16">
        <v>54695.9</v>
      </c>
    </row>
    <row r="43" spans="1:20" x14ac:dyDescent="0.25">
      <c r="A43" s="2" t="s">
        <v>41</v>
      </c>
      <c r="B43" s="16">
        <v>51813.599999999999</v>
      </c>
      <c r="C43" t="str">
        <v>NH</v>
      </c>
      <c r="D43" s="16">
        <v>51813.599999999999</v>
      </c>
    </row>
    <row r="44" spans="1:20" x14ac:dyDescent="0.25">
      <c r="A44" s="2" t="s">
        <v>49</v>
      </c>
      <c r="B44" s="16">
        <v>49499.360000000001</v>
      </c>
      <c r="C44" t="str">
        <v>AK</v>
      </c>
      <c r="D44" s="16">
        <v>49499.360000000001</v>
      </c>
    </row>
    <row r="45" spans="1:20" x14ac:dyDescent="0.25">
      <c r="A45" s="2" t="s">
        <v>63</v>
      </c>
      <c r="B45" s="16">
        <v>40311.910000000003</v>
      </c>
      <c r="C45" t="str">
        <v>ME</v>
      </c>
      <c r="D45" s="16">
        <v>40311.910000000003</v>
      </c>
    </row>
    <row r="46" spans="1:20" x14ac:dyDescent="0.25">
      <c r="A46" s="2" t="s">
        <v>38</v>
      </c>
      <c r="B46" s="16">
        <v>36735.71</v>
      </c>
      <c r="C46" t="str">
        <v>NV</v>
      </c>
      <c r="D46" s="16">
        <v>36735.71</v>
      </c>
    </row>
    <row r="47" spans="1:20" x14ac:dyDescent="0.25">
      <c r="A47" s="2" t="s">
        <v>50</v>
      </c>
      <c r="B47" s="16">
        <v>34460.480000000003</v>
      </c>
      <c r="C47" t="str">
        <v>AR</v>
      </c>
      <c r="D47" s="16">
        <v>34460.480000000003</v>
      </c>
    </row>
    <row r="48" spans="1:20" x14ac:dyDescent="0.25">
      <c r="A48" s="2" t="s">
        <v>52</v>
      </c>
      <c r="B48" s="16">
        <v>30196.07</v>
      </c>
      <c r="C48" t="str">
        <v>CO</v>
      </c>
      <c r="D48" s="16">
        <v>30196.07</v>
      </c>
    </row>
    <row r="49" spans="1:4" x14ac:dyDescent="0.25">
      <c r="A49" s="2" t="s">
        <v>64</v>
      </c>
      <c r="B49" s="16">
        <v>26094.639999999999</v>
      </c>
      <c r="C49" t="str">
        <v>IN</v>
      </c>
      <c r="D49" s="16">
        <v>26094.639999999999</v>
      </c>
    </row>
    <row r="50" spans="1:4" x14ac:dyDescent="0.25">
      <c r="A50" s="2" t="s">
        <v>58</v>
      </c>
      <c r="B50" s="16">
        <v>25892.89</v>
      </c>
      <c r="C50" t="str">
        <v>MA</v>
      </c>
      <c r="D50" s="16">
        <v>25892.89</v>
      </c>
    </row>
    <row r="51" spans="1:4" x14ac:dyDescent="0.25">
      <c r="A51" s="2" t="s">
        <v>28</v>
      </c>
      <c r="B51" s="16">
        <v>25275.91</v>
      </c>
      <c r="C51" t="str">
        <v>LA</v>
      </c>
      <c r="D51" s="16">
        <v>25275.91</v>
      </c>
    </row>
    <row r="52" spans="1:4" x14ac:dyDescent="0.25">
      <c r="A52" s="2" t="s">
        <v>67</v>
      </c>
      <c r="B52" s="16">
        <v>21501.8</v>
      </c>
      <c r="C52" t="str">
        <v>NY</v>
      </c>
      <c r="D52" s="16">
        <v>21501.8</v>
      </c>
    </row>
    <row r="53" spans="1:4" x14ac:dyDescent="0.25">
      <c r="A53" s="2" t="s">
        <v>29</v>
      </c>
      <c r="B53" s="16">
        <v>21481.74</v>
      </c>
      <c r="C53" t="str">
        <v>NE</v>
      </c>
      <c r="D53" s="16">
        <v>21481.74</v>
      </c>
    </row>
    <row r="54" spans="1:4" x14ac:dyDescent="0.25">
      <c r="A54" s="2" t="s">
        <v>70</v>
      </c>
      <c r="B54" s="16">
        <v>20107.27</v>
      </c>
      <c r="C54" t="str">
        <v>ND</v>
      </c>
      <c r="D54" s="16">
        <v>20107.27</v>
      </c>
    </row>
    <row r="55" spans="1:4" x14ac:dyDescent="0.25">
      <c r="A55" s="2" t="s">
        <v>56</v>
      </c>
      <c r="B55" s="16">
        <v>16705.52</v>
      </c>
      <c r="C55" t="str">
        <v>PA</v>
      </c>
      <c r="D55" s="16">
        <v>16705.52</v>
      </c>
    </row>
    <row r="56" spans="1:4" x14ac:dyDescent="0.25">
      <c r="A56" s="2" t="s">
        <v>53</v>
      </c>
      <c r="B56" s="16">
        <v>10699.11</v>
      </c>
      <c r="C56" t="str">
        <v>HI</v>
      </c>
      <c r="D56" s="16">
        <v>10699.11</v>
      </c>
    </row>
    <row r="57" spans="1:4" x14ac:dyDescent="0.25">
      <c r="A57" s="2" t="s">
        <v>37</v>
      </c>
      <c r="B57" s="16">
        <v>10103.5</v>
      </c>
      <c r="C57" t="str">
        <v>GA</v>
      </c>
      <c r="D57" s="16">
        <v>10103.5</v>
      </c>
    </row>
    <row r="58" spans="1:4" x14ac:dyDescent="0.25">
      <c r="A58" s="2" t="s">
        <v>73</v>
      </c>
      <c r="B58" s="16">
        <v>9297.4699999999993</v>
      </c>
      <c r="C58" t="str">
        <v>ID</v>
      </c>
      <c r="D58" s="16">
        <v>9297.4699999999993</v>
      </c>
    </row>
    <row r="59" spans="1:4" x14ac:dyDescent="0.25">
      <c r="A59" s="2" t="s">
        <v>69</v>
      </c>
      <c r="B59" s="16">
        <v>8753.92</v>
      </c>
      <c r="C59" t="str">
        <v>VA</v>
      </c>
      <c r="D59" s="16">
        <v>8753.92</v>
      </c>
    </row>
    <row r="60" spans="1:4" x14ac:dyDescent="0.25">
      <c r="A60" s="2" t="s">
        <v>76</v>
      </c>
      <c r="B60" s="16">
        <v>8130.53</v>
      </c>
      <c r="C60" t="str">
        <v>CT</v>
      </c>
      <c r="D60" s="16">
        <v>8130.53</v>
      </c>
    </row>
    <row r="61" spans="1:4" x14ac:dyDescent="0.25">
      <c r="A61" s="2" t="s">
        <v>59</v>
      </c>
      <c r="B61" s="16">
        <v>6702.12</v>
      </c>
      <c r="C61" t="str">
        <v>OH</v>
      </c>
      <c r="D61" s="16">
        <v>6702.12</v>
      </c>
    </row>
    <row r="62" spans="1:4" x14ac:dyDescent="0.25">
      <c r="A62" s="2" t="s">
        <v>33</v>
      </c>
      <c r="B62" s="16">
        <v>4030.68</v>
      </c>
      <c r="C62" t="str">
        <v>RI</v>
      </c>
      <c r="D62" s="16">
        <v>4030.68</v>
      </c>
    </row>
    <row r="63" spans="1:4" x14ac:dyDescent="0.25">
      <c r="A63" s="2" t="s">
        <v>77</v>
      </c>
      <c r="B63" s="16">
        <v>2628.52</v>
      </c>
      <c r="C63" t="str">
        <v>NJ</v>
      </c>
      <c r="D63" s="16">
        <v>2628.52</v>
      </c>
    </row>
    <row r="64" spans="1:4" x14ac:dyDescent="0.25">
      <c r="A64" s="2" t="s">
        <v>45</v>
      </c>
      <c r="B64" s="16">
        <v>2051.13</v>
      </c>
      <c r="C64" t="str">
        <v>OR</v>
      </c>
      <c r="D64" s="16">
        <v>2051.13</v>
      </c>
    </row>
    <row r="65" spans="1:4" x14ac:dyDescent="0.25">
      <c r="A65" s="2" t="s">
        <v>42</v>
      </c>
      <c r="B65" s="16">
        <v>1809.21</v>
      </c>
      <c r="C65" t="str">
        <v>NM</v>
      </c>
      <c r="D65" s="16">
        <v>1809.21</v>
      </c>
    </row>
    <row r="66" spans="1:4" x14ac:dyDescent="0.25">
      <c r="A66" s="2" t="s">
        <v>32</v>
      </c>
      <c r="B66" s="16">
        <v>941.69</v>
      </c>
      <c r="C66" t="str">
        <v>FL</v>
      </c>
      <c r="D66" s="16">
        <v>941.69</v>
      </c>
    </row>
    <row r="67" spans="1:4" x14ac:dyDescent="0.25">
      <c r="A67" s="2" t="s">
        <v>60</v>
      </c>
      <c r="B67" s="16">
        <v>778.04</v>
      </c>
      <c r="C67" t="str">
        <v>TX</v>
      </c>
      <c r="D67" s="16">
        <v>778.04</v>
      </c>
    </row>
    <row r="68" spans="1:4" x14ac:dyDescent="0.25">
      <c r="A68" s="2" t="s">
        <v>31</v>
      </c>
      <c r="B68" s="16">
        <v>722.75</v>
      </c>
      <c r="C68" t="str">
        <v>DC</v>
      </c>
      <c r="D68" s="16">
        <v>722.75</v>
      </c>
    </row>
    <row r="69" spans="1:4" x14ac:dyDescent="0.25">
      <c r="A69" s="2" t="s">
        <v>40</v>
      </c>
      <c r="B69" s="16">
        <v>649.96</v>
      </c>
      <c r="C69" t="str">
        <v>UT</v>
      </c>
      <c r="D69" s="16">
        <v>649.96</v>
      </c>
    </row>
    <row r="70" spans="1:4" x14ac:dyDescent="0.25">
      <c r="A70" s="2" t="s">
        <v>80</v>
      </c>
      <c r="B70" s="16">
        <v>5461023.6900000004</v>
      </c>
      <c r="C70" t="str">
        <v>Grand Total</v>
      </c>
      <c r="D70" s="16">
        <v>5461023.6900000004</v>
      </c>
    </row>
  </sheetData>
  <mergeCells count="7">
    <mergeCell ref="S18:V24"/>
    <mergeCell ref="W3:AC10"/>
    <mergeCell ref="W13:AC20"/>
    <mergeCell ref="A17:C17"/>
    <mergeCell ref="K1:P1"/>
    <mergeCell ref="W1:AA1"/>
    <mergeCell ref="S1:U1"/>
  </mergeCells>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high="1" low="1" negative="1" xr2:uid="{4AE7057B-E097-43D0-B20C-8D67B2B872E1}">
          <x14:colorSeries theme="0"/>
          <x14:colorNegative rgb="FFFF0000"/>
          <x14:colorAxis rgb="FF000000"/>
          <x14:colorMarkers rgb="FFD00000"/>
          <x14:colorFirst rgb="FFD00000"/>
          <x14:colorLast rgb="FFD00000"/>
          <x14:colorHigh theme="9"/>
          <x14:colorLow rgb="FFC00000"/>
          <x14:sparklines>
            <x14:sparkline>
              <xm:f>CALC!H41:S41</xm:f>
              <xm:sqref>U41</xm:sqref>
            </x14:sparkline>
          </x14:sparklines>
        </x14:sparklineGroup>
        <x14:sparklineGroup type="column" displayEmptyCellsAs="gap" high="1" low="1" negative="1" xr2:uid="{B93B8F97-B6BB-442D-A87F-CD73B0A53F56}">
          <x14:colorSeries theme="0"/>
          <x14:colorNegative rgb="FFFF0000"/>
          <x14:colorAxis rgb="FF000000"/>
          <x14:colorMarkers rgb="FFD00000"/>
          <x14:colorFirst rgb="FFD00000"/>
          <x14:colorLast rgb="FFD00000"/>
          <x14:colorHigh theme="9"/>
          <x14:colorLow rgb="FFC00000"/>
          <x14:sparklines>
            <x14:sparkline>
              <xm:f>CALC!H40:S40</xm:f>
              <xm:sqref>U40</xm:sqref>
            </x14:sparkline>
          </x14:sparklines>
        </x14:sparklineGroup>
        <x14:sparklineGroup type="column" displayEmptyCellsAs="gap" high="1" low="1" negative="1" xr2:uid="{00782E70-9B04-4706-AE0C-D2C02E8E80D9}">
          <x14:colorSeries theme="0"/>
          <x14:colorNegative rgb="FFFF0000"/>
          <x14:colorAxis rgb="FF000000"/>
          <x14:colorMarkers rgb="FFD00000"/>
          <x14:colorFirst rgb="FFD00000"/>
          <x14:colorLast rgb="FFD00000"/>
          <x14:colorHigh theme="9"/>
          <x14:colorLow rgb="FFC00000"/>
          <x14:sparklines>
            <x14:sparkline>
              <xm:f>CALC!H39:S39</xm:f>
              <xm:sqref>U39</xm:sqref>
            </x14:sparkline>
          </x14:sparklines>
        </x14:sparklineGroup>
        <x14:sparklineGroup type="column" displayEmptyCellsAs="gap" high="1" low="1" negative="1" xr2:uid="{C21B4B1C-561F-49F4-B0DE-390E3B0851A6}">
          <x14:colorSeries theme="0"/>
          <x14:colorNegative rgb="FFFF0000"/>
          <x14:colorAxis rgb="FF000000"/>
          <x14:colorMarkers rgb="FFD00000"/>
          <x14:colorFirst rgb="FFD00000"/>
          <x14:colorLast rgb="FFD00000"/>
          <x14:colorHigh theme="9"/>
          <x14:colorLow rgb="FFC00000"/>
          <x14:sparklines>
            <x14:sparkline>
              <xm:f>CALC!H38:S38</xm:f>
              <xm:sqref>U38</xm:sqref>
            </x14:sparkline>
          </x14:sparklines>
        </x14:sparklineGroup>
        <x14:sparklineGroup type="column" displayEmptyCellsAs="gap" high="1" low="1" negative="1" xr2:uid="{E1568AB4-A958-46B2-BF79-163CFECD8208}">
          <x14:colorSeries theme="0"/>
          <x14:colorNegative rgb="FFFF0000"/>
          <x14:colorAxis rgb="FF000000"/>
          <x14:colorMarkers rgb="FFD00000"/>
          <x14:colorFirst rgb="FFD00000"/>
          <x14:colorLast rgb="FFD00000"/>
          <x14:colorHigh theme="9"/>
          <x14:colorLow rgb="FFC00000"/>
          <x14:sparklines>
            <x14:sparkline>
              <xm:f>CALC!H37:S37</xm:f>
              <xm:sqref>U37</xm:sqref>
            </x14:sparkline>
          </x14:sparklines>
        </x14:sparklineGroup>
        <x14:sparklineGroup type="column" displayEmptyCellsAs="gap" xr2:uid="{47C1CF30-9BB5-4293-92DC-CF9748F838EC}">
          <x14:colorSeries rgb="FF376092"/>
          <x14:colorNegative rgb="FFD00000"/>
          <x14:colorAxis rgb="FF000000"/>
          <x14:colorMarkers rgb="FFD00000"/>
          <x14:colorFirst rgb="FFD00000"/>
          <x14:colorLast rgb="FFD00000"/>
          <x14:colorHigh rgb="FFD00000"/>
          <x14:colorLow rgb="FFD00000"/>
          <x14:sparklines>
            <x14:sparkline>
              <xm:f>CALC!P19:P30</xm:f>
              <xm:sqref>Q19</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7C602-383D-4D0E-B043-3D8F21CC38FA}">
  <dimension ref="A1:R5"/>
  <sheetViews>
    <sheetView showGridLines="0" showRowColHeaders="0" zoomScale="95" zoomScaleNormal="95" workbookViewId="0">
      <selection activeCell="G7" sqref="G7"/>
    </sheetView>
  </sheetViews>
  <sheetFormatPr defaultRowHeight="15" x14ac:dyDescent="0.25"/>
  <cols>
    <col min="1" max="16384" width="9.140625" style="7"/>
  </cols>
  <sheetData>
    <row r="1" spans="1:18" x14ac:dyDescent="0.25">
      <c r="A1" s="6"/>
      <c r="B1" s="6"/>
    </row>
    <row r="2" spans="1:18" x14ac:dyDescent="0.25">
      <c r="A2" s="8"/>
      <c r="B2" s="9"/>
    </row>
    <row r="3" spans="1:18" x14ac:dyDescent="0.25">
      <c r="A3" s="8"/>
      <c r="B3" s="9"/>
    </row>
    <row r="4" spans="1:18" x14ac:dyDescent="0.25">
      <c r="A4" s="8"/>
      <c r="B4" s="9"/>
    </row>
    <row r="5" spans="1:18" x14ac:dyDescent="0.25">
      <c r="R5" s="7" t="s">
        <v>79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2DE56C4B-65B1-4546-9EB7-7D1BD43053E6}">
  <ds:schemaRefs/>
</ds:datastoreItem>
</file>

<file path=customXml/itemProps2.xml><?xml version="1.0" encoding="utf-8"?>
<ds:datastoreItem xmlns:ds="http://schemas.openxmlformats.org/officeDocument/2006/customXml" ds:itemID="{E226B2F5-AC43-4449-8A3B-F206A1F5A3DE}">
  <ds:schemaRefs/>
</ds:datastoreItem>
</file>

<file path=customXml/itemProps3.xml><?xml version="1.0" encoding="utf-8"?>
<ds:datastoreItem xmlns:ds="http://schemas.openxmlformats.org/officeDocument/2006/customXml" ds:itemID="{B8344ED0-3525-4A5E-854C-87CA0CC2C4D2}">
  <ds:schemaRefs/>
</ds:datastoreItem>
</file>

<file path=customXml/itemProps4.xml><?xml version="1.0" encoding="utf-8"?>
<ds:datastoreItem xmlns:ds="http://schemas.openxmlformats.org/officeDocument/2006/customXml" ds:itemID="{F7C4678E-B029-46FB-B37B-B03DEA5FC894}">
  <ds:schemaRefs/>
</ds:datastoreItem>
</file>

<file path=customXml/itemProps5.xml><?xml version="1.0" encoding="utf-8"?>
<ds:datastoreItem xmlns:ds="http://schemas.openxmlformats.org/officeDocument/2006/customXml" ds:itemID="{AB5B8000-8E6E-4134-B467-1CFB10021E77}">
  <ds:schemaRefs/>
</ds:datastoreItem>
</file>

<file path=customXml/itemProps6.xml><?xml version="1.0" encoding="utf-8"?>
<ds:datastoreItem xmlns:ds="http://schemas.openxmlformats.org/officeDocument/2006/customXml" ds:itemID="{90410E09-A9E7-425C-8777-0E705297AF43}">
  <ds:schemaRefs/>
</ds:datastoreItem>
</file>

<file path=customXml/itemProps7.xml><?xml version="1.0" encoding="utf-8"?>
<ds:datastoreItem xmlns:ds="http://schemas.openxmlformats.org/officeDocument/2006/customXml" ds:itemID="{F022C2BC-B11D-4FDA-8FCA-FBEBACF07F05}">
  <ds:schemaRefs/>
</ds:datastoreItem>
</file>

<file path=customXml/itemProps8.xml><?xml version="1.0" encoding="utf-8"?>
<ds:datastoreItem xmlns:ds="http://schemas.openxmlformats.org/officeDocument/2006/customXml" ds:itemID="{3BAB8598-EE6C-4B78-9A1F-1509E8778EA6}">
  <ds:schemaRefs/>
</ds:datastoreItem>
</file>

<file path=customXml/itemProps9.xml><?xml version="1.0" encoding="utf-8"?>
<ds:datastoreItem xmlns:ds="http://schemas.openxmlformats.org/officeDocument/2006/customXml" ds:itemID="{080690A4-0EF2-41EF-8E12-3DA958042F1E}">
  <ds:schemaRefs/>
</ds:datastoreItem>
</file>

<file path=customXml/itemProps10.xml><?xml version="1.0" encoding="utf-8"?>
<ds:datastoreItem xmlns:ds="http://schemas.openxmlformats.org/officeDocument/2006/customXml" ds:itemID="{1D400DD0-C74D-43D4-BDFF-353CDFE8442D}">
  <ds:schemaRefs/>
</ds:datastoreItem>
</file>

<file path=customXml/itemProps11.xml><?xml version="1.0" encoding="utf-8"?>
<ds:datastoreItem xmlns:ds="http://schemas.openxmlformats.org/officeDocument/2006/customXml" ds:itemID="{6F684A2E-F6BE-494C-AF41-0F40E74C217B}">
  <ds:schemaRefs/>
</ds:datastoreItem>
</file>

<file path=customXml/itemProps12.xml><?xml version="1.0" encoding="utf-8"?>
<ds:datastoreItem xmlns:ds="http://schemas.openxmlformats.org/officeDocument/2006/customXml" ds:itemID="{276AEE8C-6FFC-45B2-A9B6-23C7CB08FC6F}">
  <ds:schemaRefs/>
</ds:datastoreItem>
</file>

<file path=customXml/itemProps13.xml><?xml version="1.0" encoding="utf-8"?>
<ds:datastoreItem xmlns:ds="http://schemas.openxmlformats.org/officeDocument/2006/customXml" ds:itemID="{516D98C1-D728-41D9-B2A1-2C5D23BE96E1}">
  <ds:schemaRefs/>
</ds:datastoreItem>
</file>

<file path=customXml/itemProps14.xml><?xml version="1.0" encoding="utf-8"?>
<ds:datastoreItem xmlns:ds="http://schemas.openxmlformats.org/officeDocument/2006/customXml" ds:itemID="{0C75ED26-17CB-4FFC-9DF8-C402BC58714E}">
  <ds:schemaRefs/>
</ds:datastoreItem>
</file>

<file path=customXml/itemProps15.xml><?xml version="1.0" encoding="utf-8"?>
<ds:datastoreItem xmlns:ds="http://schemas.openxmlformats.org/officeDocument/2006/customXml" ds:itemID="{514CC80D-853D-4570-9755-2115C2E2A700}">
  <ds:schemaRefs/>
</ds:datastoreItem>
</file>

<file path=customXml/itemProps16.xml><?xml version="1.0" encoding="utf-8"?>
<ds:datastoreItem xmlns:ds="http://schemas.openxmlformats.org/officeDocument/2006/customXml" ds:itemID="{EE9F16D9-BD96-4A63-A60E-3D4D912E3869}">
  <ds:schemaRefs/>
</ds:datastoreItem>
</file>

<file path=customXml/itemProps17.xml><?xml version="1.0" encoding="utf-8"?>
<ds:datastoreItem xmlns:ds="http://schemas.openxmlformats.org/officeDocument/2006/customXml" ds:itemID="{EC94F96E-3606-41E7-946A-DAE694A9EB0F}">
  <ds:schemaRefs/>
</ds:datastoreItem>
</file>

<file path=customXml/itemProps18.xml><?xml version="1.0" encoding="utf-8"?>
<ds:datastoreItem xmlns:ds="http://schemas.openxmlformats.org/officeDocument/2006/customXml" ds:itemID="{73785A1D-9C8E-498D-AC59-46432ECDC2F9}">
  <ds:schemaRefs/>
</ds:datastoreItem>
</file>

<file path=customXml/itemProps19.xml><?xml version="1.0" encoding="utf-8"?>
<ds:datastoreItem xmlns:ds="http://schemas.openxmlformats.org/officeDocument/2006/customXml" ds:itemID="{D487C85D-B6E1-4A76-B6C6-0BBEE08DE67C}">
  <ds:schemaRefs/>
</ds:datastoreItem>
</file>

<file path=customXml/itemProps20.xml><?xml version="1.0" encoding="utf-8"?>
<ds:datastoreItem xmlns:ds="http://schemas.openxmlformats.org/officeDocument/2006/customXml" ds:itemID="{867EC18D-2E8D-4483-A06B-682108CC7B6D}">
  <ds:schemaRefs/>
</ds:datastoreItem>
</file>

<file path=customXml/itemProps21.xml><?xml version="1.0" encoding="utf-8"?>
<ds:datastoreItem xmlns:ds="http://schemas.openxmlformats.org/officeDocument/2006/customXml" ds:itemID="{122F457E-5515-425D-AF3F-D58D719C849E}">
  <ds:schemaRefs/>
</ds:datastoreItem>
</file>

<file path=customXml/itemProps22.xml><?xml version="1.0" encoding="utf-8"?>
<ds:datastoreItem xmlns:ds="http://schemas.openxmlformats.org/officeDocument/2006/customXml" ds:itemID="{D9CA9BE3-B1D6-4F6B-A4CF-371E5FC9C499}">
  <ds:schemaRefs/>
</ds:datastoreItem>
</file>

<file path=customXml/itemProps23.xml><?xml version="1.0" encoding="utf-8"?>
<ds:datastoreItem xmlns:ds="http://schemas.openxmlformats.org/officeDocument/2006/customXml" ds:itemID="{089C994C-B1A1-4BC0-90B0-C8E90821639F}">
  <ds:schemaRefs/>
</ds:datastoreItem>
</file>

<file path=customXml/itemProps24.xml><?xml version="1.0" encoding="utf-8"?>
<ds:datastoreItem xmlns:ds="http://schemas.openxmlformats.org/officeDocument/2006/customXml" ds:itemID="{7F15951E-BE28-47F5-A0BD-2F56FD69B7CF}">
  <ds:schemaRefs/>
</ds:datastoreItem>
</file>

<file path=customXml/itemProps25.xml><?xml version="1.0" encoding="utf-8"?>
<ds:datastoreItem xmlns:ds="http://schemas.openxmlformats.org/officeDocument/2006/customXml" ds:itemID="{0C54EE11-81E8-48FF-A60B-8A233E6A7E81}">
  <ds:schemaRefs/>
</ds:datastoreItem>
</file>

<file path=customXml/itemProps26.xml><?xml version="1.0" encoding="utf-8"?>
<ds:datastoreItem xmlns:ds="http://schemas.openxmlformats.org/officeDocument/2006/customXml" ds:itemID="{73767603-617C-42CD-88E4-99B10EC7C99C}">
  <ds:schemaRefs/>
</ds:datastoreItem>
</file>

<file path=customXml/itemProps27.xml><?xml version="1.0" encoding="utf-8"?>
<ds:datastoreItem xmlns:ds="http://schemas.openxmlformats.org/officeDocument/2006/customXml" ds:itemID="{4303DFF8-FDF6-46A8-B734-5B3D3286F8F0}">
  <ds:schemaRefs/>
</ds:datastoreItem>
</file>

<file path=customXml/itemProps28.xml><?xml version="1.0" encoding="utf-8"?>
<ds:datastoreItem xmlns:ds="http://schemas.openxmlformats.org/officeDocument/2006/customXml" ds:itemID="{20BE33F3-7123-420C-B788-94D2ACCCF8E1}">
  <ds:schemaRefs/>
</ds:datastoreItem>
</file>

<file path=customXml/itemProps29.xml><?xml version="1.0" encoding="utf-8"?>
<ds:datastoreItem xmlns:ds="http://schemas.openxmlformats.org/officeDocument/2006/customXml" ds:itemID="{17D35041-0A1C-457E-9481-011E8EE0C0AC}">
  <ds:schemaRefs/>
</ds:datastoreItem>
</file>

<file path=customXml/itemProps30.xml><?xml version="1.0" encoding="utf-8"?>
<ds:datastoreItem xmlns:ds="http://schemas.openxmlformats.org/officeDocument/2006/customXml" ds:itemID="{FAE7F8DA-3589-4A5B-B32D-52E917ADD944}">
  <ds:schemaRefs/>
</ds:datastoreItem>
</file>

<file path=customXml/itemProps31.xml><?xml version="1.0" encoding="utf-8"?>
<ds:datastoreItem xmlns:ds="http://schemas.openxmlformats.org/officeDocument/2006/customXml" ds:itemID="{CE36D840-AFEE-4336-AE97-5AC1D1B81EA6}">
  <ds:schemaRefs/>
</ds:datastoreItem>
</file>

<file path=customXml/itemProps32.xml><?xml version="1.0" encoding="utf-8"?>
<ds:datastoreItem xmlns:ds="http://schemas.openxmlformats.org/officeDocument/2006/customXml" ds:itemID="{3B803DE3-8598-4ED6-A6AB-F8098847B2ED}">
  <ds:schemaRefs/>
</ds:datastoreItem>
</file>

<file path=customXml/itemProps33.xml><?xml version="1.0" encoding="utf-8"?>
<ds:datastoreItem xmlns:ds="http://schemas.openxmlformats.org/officeDocument/2006/customXml" ds:itemID="{D76C32CD-0A69-4C5A-A023-9554F93CCBA2}">
  <ds:schemaRefs/>
</ds:datastoreItem>
</file>

<file path=customXml/itemProps34.xml><?xml version="1.0" encoding="utf-8"?>
<ds:datastoreItem xmlns:ds="http://schemas.openxmlformats.org/officeDocument/2006/customXml" ds:itemID="{4B74AC74-2CC2-483C-A07D-E777DF0B131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NEW DASH</vt:lpstr>
      <vt:lpstr>CALC</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Bernard Doyi</dc:creator>
  <cp:lastModifiedBy>Bernard Doyi</cp:lastModifiedBy>
  <dcterms:created xsi:type="dcterms:W3CDTF">2015-06-05T18:17:20Z</dcterms:created>
  <dcterms:modified xsi:type="dcterms:W3CDTF">2025-07-09T13:50:40Z</dcterms:modified>
</cp:coreProperties>
</file>