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4" rupBuild="20416"/>
  <workbookPr codeName="ThisWorkbook" defaultThemeVersion="166925"/>
  <bookViews>
    <workbookView xWindow="0" yWindow="0" windowWidth="15300" windowHeight="7485"/>
  </bookViews>
  <sheets>
    <sheet name="Summary" sheetId="1" r:id="rId1"/>
    <sheet name="Completed Contracts" sheetId="8" r:id="rId2"/>
    <sheet name="Active" sheetId="9" r:id="rId3"/>
  </sheets>
  <definedNames/>
  <calcPr fullPrecision="1" calcId="191029"/>
</workbook>
</file>

<file path=xl/sharedStrings.xml><?xml version="1.0" encoding="utf-8"?>
<sst xmlns="http://schemas.openxmlformats.org/spreadsheetml/2006/main" uniqueCount="179" count="716">
  <si>
    <t>Job #</t>
  </si>
  <si>
    <t>Contract</t>
  </si>
  <si>
    <t>Project Manager</t>
  </si>
  <si>
    <t>Department</t>
  </si>
  <si>
    <t>Closed Status</t>
  </si>
  <si>
    <t>Base Contract</t>
  </si>
  <si>
    <t>Approved Change Orders</t>
  </si>
  <si>
    <t>(Work Done ) Outstanding Change Orders</t>
  </si>
  <si>
    <t>Outstanding Allowance</t>
  </si>
  <si>
    <t>Adjusted Contract Price</t>
  </si>
  <si>
    <t>Estimated Total Direct Costs</t>
  </si>
  <si>
    <t>Total Direct Budget</t>
  </si>
  <si>
    <t>Over/Under Budget</t>
  </si>
  <si>
    <t>Budgeted Gross Profit (Loss)</t>
  </si>
  <si>
    <t>Estimated Gross Profit (Loss)</t>
  </si>
  <si>
    <t>Estimated GP %</t>
  </si>
  <si>
    <t>Current GP %</t>
  </si>
  <si>
    <t>Direct Cost To Date</t>
  </si>
  <si>
    <t>% Complete</t>
  </si>
  <si>
    <t>Total Gross Profit Recognized To Date</t>
  </si>
  <si>
    <t>Gross Profit Recognized Prior Years</t>
  </si>
  <si>
    <t>Gross Profit (Loss) Recognized This Year</t>
  </si>
  <si>
    <t>Total Amount Billed To Date</t>
  </si>
  <si>
    <t>Remaining Billing Amount</t>
  </si>
  <si>
    <t>Retainage % Held</t>
  </si>
  <si>
    <t>Cash Received</t>
  </si>
  <si>
    <t>Net Cash Flow</t>
  </si>
  <si>
    <t>Costs and Estimated Earnings In Excess Of Billings</t>
  </si>
  <si>
    <t>Billings In Excess Of Costs And Estimated Earnings</t>
  </si>
  <si>
    <t>DRYWALL/CARPENTRY</t>
  </si>
  <si>
    <t>Current Retainage Amount</t>
  </si>
  <si>
    <t>STEEL MILL</t>
  </si>
  <si>
    <t>ZACK HASANOV</t>
  </si>
  <si>
    <t>20-1111</t>
  </si>
  <si>
    <t>Grand Totals:</t>
  </si>
  <si>
    <t>Count of Jobs:</t>
  </si>
  <si>
    <t>QU Original Budget</t>
  </si>
  <si>
    <t>CO Change Order Budget</t>
  </si>
  <si>
    <t>Original GP</t>
  </si>
  <si>
    <t>Change Order GP</t>
  </si>
  <si>
    <t>Prior Month1 GP</t>
  </si>
  <si>
    <t>Variance Month1 GP</t>
  </si>
  <si>
    <t>Prior Month2 GP</t>
  </si>
  <si>
    <t>Variance Month2 GP</t>
  </si>
  <si>
    <t>Prior Month3 GP</t>
  </si>
  <si>
    <t>Variance Month3 GP</t>
  </si>
  <si>
    <t>Customer</t>
  </si>
  <si>
    <t>MICROSOFT</t>
  </si>
  <si>
    <t>Prior Year Incurred Cost</t>
  </si>
  <si>
    <t>Prior Year Billing</t>
  </si>
  <si>
    <t>AR</t>
  </si>
  <si>
    <t>AR Retainage</t>
  </si>
  <si>
    <t>AP</t>
  </si>
  <si>
    <t>AP Retainage</t>
  </si>
  <si>
    <t>Estimator</t>
  </si>
  <si>
    <t>Last Projection Date</t>
  </si>
  <si>
    <t>21-1001-</t>
  </si>
  <si>
    <t>CT DOT 108-0186 McNamee Construction Corp.</t>
  </si>
  <si>
    <t>McNamee Construction Corp.</t>
  </si>
  <si>
    <t/>
  </si>
  <si>
    <t>CONNECTICUT</t>
  </si>
  <si>
    <t>Y</t>
  </si>
  <si>
    <t>21-1002-</t>
  </si>
  <si>
    <t>CT DOT 51-272-R1 McNamee Construction Corp</t>
  </si>
  <si>
    <t>21-1003-</t>
  </si>
  <si>
    <t>CT DOT 163-196 McNamee Construction Corp</t>
  </si>
  <si>
    <t>21-1004-</t>
  </si>
  <si>
    <t>CT COT 78-092 McNamee Construction Corp</t>
  </si>
  <si>
    <t>21-1005-</t>
  </si>
  <si>
    <t>CT DOT 63-719 Rotha Contracting Co., Inc.</t>
  </si>
  <si>
    <t>Rotha Contracting Co., Inc.</t>
  </si>
  <si>
    <t>21-1006-</t>
  </si>
  <si>
    <t>CT DOT 42-0325 New England Infrastructure, Inc.</t>
  </si>
  <si>
    <t>New England Infrastructure, Inc.</t>
  </si>
  <si>
    <t>21-1007-</t>
  </si>
  <si>
    <t>CT DOT 146-199 Town of Vernon</t>
  </si>
  <si>
    <t>Town of Vernon</t>
  </si>
  <si>
    <t>21-1008-</t>
  </si>
  <si>
    <t>CT DOT 83-267 Mohawk Northeast, Inc.</t>
  </si>
  <si>
    <t>Mohawk Northeast, Inc.</t>
  </si>
  <si>
    <t>21-1009-</t>
  </si>
  <si>
    <t>HT.224.130 HOLLAND TUNNEL / TULLY CONST.</t>
  </si>
  <si>
    <t>Tully Construction Co., Inc.</t>
  </si>
  <si>
    <t>NEW YORK</t>
  </si>
  <si>
    <t>N</t>
  </si>
  <si>
    <t>21-1009- A</t>
  </si>
  <si>
    <t>Holland Tunnel Extra Work / Slade Industries</t>
  </si>
  <si>
    <t>Slade Industries, Inc.</t>
  </si>
  <si>
    <t>21-1010-</t>
  </si>
  <si>
    <t>NY Valhalla Boiler Tank</t>
  </si>
  <si>
    <t>Vahalla Tank</t>
  </si>
  <si>
    <t>21-1011-</t>
  </si>
  <si>
    <t>NYS DOT #D264563 - HEMPSTEAD - H&amp;L CONT.</t>
  </si>
  <si>
    <t>H &amp; L Contracting, LLC</t>
  </si>
  <si>
    <t>21-1013-</t>
  </si>
  <si>
    <t>CT DOT 0096-0200 Waters Construction Co.</t>
  </si>
  <si>
    <t>Waters Construction Co.</t>
  </si>
  <si>
    <t>21-1014-</t>
  </si>
  <si>
    <t>NR-42 Gas Holder NYC 2017-4 Welkin Construction</t>
  </si>
  <si>
    <t>Welkin Mechanical, LLC</t>
  </si>
  <si>
    <t>21-1015-</t>
  </si>
  <si>
    <t>CT DOT 63-0654 Mohawn Northeast, Inc.</t>
  </si>
  <si>
    <t>21-1016-</t>
  </si>
  <si>
    <t>Missouri Substation Painting Fort Kickapoo Substation</t>
  </si>
  <si>
    <t>MISSOURI</t>
  </si>
  <si>
    <t>21-1017-</t>
  </si>
  <si>
    <t>CT DOT 0154-0125 - ARBORIO CORP</t>
  </si>
  <si>
    <t>ARBORIO COROPORATION</t>
  </si>
  <si>
    <t>21-1018-</t>
  </si>
  <si>
    <t>HUNT'S POINT - DEAN ENERGY SOLUTIONS</t>
  </si>
  <si>
    <t>DEAN ENERGY SOLUTIONS</t>
  </si>
  <si>
    <t>21-1019-</t>
  </si>
  <si>
    <t>SIGNATURE BRIDGE NJDOT - CMC</t>
  </si>
  <si>
    <t>COMMODORE MAINTENANCE CORP</t>
  </si>
  <si>
    <t>NEW JERSEY</t>
  </si>
  <si>
    <t>21-1020-</t>
  </si>
  <si>
    <t>NY 17-530 REHAB VARIOUS BRIDGES WESTCHESTER - LAURA</t>
  </si>
  <si>
    <t>LAURA LI INDUSTRIES</t>
  </si>
  <si>
    <t>21-1021-</t>
  </si>
  <si>
    <t>MA DOT #117036 - Interstate 90 Bridges - MIG CORP.</t>
  </si>
  <si>
    <t>MIG CORPORATION, INC.</t>
  </si>
  <si>
    <t>MASSACHUSETTS</t>
  </si>
  <si>
    <t>22-1001-</t>
  </si>
  <si>
    <t>CRANES AT HOLTSVILLE GT - NATIONAL GRID</t>
  </si>
  <si>
    <t>National Grid</t>
  </si>
  <si>
    <t>22-1002-</t>
  </si>
  <si>
    <t>H-STREET BRIDGE REHABILITATION - MCNAMEE - PV</t>
  </si>
  <si>
    <t>22-1003-</t>
  </si>
  <si>
    <t>MOUNT OLIVE, NJ - LEAD PAINT REMOVAL ON WATER TANK - EBI</t>
  </si>
  <si>
    <t>EBI Consulting</t>
  </si>
  <si>
    <t>22-1004-</t>
  </si>
  <si>
    <t>CT DOT 0040-0141 / HADDAM / AMER. BRDGE.</t>
  </si>
  <si>
    <t>American Bridge Co.</t>
  </si>
  <si>
    <t>22-1005-</t>
  </si>
  <si>
    <t>RI DOT / #2022CB046 / AETNA BRIDGE CO.</t>
  </si>
  <si>
    <t>Aetna Bridge Company</t>
  </si>
  <si>
    <t>RHODE ISLAND</t>
  </si>
  <si>
    <t>22-1006-</t>
  </si>
  <si>
    <t>CT DOT 165-509 / WINDSOR LOCKS / ROTHA</t>
  </si>
  <si>
    <t>22-1007-</t>
  </si>
  <si>
    <t>RFK BRIDGE / COMMODORE MAINT.</t>
  </si>
  <si>
    <t>22-1008-</t>
  </si>
  <si>
    <t>CT DOT 170-3557 / MCNAMEE</t>
  </si>
  <si>
    <t>22-1009-</t>
  </si>
  <si>
    <t>CT DOT 170-3551 / ROTHA</t>
  </si>
  <si>
    <t>22-1010-</t>
  </si>
  <si>
    <t>CT DOT 0171-0484 / BEAM END REPAIRS / MCNAMEE</t>
  </si>
  <si>
    <t>22-1095-</t>
  </si>
  <si>
    <t>BRIDGE PAINTING OF SEVEN BRIDGES - CMC - PETER</t>
  </si>
  <si>
    <t>23-1000-</t>
  </si>
  <si>
    <t>NYC DOT HB1070QN / BREWER &amp; CROSS BAY / COMMODORE</t>
  </si>
  <si>
    <t>COMMODORE CONSTRUCTION CORP</t>
  </si>
  <si>
    <t>23-1001-</t>
  </si>
  <si>
    <t>NYPA COOLING TOWER / MACAN DEVE</t>
  </si>
  <si>
    <t>MACAN DEVE ENGINEERS, DPC</t>
  </si>
  <si>
    <t>23-1002-</t>
  </si>
  <si>
    <t>MA DOT #122517 - TEWKSBURY - NEL CORP.</t>
  </si>
  <si>
    <t>NEL Corp.</t>
  </si>
  <si>
    <t>24-1001-</t>
  </si>
  <si>
    <t>RK-19A / CMC / RFK BRIDGE PLATFORM</t>
  </si>
  <si>
    <t>24-1002-</t>
  </si>
  <si>
    <t>NYC DDC / HWK1669A / JRCRUZ</t>
  </si>
  <si>
    <t>JRCRUZ Corp.</t>
  </si>
  <si>
    <t>24-1003-</t>
  </si>
  <si>
    <t>RI DOT 2024CB018 / AETNA BRIDGE / LAFAYETTE BRIDGE REPAIRS</t>
  </si>
  <si>
    <t>24-1004-</t>
  </si>
  <si>
    <t>Emergency Repairs / Willimantic</t>
  </si>
  <si>
    <t>CT-    -</t>
  </si>
  <si>
    <t>CT Template</t>
  </si>
  <si>
    <t>MA-    -</t>
  </si>
  <si>
    <t>MA Template</t>
  </si>
  <si>
    <t>MO-    -</t>
  </si>
  <si>
    <t>MO Template</t>
  </si>
  <si>
    <t>NJ-    -</t>
  </si>
  <si>
    <t>NJ Template</t>
  </si>
  <si>
    <t>NY-    -</t>
  </si>
  <si>
    <t>NY Template</t>
  </si>
  <si>
    <t>RI-    -</t>
  </si>
  <si>
    <t>RI Template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</si>
</sst>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0"/>
      <color rgb="FF000000"/>
      <name val="ARIAL"/>
      <charset val="0"/>
    </font>
    <font>
      <b/>
      <sz val="10"/>
      <color theme="0"/>
      <name val="ARIAL"/>
      <charset val="0"/>
    </font>
    <font>
      <sz val="10"/>
      <color theme="1"/>
      <name val="ARIAL"/>
      <charset val="0"/>
    </font>
    <font>
      <b/>
      <sz val="10"/>
      <color theme="0"/>
      <name val="Arial"/>
      <family val="2"/>
      <charset val="0"/>
    </font>
    <font>
      <sz val="10"/>
      <color rgb="FF000000"/>
      <name val="ARIAL"/>
      <charset val="0"/>
    </font>
    <font>
      <u val="single"/>
      <sz val="10"/>
      <color rgb="FF000000"/>
      <name val="ARIAL"/>
      <charset val="0"/>
    </font>
    <font>
      <u val="single"/>
      <sz val="10"/>
      <color rgb="000563C1"/>
      <name val="ARIAL"/>
      <charset val="0"/>
    </font>
  </fonts>
  <fills count="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4">
    <xf numFmtId="0" fontId="0" fillId="0" borderId="0">
      <alignment vertical="top"/>
    </xf>
    <xf numFmtId="9" fontId="0" fillId="0" borderId="0">
      <alignment vertical="top"/>
    </xf>
    <xf numFmtId="9" fontId="0" fillId="0" borderId="0" applyAlignment="0" applyBorder="0" applyFont="0" applyFill="0" applyProtection="0"/>
    <xf numFmtId="0" fontId="6" fillId="0" borderId="0" applyAlignment="0" applyBorder="0" applyNumberFormat="0" applyFill="0" applyProtection="0"/>
  </cellStyleXfs>
  <cellXfs>
    <xf numFmtId="0" fontId="0" fillId="0" borderId="0" xfId="0" applyAlignment="1">
      <alignment vertical="top"/>
    </xf>
    <xf numFmtId="4" fontId="0" fillId="0" borderId="0" xfId="0" applyAlignment="1" applyNumberFormat="1">
      <alignment vertical="top"/>
    </xf>
    <xf numFmtId="0" fontId="0" fillId="0" borderId="0" xfId="0" applyAlignment="1" quotePrefix="1">
      <alignment vertical="top"/>
    </xf>
    <xf numFmtId="4" fontId="0" fillId="0" borderId="0" xfId="0" applyAlignment="1" applyNumberFormat="1">
      <alignment vertical="top" wrapText="1"/>
    </xf>
    <xf numFmtId="0" fontId="0" fillId="0" borderId="0" xfId="0" applyAlignment="1">
      <alignment horizontal="left"/>
    </xf>
    <xf numFmtId="0" fontId="2" fillId="2" borderId="1" xfId="0" applyAlignment="1" applyBorder="1" applyFont="1" applyFill="1">
      <alignment vertical="top"/>
    </xf>
    <xf numFmtId="0" fontId="2" fillId="2" borderId="2" xfId="0" applyAlignment="1" applyBorder="1" applyFont="1" applyFill="1">
      <alignment vertical="top"/>
    </xf>
    <xf numFmtId="0" fontId="1" fillId="3" borderId="3" xfId="0" applyAlignment="1" applyBorder="1" applyFont="1" applyFill="1">
      <alignment vertical="top"/>
    </xf>
    <xf numFmtId="0" fontId="1" fillId="3" borderId="0" xfId="0" applyAlignment="1" applyBorder="1" applyFont="1" applyFill="1">
      <alignment vertical="top"/>
    </xf>
    <xf numFmtId="0" fontId="1" fillId="3" borderId="0" xfId="0" applyAlignment="1" applyBorder="1" applyFont="1" applyFill="1">
      <alignment horizontal="right" vertical="top"/>
    </xf>
    <xf numFmtId="0" fontId="1" fillId="3" borderId="4" xfId="0" applyAlignment="1" applyBorder="1" applyFont="1" applyFill="1">
      <alignment horizontal="right" vertical="top"/>
    </xf>
    <xf numFmtId="14" fontId="2" fillId="2" borderId="0" xfId="0" applyAlignment="1" applyBorder="1" applyFont="1" applyNumberFormat="1" applyFill="1">
      <alignment vertical="top"/>
    </xf>
    <xf numFmtId="14" fontId="0" fillId="0" borderId="0" xfId="0" applyAlignment="1" applyNumberFormat="1">
      <alignment vertical="top"/>
    </xf>
    <xf numFmtId="0" fontId="3" fillId="3" borderId="0" xfId="0" applyAlignment="1" applyBorder="1" applyFont="1" applyFill="1">
      <alignment horizontal="right" vertical="top"/>
    </xf>
    <xf numFmtId="39" fontId="2" fillId="2" borderId="2" xfId="0" applyAlignment="1" applyBorder="1" applyFont="1" applyNumberFormat="1" applyFill="1">
      <alignment vertical="top"/>
    </xf>
    <xf numFmtId="39" fontId="2" fillId="2" borderId="2" xfId="2" applyAlignment="1" applyBorder="1" applyFont="1" applyNumberFormat="1" applyFill="1">
      <alignment vertical="top"/>
    </xf>
    <xf numFmtId="39" fontId="2" fillId="2" borderId="5" xfId="0" applyAlignment="1" applyBorder="1" applyFont="1" applyNumberFormat="1" applyFill="1">
      <alignment vertical="top"/>
    </xf>
    <xf numFmtId="39" fontId="0" fillId="0" borderId="0" xfId="0" applyAlignment="1" applyNumberFormat="1">
      <alignment vertical="top"/>
    </xf>
    <xf numFmtId="39" fontId="0" fillId="0" borderId="0" xfId="2" applyAlignment="1" applyFont="1" applyNumberFormat="1">
      <alignment vertical="top"/>
    </xf>
    <xf numFmtId="39" fontId="0" fillId="0" borderId="0" xfId="2" applyAlignment="1" applyNumberFormat="1">
      <alignment vertical="top"/>
    </xf>
    <xf numFmtId="40" fontId="2" fillId="2" borderId="2" xfId="0" applyAlignment="1" applyBorder="1" applyFont="1" applyNumberFormat="1" applyFill="1">
      <alignment vertical="top"/>
    </xf>
    <xf numFmtId="40" fontId="2" fillId="2" borderId="2" xfId="2" applyAlignment="1" applyBorder="1" applyFont="1" applyNumberFormat="1" applyFill="1">
      <alignment vertical="top"/>
    </xf>
    <xf numFmtId="40" fontId="2" fillId="2" borderId="2" xfId="1" applyAlignment="1" applyBorder="1" applyFont="1" applyNumberFormat="1" applyFill="1">
      <alignment vertical="top"/>
    </xf>
    <xf numFmtId="40" fontId="2" fillId="2" borderId="5" xfId="0" applyAlignment="1" applyBorder="1" applyFont="1" applyNumberFormat="1" applyFill="1">
      <alignment vertical="top"/>
    </xf>
    <xf numFmtId="40" fontId="0" fillId="0" borderId="0" xfId="0" applyAlignment="1" applyNumberFormat="1">
      <alignment vertical="top"/>
    </xf>
    <xf numFmtId="40" fontId="0" fillId="0" borderId="0" xfId="2" applyAlignment="1" applyFont="1" applyNumberFormat="1">
      <alignment vertical="top"/>
    </xf>
    <xf numFmtId="40" fontId="0" fillId="0" borderId="0" xfId="1" applyAlignment="1" applyNumberFormat="1">
      <alignment vertical="top"/>
    </xf>
    <xf numFmtId="0" fontId="0" fillId="0" borderId="0" xfId="0" applyAlignment="1">
      <alignment horizontal="center" vertical="top"/>
    </xf>
    <xf numFmtId="0" fontId="0" fillId="0" borderId="0" xfId="0">
      <alignment vertical="top"/>
    </xf>
    <xf numFmtId="0" fontId="0" fillId="0" borderId="0" xfId="0" quotePrefix="1">
      <alignment vertical="top"/>
    </xf>
  </cellXfs>
  <cellStyles count="4">
    <cellStyle name="Currency [0]" xfId="1" builtinId="7"/>
    <cellStyle name="Normal" xfId="0" builtinId="0"/>
    <cellStyle name="Percent" xfId="2" builtinId="5"/>
    <cellStyle name="Hyperlink" xfId="3" builtinId="8"/>
  </cellStyles>
  <dxfs>
    <dxf>
      <numFmt numFmtId="19" formatCode="m/d/yyyy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border outline="0">
        <top style="thin">
          <color rgb="FF8EA9DB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</dxf>
    <dxf>
      <font>
        <color rgb="FFFF0000"/>
      </font>
    </dxf>
    <dxf>
      <numFmt numFmtId="19" formatCode="m/d/yyyy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border outline="0">
        <top style="thin">
          <color rgb="FF8EA9DB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</dxf>
    <dxf>
      <font>
        <color rgb="FFFF0000"/>
      </font>
    </dxf>
    <dxf>
      <numFmt numFmtId="0" formatCode="General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border outline="0">
        <top style="thin">
          <color rgb="FF8EA9DB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3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ables/table1.xml><?xml version="1.0" encoding="utf-8"?>
<table xmlns="http://schemas.openxmlformats.org/spreadsheetml/2006/main" id="1" name="Table132" displayName="Table132" ref="A6:AW48" totalsRowShown="0" tableBorderDxfId="132">
  <autoFilter ref="A6:AW48"/>
  <tableColumns>
    <tableColumn id="1" name="Job #"/>
    <tableColumn id="2" name="Contract"/>
    <tableColumn id="42" name="Customer"/>
    <tableColumn id="3" name="Project Manager"/>
    <tableColumn id="48" name="Estimator"/>
    <tableColumn id="4" name="Department"/>
    <tableColumn id="5" name="Closed Status"/>
    <tableColumn id="6" name="Base Contract"/>
    <tableColumn id="7" name="Approved Change Orders"/>
    <tableColumn id="8" name="(Work Done ) Outstanding Change Orders">
      <calculatedColumnFormula>Table132[[#This Row],[Adjusted Contract Price]]-Table132[[#This Row],[Base Contract]]-Table132[[#This Row],[Approved Change Orders]]</calculatedColumnFormula>
    </tableColumn>
    <tableColumn id="9" name="Outstanding Allowance"/>
    <tableColumn id="10" name="Adjusted Contract Price"/>
    <tableColumn id="11" name="Estimated Total Direct Costs"/>
    <tableColumn id="34" name="QU Original Budget"/>
    <tableColumn id="33" name="CO Change Order Budget"/>
    <tableColumn id="32" name="Original GP">
      <calculatedColumnFormula>Table132[[#This Row],[Base Contract]]-Table132[[#This Row],[QU Original Budget]]</calculatedColumnFormula>
    </tableColumn>
    <tableColumn id="31" name="Change Order GP">
      <calculatedColumnFormula>Table132[[#This Row],[Approved Change Orders]]-Table132[[#This Row],[CO Change Order Budget]]</calculatedColumnFormula>
    </tableColumn>
    <tableColumn id="12" name="Total Direct Budget"/>
    <tableColumn id="13" name="Over/Under Budget">
      <calculatedColumnFormula>Table132[[#This Row],[Total Direct Budget]]-Table132[[#This Row],[Estimated Total Direct Costs]]</calculatedColumnFormula>
    </tableColumn>
    <tableColumn id="14" name="Budgeted Gross Profit (Loss)">
      <calculatedColumnFormula>+Table132[[#This Row],[Adjusted Contract Price]]-Table132[[#This Row],[Total Direct Budget]]</calculatedColumnFormula>
    </tableColumn>
    <tableColumn id="15" name="Estimated Gross Profit (Loss)">
      <calculatedColumnFormula>+Table132[[#This Row],[Adjusted Contract Price]]-Table132[[#This Row],[Estimated Total Direct Costs]]</calculatedColumnFormula>
    </tableColumn>
    <tableColumn id="16" name="Estimated GP %">
      <calculatedColumnFormula>IF(Table132[[#This Row],[Adjusted Contract Price]]=0,0,+Table132[[#This Row],[Budgeted Gross Profit (Loss)]]/Table132[[#This Row],[Adjusted Contract Price]])</calculatedColumnFormula>
    </tableColumn>
    <tableColumn id="17" name="Current GP %">
      <calculatedColumnFormula>IF(Table132[[#This Row],[Adjusted Contract Price]]=0,0,+Table132[[#This Row],[Estimated Gross Profit (Loss)]]/Table132[[#This Row],[Adjusted Contract Price]])</calculatedColumnFormula>
    </tableColumn>
    <tableColumn id="39" name="Prior Month1 GP"/>
    <tableColumn id="40" name="Variance Month1 GP">
      <calculatedColumnFormula>Table132[[#This Row],[Current GP %]]-Table132[[#This Row],[Prior Month1 GP]]</calculatedColumnFormula>
    </tableColumn>
    <tableColumn id="37" name="Prior Month2 GP"/>
    <tableColumn id="38" name="Variance Month2 GP">
      <calculatedColumnFormula>Table132[[#This Row],[Current GP %]]-Table132[[#This Row],[Prior Month2 GP]]</calculatedColumnFormula>
    </tableColumn>
    <tableColumn id="36" name="Prior Month3 GP"/>
    <tableColumn id="35" name="Variance Month3 GP">
      <calculatedColumnFormula>Table132[[#This Row],[Current GP %]]-Table132[[#This Row],[Prior Month3 GP]]</calculatedColumnFormula>
    </tableColumn>
    <tableColumn id="18" name="Direct Cost To Date"/>
    <tableColumn id="19" name="% Complete">
      <calculatedColumnFormula>IF(Table132[[#This Row],[Estimated Total Direct Costs]]=0,0,+Table132[[#This Row],[Direct Cost To Date]]/Table132[[#This Row],[Estimated Total Direct Costs]])</calculatedColumnFormula>
    </tableColumn>
    <tableColumn id="20" name="Total Gross Profit Recognized To Date">
      <calculatedColumnFormula>+Table132[[#This Row],[Estimated Gross Profit (Loss)]]*Table132[[#This Row],[% Complete]]</calculatedColumnFormula>
    </tableColumn>
    <tableColumn id="21" name="Gross Profit Recognized Prior Years"/>
    <tableColumn id="22" name="Gross Profit (Loss) Recognized This Year">
      <calculatedColumnFormula>+Table132[[#This Row],[Total Gross Profit Recognized To Date]]-Table132[[#This Row],[Gross Profit Recognized Prior Years]]</calculatedColumnFormula>
    </tableColumn>
    <tableColumn id="23" name="Total Amount Billed To Date"/>
    <tableColumn id="24" name="Remaining Billing Amount">
      <calculatedColumnFormula>Table132[[#This Row],[Adjusted Contract Price]]-Table132[[#This Row],[Total Amount Billed To Date]]</calculatedColumnFormula>
    </tableColumn>
    <tableColumn id="25" name="Current Retainage Amount"/>
    <tableColumn id="26" name="Retainage % Held">
      <calculatedColumnFormula>IF(Table132[[#This Row],[Total Amount Billed To Date]]=0,0,+Table132[[#This Row],[Current Retainage Amount]]/Table132[[#This Row],[Total Amount Billed To Date]])</calculatedColumnFormula>
    </tableColumn>
    <tableColumn id="27" name="Cash Received"/>
    <tableColumn id="28" name="Net Cash Flow">
      <calculatedColumnFormula>Table132[[#This Row],[Cash Received]]-Table132[[#This Row],[Direct Cost To Date]]</calculatedColumnFormula>
    </tableColumn>
    <tableColumn id="29" name="Costs and Estimated Earnings In Excess Of Billings">
      <calculatedColumnFormula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calculatedColumnFormula>
    </tableColumn>
    <tableColumn id="30" name="Billings In Excess Of Costs And Estimated Earnings">
      <calculatedColumnFormula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calculatedColumnFormula>
    </tableColumn>
    <tableColumn id="45" name="Prior Year Incurred Cost">
      <calculatedColumnFormula>Table132[[#This Row],[Cash Received]]-Table132[[#This Row],[Direct Cost To Date]]</calculatedColumnFormula>
    </tableColumn>
    <tableColumn id="46" name="Prior Year Billing">
      <calculatedColumnFormula>Table132[[#This Row],[Cash Received]]-Table132[[#This Row],[Direct Cost To Date]]</calculatedColumnFormula>
    </tableColumn>
    <tableColumn id="47" name="AR">
      <calculatedColumnFormula>Table132[[#This Row],[Cash Received]]-Table132[[#This Row],[Direct Cost To Date]]</calculatedColumnFormula>
    </tableColumn>
    <tableColumn id="41" name="AR Retainage">
      <calculatedColumnFormula>Table132[[#This Row],[Cash Received]]-Table132[[#This Row],[Direct Cost To Date]]</calculatedColumnFormula>
    </tableColumn>
    <tableColumn id="43" name="AP">
      <calculatedColumnFormula>Table132[[#This Row],[Cash Received]]-Table132[[#This Row],[Direct Cost To Date]]</calculatedColumnFormula>
    </tableColumn>
    <tableColumn id="44" name="AP Retainage">
      <calculatedColumnFormula>Table132[[#This Row],[Cash Received]]-Table132[[#This Row],[Direct Cost To Date]]</calculatedColumnFormula>
    </tableColumn>
    <tableColumn id="49" name="Last Projection D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e132810" displayName="Table132810" ref="A6:AW27" totalsRowShown="0" tableBorderDxfId="87">
  <autoFilter ref="A6:AW27"/>
  <tableColumns>
    <tableColumn id="1" name="Job #"/>
    <tableColumn id="2" name="Contract"/>
    <tableColumn id="41" name="Customer"/>
    <tableColumn id="3" name="Project Manager"/>
    <tableColumn id="48" name="Estimator"/>
    <tableColumn id="4" name="Department"/>
    <tableColumn id="5" name="Closed Status"/>
    <tableColumn id="6" name="Base Contract"/>
    <tableColumn id="7" name="Approved Change Orders"/>
    <tableColumn id="8" name="(Work Done ) Outstanding Change Orders">
      <calculatedColumnFormula>Table132810[[#This Row],[Adjusted Contract Price]]-Table132810[[#This Row],[Base Contract]]-Table132810[[#This Row],[Approved Change Orders]]</calculatedColumnFormula>
    </tableColumn>
    <tableColumn id="9" name="Outstanding Allowance"/>
    <tableColumn id="10" name="Adjusted Contract Price"/>
    <tableColumn id="11" name="Estimated Total Direct Costs"/>
    <tableColumn id="34" name="QU Original Budget"/>
    <tableColumn id="33" name="CO Change Order Budget"/>
    <tableColumn id="32" name="Original GP">
      <calculatedColumnFormula>Table132810[[#This Row],[Base Contract]]-Table132810[[#This Row],[QU Original Budget]]</calculatedColumnFormula>
    </tableColumn>
    <tableColumn id="31" name="Change Order GP">
      <calculatedColumnFormula>Table132810[[#This Row],[Approved Change Orders]]-Table132810[[#This Row],[CO Change Order Budget]]</calculatedColumnFormula>
    </tableColumn>
    <tableColumn id="12" name="Total Direct Budget"/>
    <tableColumn id="13" name="Over/Under Budget">
      <calculatedColumnFormula>Table132810[[#This Row],[Total Direct Budget]]-Table132810[[#This Row],[Estimated Total Direct Costs]]</calculatedColumnFormula>
    </tableColumn>
    <tableColumn id="14" name="Budgeted Gross Profit (Loss)">
      <calculatedColumnFormula>+Table132810[[#This Row],[Adjusted Contract Price]]-Table132810[[#This Row],[Total Direct Budget]]</calculatedColumnFormula>
    </tableColumn>
    <tableColumn id="15" name="Estimated Gross Profit (Loss)">
      <calculatedColumnFormula>+Table132810[[#This Row],[Adjusted Contract Price]]-Table132810[[#This Row],[Estimated Total Direct Costs]]</calculatedColumnFormula>
    </tableColumn>
    <tableColumn id="16" name="Estimated GP %">
      <calculatedColumnFormula>IF(Table132810[[#This Row],[Adjusted Contract Price]]=0,0,+Table132810[[#This Row],[Budgeted Gross Profit (Loss)]]/Table132810[[#This Row],[Adjusted Contract Price]])</calculatedColumnFormula>
    </tableColumn>
    <tableColumn id="17" name="Current GP %">
      <calculatedColumnFormula>IF(Table132810[[#This Row],[Adjusted Contract Price]]=0,0,+Table132810[[#This Row],[Estimated Gross Profit (Loss)]]/Table132810[[#This Row],[Adjusted Contract Price]])</calculatedColumnFormula>
    </tableColumn>
    <tableColumn id="39" name="Prior Month1 GP"/>
    <tableColumn id="40" name="Variance Month1 GP">
      <calculatedColumnFormula>Table132810[[#This Row],[Current GP %]]-Table132810[[#This Row],[Prior Month1 GP]]</calculatedColumnFormula>
    </tableColumn>
    <tableColumn id="37" name="Prior Month2 GP"/>
    <tableColumn id="38" name="Variance Month2 GP">
      <calculatedColumnFormula>Table132810[[#This Row],[Current GP %]]-Table132810[[#This Row],[Prior Month2 GP]]</calculatedColumnFormula>
    </tableColumn>
    <tableColumn id="36" name="Prior Month3 GP"/>
    <tableColumn id="35" name="Variance Month3 GP">
      <calculatedColumnFormula>Table132810[[#This Row],[Current GP %]]-Table132810[[#This Row],[Prior Month3 GP]]</calculatedColumnFormula>
    </tableColumn>
    <tableColumn id="18" name="Direct Cost To Date"/>
    <tableColumn id="19" name="% Complete">
      <calculatedColumnFormula>IF(Table132810[[#This Row],[Estimated Total Direct Costs]]=0,0,+Table132810[[#This Row],[Direct Cost To Date]]/Table132810[[#This Row],[Estimated Total Direct Costs]])</calculatedColumnFormula>
    </tableColumn>
    <tableColumn id="20" name="Total Gross Profit Recognized To Date">
      <calculatedColumnFormula>+Table132810[[#This Row],[Estimated Gross Profit (Loss)]]*Table132810[[#This Row],[% Complete]]</calculatedColumnFormula>
    </tableColumn>
    <tableColumn id="21" name="Gross Profit Recognized Prior Years"/>
    <tableColumn id="22" name="Gross Profit (Loss) Recognized This Year">
      <calculatedColumnFormula>+Table132810[[#This Row],[Total Gross Profit Recognized To Date]]-Table132810[[#This Row],[Gross Profit Recognized Prior Years]]</calculatedColumnFormula>
    </tableColumn>
    <tableColumn id="23" name="Total Amount Billed To Date"/>
    <tableColumn id="24" name="Remaining Billing Amount">
      <calculatedColumnFormula>Table132810[[#This Row],[Adjusted Contract Price]]-Table132810[[#This Row],[Total Amount Billed To Date]]</calculatedColumnFormula>
    </tableColumn>
    <tableColumn id="25" name="Current Retainage Amount"/>
    <tableColumn id="26" name="Retainage % Held">
      <calculatedColumnFormula>IF(Table132810[[#This Row],[Total Amount Billed To Date]]=0,0,+Table132810[[#This Row],[Current Retainage Amount]]/Table132810[[#This Row],[Total Amount Billed To Date]])</calculatedColumnFormula>
    </tableColumn>
    <tableColumn id="27" name="Cash Received"/>
    <tableColumn id="28" name="Net Cash Flow">
      <calculatedColumnFormula>Table132810[[#This Row],[Cash Received]]-Table132810[[#This Row],[Direct Cost To Date]]</calculatedColumnFormula>
    </tableColumn>
    <tableColumn id="29" name="Costs and Estimated Earnings In Excess Of Billings">
      <calculatedColumnFormula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calculatedColumnFormula>
    </tableColumn>
    <tableColumn id="30" name="Billings In Excess Of Costs And Estimated Earnings">
      <calculatedColumnFormula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calculatedColumnFormula>
    </tableColumn>
    <tableColumn id="42" name="Prior Year Incurred Cost">
      <calculatedColumnFormula>Table132[[#This Row],[Cash Received]]-Table132[[#This Row],[Direct Cost To Date]]</calculatedColumnFormula>
    </tableColumn>
    <tableColumn id="43" name="Prior Year Billing">
      <calculatedColumnFormula>Table132[[#This Row],[Cash Received]]-Table132[[#This Row],[Direct Cost To Date]]</calculatedColumnFormula>
    </tableColumn>
    <tableColumn id="44" name="AR">
      <calculatedColumnFormula>Table132[[#This Row],[Cash Received]]-Table132[[#This Row],[Direct Cost To Date]]</calculatedColumnFormula>
    </tableColumn>
    <tableColumn id="45" name="AR Retainage">
      <calculatedColumnFormula>Table132[[#This Row],[Cash Received]]-Table132[[#This Row],[Direct Cost To Date]]</calculatedColumnFormula>
    </tableColumn>
    <tableColumn id="46" name="AP">
      <calculatedColumnFormula>Table132[[#This Row],[Cash Received]]-Table132[[#This Row],[Direct Cost To Date]]</calculatedColumnFormula>
    </tableColumn>
    <tableColumn id="47" name="AP Retainage">
      <calculatedColumnFormula>Table132[[#This Row],[Cash Received]]-Table132[[#This Row],[Direct Cost To Date]]</calculatedColumnFormula>
    </tableColumn>
    <tableColumn id="49" name="Last Projection D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28103" displayName="Table1328103" ref="A6:AW29" totalsRowShown="0" tableBorderDxfId="42">
  <autoFilter ref="A6:AW29"/>
  <tableColumns>
    <tableColumn id="1" name="Job #"/>
    <tableColumn id="2" name="Contract"/>
    <tableColumn id="41" name="Customer"/>
    <tableColumn id="3" name="Project Manager"/>
    <tableColumn id="48" name="Estimator"/>
    <tableColumn id="4" name="Department"/>
    <tableColumn id="5" name="Closed Status"/>
    <tableColumn id="6" name="Base Contract"/>
    <tableColumn id="7" name="Approved Change Orders"/>
    <tableColumn id="8" name="(Work Done ) Outstanding Change Orders">
      <calculatedColumnFormula>Table1328103[[#This Row],[Adjusted Contract Price]]-Table1328103[[#This Row],[Base Contract]]-Table1328103[[#This Row],[Approved Change Orders]]</calculatedColumnFormula>
    </tableColumn>
    <tableColumn id="9" name="Outstanding Allowance"/>
    <tableColumn id="10" name="Adjusted Contract Price"/>
    <tableColumn id="11" name="Estimated Total Direct Costs"/>
    <tableColumn id="34" name="QU Original Budget"/>
    <tableColumn id="33" name="CO Change Order Budget"/>
    <tableColumn id="32" name="Original GP">
      <calculatedColumnFormula>Table1328103[[#This Row],[Base Contract]]-Table1328103[[#This Row],[QU Original Budget]]</calculatedColumnFormula>
    </tableColumn>
    <tableColumn id="31" name="Change Order GP">
      <calculatedColumnFormula>Table1328103[[#This Row],[Approved Change Orders]]-Table1328103[[#This Row],[CO Change Order Budget]]</calculatedColumnFormula>
    </tableColumn>
    <tableColumn id="12" name="Total Direct Budget"/>
    <tableColumn id="13" name="Over/Under Budget">
      <calculatedColumnFormula>Table1328103[[#This Row],[Total Direct Budget]]-Table1328103[[#This Row],[Estimated Total Direct Costs]]</calculatedColumnFormula>
    </tableColumn>
    <tableColumn id="14" name="Budgeted Gross Profit (Loss)">
      <calculatedColumnFormula>+Table1328103[[#This Row],[Adjusted Contract Price]]-Table1328103[[#This Row],[Total Direct Budget]]</calculatedColumnFormula>
    </tableColumn>
    <tableColumn id="15" name="Estimated Gross Profit (Loss)">
      <calculatedColumnFormula>+Table1328103[[#This Row],[Adjusted Contract Price]]-Table1328103[[#This Row],[Estimated Total Direct Costs]]</calculatedColumnFormula>
    </tableColumn>
    <tableColumn id="16" name="Estimated GP %">
      <calculatedColumnFormula>IF(Table1328103[[#This Row],[Adjusted Contract Price]]=0,0,+Table1328103[[#This Row],[Budgeted Gross Profit (Loss)]]/Table1328103[[#This Row],[Adjusted Contract Price]])</calculatedColumnFormula>
    </tableColumn>
    <tableColumn id="17" name="Current GP %">
      <calculatedColumnFormula>IF(Table1328103[[#This Row],[Adjusted Contract Price]]=0,0,+Table1328103[[#This Row],[Estimated Gross Profit (Loss)]]/Table1328103[[#This Row],[Adjusted Contract Price]])</calculatedColumnFormula>
    </tableColumn>
    <tableColumn id="39" name="Prior Month1 GP"/>
    <tableColumn id="40" name="Variance Month1 GP">
      <calculatedColumnFormula>Table1328103[[#This Row],[Current GP %]]-Table1328103[[#This Row],[Prior Month1 GP]]</calculatedColumnFormula>
    </tableColumn>
    <tableColumn id="37" name="Prior Month2 GP"/>
    <tableColumn id="38" name="Variance Month2 GP">
      <calculatedColumnFormula>Table1328103[[#This Row],[Current GP %]]-Table1328103[[#This Row],[Prior Month2 GP]]</calculatedColumnFormula>
    </tableColumn>
    <tableColumn id="36" name="Prior Month3 GP"/>
    <tableColumn id="35" name="Variance Month3 GP">
      <calculatedColumnFormula>Table1328103[[#This Row],[Current GP %]]-Table1328103[[#This Row],[Prior Month3 GP]]</calculatedColumnFormula>
    </tableColumn>
    <tableColumn id="18" name="Direct Cost To Date"/>
    <tableColumn id="19" name="% Complete">
      <calculatedColumnFormula>IF(Table1328103[[#This Row],[Estimated Total Direct Costs]]=0,0,+Table1328103[[#This Row],[Direct Cost To Date]]/Table1328103[[#This Row],[Estimated Total Direct Costs]])</calculatedColumnFormula>
    </tableColumn>
    <tableColumn id="20" name="Total Gross Profit Recognized To Date">
      <calculatedColumnFormula>+Table1328103[[#This Row],[Estimated Gross Profit (Loss)]]*Table1328103[[#This Row],[% Complete]]</calculatedColumnFormula>
    </tableColumn>
    <tableColumn id="21" name="Gross Profit Recognized Prior Years"/>
    <tableColumn id="22" name="Gross Profit (Loss) Recognized This Year">
      <calculatedColumnFormula>+Table1328103[[#This Row],[Total Gross Profit Recognized To Date]]-Table1328103[[#This Row],[Gross Profit Recognized Prior Years]]</calculatedColumnFormula>
    </tableColumn>
    <tableColumn id="23" name="Total Amount Billed To Date"/>
    <tableColumn id="24" name="Remaining Billing Amount">
      <calculatedColumnFormula>Table1328103[[#This Row],[Adjusted Contract Price]]-Table1328103[[#This Row],[Total Amount Billed To Date]]</calculatedColumnFormula>
    </tableColumn>
    <tableColumn id="25" name="Current Retainage Amount"/>
    <tableColumn id="26" name="Retainage % Held">
      <calculatedColumnFormula>IF(Table1328103[[#This Row],[Total Amount Billed To Date]]=0,0,+Table1328103[[#This Row],[Current Retainage Amount]]/Table1328103[[#This Row],[Total Amount Billed To Date]])</calculatedColumnFormula>
    </tableColumn>
    <tableColumn id="27" name="Cash Received"/>
    <tableColumn id="28" name="Net Cash Flow">
      <calculatedColumnFormula>Table1328103[[#This Row],[Cash Received]]-Table1328103[[#This Row],[Direct Cost To Date]]</calculatedColumnFormula>
    </tableColumn>
    <tableColumn id="29" name="Costs and Estimated Earnings In Excess Of Billings">
      <calculatedColumnFormula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calculatedColumnFormula>
    </tableColumn>
    <tableColumn id="30" name="Billings In Excess Of Costs And Estimated Earnings">
      <calculatedColumnFormula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calculatedColumnFormula>
    </tableColumn>
    <tableColumn id="42" name="Prior Year Incurred Cost">
      <calculatedColumnFormula>Table132[[#This Row],[Cash Received]]-Table132[[#This Row],[Direct Cost To Date]]</calculatedColumnFormula>
    </tableColumn>
    <tableColumn id="43" name="Prior Year Billing">
      <calculatedColumnFormula>Table132[[#This Row],[Cash Received]]-Table132[[#This Row],[Direct Cost To Date]]</calculatedColumnFormula>
    </tableColumn>
    <tableColumn id="44" name="AR">
      <calculatedColumnFormula>Table132[[#This Row],[Cash Received]]-Table132[[#This Row],[Direct Cost To Date]]</calculatedColumnFormula>
    </tableColumn>
    <tableColumn id="45" name="AR Retainage">
      <calculatedColumnFormula>Table132[[#This Row],[Cash Received]]-Table132[[#This Row],[Direct Cost To Date]]</calculatedColumnFormula>
    </tableColumn>
    <tableColumn id="46" name="AP">
      <calculatedColumnFormula>Table132[[#This Row],[Cash Received]]-Table132[[#This Row],[Direct Cost To Date]]</calculatedColumnFormula>
    </tableColumn>
    <tableColumn id="47" name="AP Retainage">
      <calculatedColumnFormula>Table132[[#This Row],[Cash Received]]-Table132[[#This Row],[Direct Cost To Date]]</calculatedColumnFormula>
    </tableColumn>
    <tableColumn id="49" name="Last Projection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table" Target="../tables/table3.xml" /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 codeName="Sheet1">
    <outlinePr summaryRight="0" summaryBelow="0"/>
  </sheetPr>
  <dimension ref="A1:AW1343"/>
  <sheetViews>
    <sheetView view="normal" tabSelected="1" workbookViewId="0">
      <selection pane="topLeft" activeCell="H11" sqref="H11"/>
    </sheetView>
  </sheetViews>
  <sheetFormatPr defaultColWidth="6.85546875" defaultRowHeight="12.75"/>
  <cols>
    <col min="1" max="1" width="12.84765625" bestFit="1" customWidth="1"/>
    <col min="2" max="2" width="11.41796875" bestFit="1" customWidth="1"/>
    <col min="3" max="3" width="11.84765625" bestFit="1" customWidth="1"/>
    <col min="4" max="4" width="18.41796875" bestFit="1" customWidth="1"/>
    <col min="5" max="5" width="22.27734375" bestFit="1" customWidth="1"/>
    <col min="6" max="6" width="15.7109375" customWidth="1"/>
    <col min="7" max="7" width="13.7109375" bestFit="1" customWidth="1"/>
    <col min="8" max="8" width="24.41796875" bestFit="1" customWidth="1"/>
    <col min="9" max="9" width="39.41796875" bestFit="1" customWidth="1"/>
    <col min="10" max="10" width="22.5703125" bestFit="1" customWidth="1"/>
    <col min="11" max="11" width="22.84765625" bestFit="1" customWidth="1"/>
    <col min="12" max="12" width="26.84765625" bestFit="1" customWidth="1"/>
    <col min="13" max="13" width="19" bestFit="1" customWidth="1"/>
    <col min="14" max="14" width="24.5703125" bestFit="1" customWidth="1"/>
    <col min="15" max="15" width="12.27734375" bestFit="1" customWidth="1"/>
    <col min="16" max="16" width="17.27734375" customWidth="1"/>
    <col min="17" max="17" width="18.84765625" bestFit="1" customWidth="1"/>
    <col min="18" max="18" width="18.7109375" bestFit="1" customWidth="1"/>
    <col min="19" max="19" width="27.140625" bestFit="1" customWidth="1"/>
    <col min="20" max="20" width="27.27734375" bestFit="1" customWidth="1"/>
    <col min="21" max="21" width="15.41796875" bestFit="1" customWidth="1"/>
    <col min="22" max="22" width="13.27734375" bestFit="1" customWidth="1"/>
    <col min="23" max="23" width="16.140625" bestFit="1" customWidth="1"/>
    <col min="24" max="24" width="20" bestFit="1" customWidth="1"/>
    <col min="25" max="25" width="16.140625" bestFit="1" customWidth="1"/>
    <col min="26" max="26" width="20" bestFit="1" customWidth="1"/>
    <col min="27" max="27" width="16.140625" bestFit="1" customWidth="1"/>
    <col min="28" max="28" width="20" bestFit="1" customWidth="1"/>
    <col min="29" max="29" width="18.7109375" bestFit="1" customWidth="1"/>
    <col min="30" max="30" width="12.27734375" bestFit="1" customWidth="1"/>
    <col min="31" max="31" width="36.41796875" bestFit="1" customWidth="1"/>
    <col min="32" max="32" width="34.27734375" bestFit="1" customWidth="1"/>
    <col min="33" max="33" width="38.5703125" bestFit="1" customWidth="1"/>
    <col min="34" max="34" width="27.27734375" bestFit="1" customWidth="1"/>
    <col min="35" max="35" width="25.41796875" bestFit="1" customWidth="1"/>
    <col min="36" max="36" width="25.84765625" bestFit="1" customWidth="1"/>
    <col min="37" max="37" width="17.41796875" bestFit="1" customWidth="1"/>
    <col min="38" max="38" width="14.7109375" bestFit="1" customWidth="1"/>
    <col min="39" max="39" width="14.27734375" bestFit="1" customWidth="1"/>
    <col min="40" max="40" width="47.84765625" bestFit="1" customWidth="1"/>
    <col min="41" max="41" width="48" bestFit="1" customWidth="1"/>
    <col min="42" max="42" width="23.27734375" bestFit="1" customWidth="1"/>
    <col min="43" max="43" width="16.84765625" bestFit="1" customWidth="1"/>
    <col min="44" max="44" width="10.7109375" bestFit="1" customWidth="1"/>
    <col min="45" max="46" width="13.7109375" bestFit="1" customWidth="1"/>
    <col min="47" max="47" width="10.7109375" bestFit="1" customWidth="1"/>
    <col min="48" max="48" width="13.7109375" bestFit="1" customWidth="1"/>
    <col min="49" max="49" width="19.5703125" bestFit="1" customWidth="1"/>
  </cols>
  <sheetData>
    <row r="1" spans="1:36" customHeight="1">
      <c r="A1" s="27" t="e">
        <f ca="1">MID(CELL("filename"),SEARCH("_C",CELL("filename"))+1,FIND(".",CELL("filename")) - SEARCH("_C",CELL("filename")))</f>
        <v>#VALUE!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6" customHeight="1">
      <c r="A2" s="27" t="str">
        <f ca="1">RIGHT(CELL("filename"),LEN(CELL("filename"))-FIND("]",CELL("filename")))</f>
        <v>Summary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</row>
    <row r="3" spans="1:36" customHeight="1">
      <c r="A3" s="27" t="e">
        <f ca="1">CONCATENATE("For The Period Ended ", MID(CELL("filename"), SEARCH("._",CELL("filename"))+2,SEARCH(".xlsx",CELL("filename")) - SEARCH("._",CELL("filename"))-2))</f>
        <v>#VALUE!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</row>
    <row r="4" spans="1:2" customHeight="1">
      <c r="A4" t="s">
        <v>35</v>
      </c>
      <c r="B4" s="4">
        <f ca="1">IF(D7 = "ZACK HASANOV", 0, COUNTA(A7:A10036))</f>
        <v>0</v>
      </c>
    </row>
    <row r="5" spans="2:2" customHeight="1">
      <c r="B5" s="4"/>
    </row>
    <row r="6" spans="1:49" customHeight="1">
      <c r="A6" s="7" t="s">
        <v>0</v>
      </c>
      <c r="B6" s="8" t="s">
        <v>1</v>
      </c>
      <c r="C6" s="8" t="s">
        <v>46</v>
      </c>
      <c r="D6" s="8" t="s">
        <v>2</v>
      </c>
      <c r="E6" s="8" t="s">
        <v>54</v>
      </c>
      <c r="F6" s="8" t="s">
        <v>3</v>
      </c>
      <c r="G6" s="8" t="s">
        <v>4</v>
      </c>
      <c r="H6" s="9" t="s">
        <v>5</v>
      </c>
      <c r="I6" s="9" t="s">
        <v>6</v>
      </c>
      <c r="J6" s="9" t="s">
        <v>7</v>
      </c>
      <c r="K6" s="9" t="s">
        <v>8</v>
      </c>
      <c r="L6" s="9" t="s">
        <v>9</v>
      </c>
      <c r="M6" s="9" t="s">
        <v>10</v>
      </c>
      <c r="N6" s="9" t="s">
        <v>36</v>
      </c>
      <c r="O6" s="9" t="s">
        <v>37</v>
      </c>
      <c r="P6" s="9" t="s">
        <v>38</v>
      </c>
      <c r="Q6" s="9" t="s">
        <v>39</v>
      </c>
      <c r="R6" s="9" t="s">
        <v>11</v>
      </c>
      <c r="S6" s="9" t="s">
        <v>12</v>
      </c>
      <c r="T6" s="9" t="s">
        <v>13</v>
      </c>
      <c r="U6" s="9" t="s">
        <v>14</v>
      </c>
      <c r="V6" s="9" t="s">
        <v>15</v>
      </c>
      <c r="W6" s="9" t="s">
        <v>16</v>
      </c>
      <c r="X6" s="9" t="s">
        <v>40</v>
      </c>
      <c r="Y6" s="9" t="s">
        <v>41</v>
      </c>
      <c r="Z6" s="9" t="s">
        <v>42</v>
      </c>
      <c r="AA6" s="9" t="s">
        <v>43</v>
      </c>
      <c r="AB6" s="9" t="s">
        <v>44</v>
      </c>
      <c r="AC6" s="9" t="s">
        <v>45</v>
      </c>
      <c r="AD6" s="9" t="s">
        <v>17</v>
      </c>
      <c r="AE6" s="9" t="s">
        <v>18</v>
      </c>
      <c r="AF6" s="9" t="s">
        <v>19</v>
      </c>
      <c r="AG6" s="9" t="s">
        <v>20</v>
      </c>
      <c r="AH6" s="9" t="s">
        <v>21</v>
      </c>
      <c r="AI6" s="9" t="s">
        <v>22</v>
      </c>
      <c r="AJ6" s="9" t="s">
        <v>23</v>
      </c>
      <c r="AK6" s="9" t="s">
        <v>30</v>
      </c>
      <c r="AL6" s="9" t="s">
        <v>24</v>
      </c>
      <c r="AM6" s="9" t="s">
        <v>25</v>
      </c>
      <c r="AN6" s="9" t="s">
        <v>26</v>
      </c>
      <c r="AO6" s="9" t="s">
        <v>27</v>
      </c>
      <c r="AP6" s="10" t="s">
        <v>28</v>
      </c>
      <c r="AQ6" s="9" t="s">
        <v>48</v>
      </c>
      <c r="AR6" s="9" t="s">
        <v>49</v>
      </c>
      <c r="AS6" s="9" t="s">
        <v>50</v>
      </c>
      <c r="AT6" s="9" t="s">
        <v>51</v>
      </c>
      <c r="AU6" s="9" t="s">
        <v>52</v>
      </c>
      <c r="AV6" s="9" t="s">
        <v>53</v>
      </c>
      <c r="AW6" s="9" t="s">
        <v>55</v>
      </c>
    </row>
    <row r="7" spans="1:49" customHeight="1">
      <c r="A7" t="s">
        <v>56</v>
      </c>
      <c r="B7" t="s">
        <v>57</v>
      </c>
      <c r="C7" t="s">
        <v>58</v>
      </c>
      <c r="D7" t="s">
        <v>59</v>
      </c>
      <c r="E7" t="s">
        <v>59</v>
      </c>
      <c r="F7" t="s">
        <v>60</v>
      </c>
      <c r="G7" s="2" t="s">
        <v>61</v>
      </c>
      <c r="H7" s="17">
        <v>1386800</v>
      </c>
      <c r="I7" s="17">
        <v>138412.82</v>
      </c>
      <c r="J7" s="17">
        <f ca="1">Table132[[#This Row],[Adjusted Contract Price]]-Table132[[#This Row],[Base Contract]]-Table132[[#This Row],[Approved Change Orders]]</f>
        <v>0</v>
      </c>
      <c r="K7" s="17"/>
      <c r="L7" s="17">
        <v>1525212.82</v>
      </c>
      <c r="M7" s="17">
        <v>1092176</v>
      </c>
      <c r="N7" s="17">
        <v>1097168</v>
      </c>
      <c r="O7" s="17">
        <v>93510.05</v>
      </c>
      <c r="P7" s="17">
        <f ca="1">Table132[[#This Row],[Base Contract]]-Table132[[#This Row],[QU Original Budget]]</f>
        <v>0</v>
      </c>
      <c r="Q7" s="17">
        <f ca="1">Table132[[#This Row],[Approved Change Orders]]-Table132[[#This Row],[CO Change Order Budget]]</f>
        <v>0</v>
      </c>
      <c r="R7" s="17">
        <v>1190678.05</v>
      </c>
      <c r="S7" s="17">
        <f ca="1">Table132[[#This Row],[Total Direct Budget]]-Table132[[#This Row],[Estimated Total Direct Costs]]</f>
        <v>0</v>
      </c>
      <c r="T7" s="17">
        <f ca="1">+Table132[[#This Row],[Adjusted Contract Price]]-Table132[[#This Row],[Total Direct Budget]]</f>
        <v>0</v>
      </c>
      <c r="U7" s="17">
        <f ca="1">+Table132[[#This Row],[Adjusted Contract Price]]-Table132[[#This Row],[Estimated Total Direct Costs]]</f>
        <v>0</v>
      </c>
      <c r="V7" s="18">
        <f ca="1">IF(Table132[[#This Row],[Adjusted Contract Price]]=0,0,+Table132[[#This Row],[Budgeted Gross Profit (Loss)]]/Table132[[#This Row],[Adjusted Contract Price]])</f>
        <v>0</v>
      </c>
      <c r="W7" s="18">
        <f ca="1">IF(Table132[[#This Row],[Adjusted Contract Price]]=0,0,+Table132[[#This Row],[Estimated Gross Profit (Loss)]]/Table132[[#This Row],[Adjusted Contract Price]])</f>
        <v>0</v>
      </c>
      <c r="X7" s="18">
        <v>0.780663</v>
      </c>
      <c r="Y7" s="18">
        <f ca="1">Table132[[#This Row],[Current GP %]]-Table132[[#This Row],[Prior Month1 GP]]</f>
        <v>0</v>
      </c>
      <c r="Z7" s="18">
        <v>0.780663</v>
      </c>
      <c r="AA7" s="18">
        <f ca="1">Table132[[#This Row],[Current GP %]]-Table132[[#This Row],[Prior Month2 GP]]</f>
        <v>0</v>
      </c>
      <c r="AB7" s="18">
        <v>0.780663</v>
      </c>
      <c r="AC7" s="18">
        <f ca="1">Table132[[#This Row],[Current GP %]]-Table132[[#This Row],[Prior Month3 GP]]</f>
        <v>0</v>
      </c>
      <c r="AD7" s="17">
        <v>1092176</v>
      </c>
      <c r="AE7" s="19">
        <f ca="1">IF(Table132[[#This Row],[Estimated Total Direct Costs]]=0,0,+Table132[[#This Row],[Direct Cost To Date]]/Table132[[#This Row],[Estimated Total Direct Costs]])</f>
        <v>0</v>
      </c>
      <c r="AF7" s="17">
        <f ca="1">+Table132[[#This Row],[Estimated Gross Profit (Loss)]]*Table132[[#This Row],[% Complete]]</f>
        <v>0</v>
      </c>
      <c r="AG7" s="17">
        <v>0</v>
      </c>
      <c r="AH7" s="17">
        <f ca="1">+Table132[[#This Row],[Total Gross Profit Recognized To Date]]-Table132[[#This Row],[Gross Profit Recognized Prior Years]]</f>
        <v>0</v>
      </c>
      <c r="AI7" s="17">
        <v>1525212.82</v>
      </c>
      <c r="AJ7" s="17">
        <f ca="1">Table132[[#This Row],[Adjusted Contract Price]]-Table132[[#This Row],[Total Amount Billed To Date]]</f>
        <v>0</v>
      </c>
      <c r="AK7" s="17">
        <v>0</v>
      </c>
      <c r="AL7" s="18">
        <f ca="1">IF(Table132[[#This Row],[Total Amount Billed To Date]]=0,0,+Table132[[#This Row],[Current Retainage Amount]]/Table132[[#This Row],[Total Amount Billed To Date]])</f>
        <v>0</v>
      </c>
      <c r="AM7" s="17">
        <v>1525212.82</v>
      </c>
      <c r="AN7" s="17">
        <f ca="1">Table132[[#This Row],[Cash Received]]-Table132[[#This Row],[Direct Cost To Date]]</f>
        <v>0</v>
      </c>
      <c r="AO7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7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7" s="17">
        <v>0</v>
      </c>
      <c r="AR7" s="17">
        <v>0</v>
      </c>
      <c r="AS7" s="17">
        <v>0</v>
      </c>
      <c r="AT7" s="17">
        <v>1525212.82</v>
      </c>
      <c r="AU7" s="17">
        <v>0</v>
      </c>
      <c r="AV7" s="17">
        <v>0</v>
      </c>
      <c r="AW7" s="12">
        <v>45175</v>
      </c>
    </row>
    <row r="8" spans="1:49" customHeight="1">
      <c r="A8" t="s">
        <v>62</v>
      </c>
      <c r="B8" t="s">
        <v>63</v>
      </c>
      <c r="C8" t="s">
        <v>58</v>
      </c>
      <c r="D8" t="s">
        <v>59</v>
      </c>
      <c r="E8" t="s">
        <v>59</v>
      </c>
      <c r="F8" t="s">
        <v>60</v>
      </c>
      <c r="G8" s="2" t="s">
        <v>61</v>
      </c>
      <c r="H8" s="17">
        <v>667388.43</v>
      </c>
      <c r="I8" s="17">
        <v>1960164.17</v>
      </c>
      <c r="J8" s="17">
        <f ca="1">Table132[[#This Row],[Adjusted Contract Price]]-Table132[[#This Row],[Base Contract]]-Table132[[#This Row],[Approved Change Orders]]</f>
        <v>0</v>
      </c>
      <c r="K8" s="17"/>
      <c r="L8" s="17">
        <v>2643464</v>
      </c>
      <c r="M8" s="17">
        <v>1699645</v>
      </c>
      <c r="N8" s="17">
        <v>546640</v>
      </c>
      <c r="O8" s="17">
        <v>1153005</v>
      </c>
      <c r="P8" s="17">
        <f ca="1">Table132[[#This Row],[Base Contract]]-Table132[[#This Row],[QU Original Budget]]</f>
        <v>0</v>
      </c>
      <c r="Q8" s="17">
        <f ca="1">Table132[[#This Row],[Approved Change Orders]]-Table132[[#This Row],[CO Change Order Budget]]</f>
        <v>0</v>
      </c>
      <c r="R8" s="17">
        <v>1699645</v>
      </c>
      <c r="S8" s="17">
        <f ca="1">Table132[[#This Row],[Total Direct Budget]]-Table132[[#This Row],[Estimated Total Direct Costs]]</f>
        <v>0</v>
      </c>
      <c r="T8" s="17">
        <f ca="1">+Table132[[#This Row],[Adjusted Contract Price]]-Table132[[#This Row],[Total Direct Budget]]</f>
        <v>0</v>
      </c>
      <c r="U8" s="17">
        <f ca="1">+Table132[[#This Row],[Adjusted Contract Price]]-Table132[[#This Row],[Estimated Total Direct Costs]]</f>
        <v>0</v>
      </c>
      <c r="V8" s="18">
        <f ca="1">IF(Table132[[#This Row],[Adjusted Contract Price]]=0,0,+Table132[[#This Row],[Budgeted Gross Profit (Loss)]]/Table132[[#This Row],[Adjusted Contract Price]])</f>
        <v>0</v>
      </c>
      <c r="W8" s="18">
        <f ca="1">IF(Table132[[#This Row],[Adjusted Contract Price]]=0,0,+Table132[[#This Row],[Estimated Gross Profit (Loss)]]/Table132[[#This Row],[Adjusted Contract Price]])</f>
        <v>0</v>
      </c>
      <c r="X8" s="18">
        <v>0.646854</v>
      </c>
      <c r="Y8" s="18">
        <f ca="1">Table132[[#This Row],[Current GP %]]-Table132[[#This Row],[Prior Month1 GP]]</f>
        <v>0</v>
      </c>
      <c r="Z8" s="18">
        <v>0.646854</v>
      </c>
      <c r="AA8" s="18">
        <f ca="1">Table132[[#This Row],[Current GP %]]-Table132[[#This Row],[Prior Month2 GP]]</f>
        <v>0</v>
      </c>
      <c r="AB8" s="18">
        <v>0.646854</v>
      </c>
      <c r="AC8" s="18">
        <f ca="1">Table132[[#This Row],[Current GP %]]-Table132[[#This Row],[Prior Month3 GP]]</f>
        <v>0</v>
      </c>
      <c r="AD8" s="17">
        <v>1168147.67</v>
      </c>
      <c r="AE8" s="19">
        <f ca="1">IF(Table132[[#This Row],[Estimated Total Direct Costs]]=0,0,+Table132[[#This Row],[Direct Cost To Date]]/Table132[[#This Row],[Estimated Total Direct Costs]])</f>
        <v>0</v>
      </c>
      <c r="AF8" s="17">
        <f ca="1">+Table132[[#This Row],[Estimated Gross Profit (Loss)]]*Table132[[#This Row],[% Complete]]</f>
        <v>0</v>
      </c>
      <c r="AG8" s="17">
        <v>0</v>
      </c>
      <c r="AH8" s="17">
        <f ca="1">+Table132[[#This Row],[Total Gross Profit Recognized To Date]]-Table132[[#This Row],[Gross Profit Recognized Prior Years]]</f>
        <v>0</v>
      </c>
      <c r="AI8" s="17">
        <v>2627552.6</v>
      </c>
      <c r="AJ8" s="17">
        <f ca="1">Table132[[#This Row],[Adjusted Contract Price]]-Table132[[#This Row],[Total Amount Billed To Date]]</f>
        <v>0</v>
      </c>
      <c r="AK8" s="17">
        <v>0</v>
      </c>
      <c r="AL8" s="18">
        <f ca="1">IF(Table132[[#This Row],[Total Amount Billed To Date]]=0,0,+Table132[[#This Row],[Current Retainage Amount]]/Table132[[#This Row],[Total Amount Billed To Date]])</f>
        <v>0</v>
      </c>
      <c r="AM8" s="17">
        <v>2627552.6</v>
      </c>
      <c r="AN8" s="17">
        <f ca="1">Table132[[#This Row],[Cash Received]]-Table132[[#This Row],[Direct Cost To Date]]</f>
        <v>0</v>
      </c>
      <c r="AO8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8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8" s="17">
        <v>4366.87</v>
      </c>
      <c r="AR8" s="17">
        <v>94021.49</v>
      </c>
      <c r="AS8" s="17">
        <v>0</v>
      </c>
      <c r="AT8" s="17">
        <v>2627552.6</v>
      </c>
      <c r="AU8" s="17">
        <v>12621.48</v>
      </c>
      <c r="AV8" s="17">
        <v>0</v>
      </c>
      <c r="AW8" s="12">
        <v>45511</v>
      </c>
    </row>
    <row r="9" spans="1:49" customHeight="1">
      <c r="A9" t="s">
        <v>64</v>
      </c>
      <c r="B9" t="s">
        <v>65</v>
      </c>
      <c r="C9" t="s">
        <v>58</v>
      </c>
      <c r="D9" t="s">
        <v>59</v>
      </c>
      <c r="E9" t="s">
        <v>59</v>
      </c>
      <c r="F9" t="s">
        <v>60</v>
      </c>
      <c r="G9" s="2" t="s">
        <v>61</v>
      </c>
      <c r="H9" s="17">
        <v>1095500</v>
      </c>
      <c r="I9" s="17">
        <v>1586695.79</v>
      </c>
      <c r="J9" s="17">
        <f ca="1">Table132[[#This Row],[Adjusted Contract Price]]-Table132[[#This Row],[Base Contract]]-Table132[[#This Row],[Approved Change Orders]]</f>
        <v>0</v>
      </c>
      <c r="K9" s="17"/>
      <c r="L9" s="17">
        <v>2682195.79</v>
      </c>
      <c r="M9" s="17">
        <v>2066263.1</v>
      </c>
      <c r="N9" s="17">
        <v>876400</v>
      </c>
      <c r="O9" s="17">
        <v>847362.26</v>
      </c>
      <c r="P9" s="17">
        <f ca="1">Table132[[#This Row],[Base Contract]]-Table132[[#This Row],[QU Original Budget]]</f>
        <v>0</v>
      </c>
      <c r="Q9" s="17">
        <f ca="1">Table132[[#This Row],[Approved Change Orders]]-Table132[[#This Row],[CO Change Order Budget]]</f>
        <v>0</v>
      </c>
      <c r="R9" s="17">
        <v>1723762.26</v>
      </c>
      <c r="S9" s="17">
        <f ca="1">Table132[[#This Row],[Total Direct Budget]]-Table132[[#This Row],[Estimated Total Direct Costs]]</f>
        <v>0</v>
      </c>
      <c r="T9" s="17">
        <f ca="1">+Table132[[#This Row],[Adjusted Contract Price]]-Table132[[#This Row],[Total Direct Budget]]</f>
        <v>0</v>
      </c>
      <c r="U9" s="17">
        <f ca="1">+Table132[[#This Row],[Adjusted Contract Price]]-Table132[[#This Row],[Estimated Total Direct Costs]]</f>
        <v>0</v>
      </c>
      <c r="V9" s="18">
        <f ca="1">IF(Table132[[#This Row],[Adjusted Contract Price]]=0,0,+Table132[[#This Row],[Budgeted Gross Profit (Loss)]]/Table132[[#This Row],[Adjusted Contract Price]])</f>
        <v>0</v>
      </c>
      <c r="W9" s="18">
        <f ca="1">IF(Table132[[#This Row],[Adjusted Contract Price]]=0,0,+Table132[[#This Row],[Estimated Gross Profit (Loss)]]/Table132[[#This Row],[Adjusted Contract Price]])</f>
        <v>0</v>
      </c>
      <c r="X9" s="18">
        <v>0.642668</v>
      </c>
      <c r="Y9" s="18">
        <f ca="1">Table132[[#This Row],[Current GP %]]-Table132[[#This Row],[Prior Month1 GP]]</f>
        <v>0</v>
      </c>
      <c r="Z9" s="18">
        <v>0.642668</v>
      </c>
      <c r="AA9" s="18">
        <f ca="1">Table132[[#This Row],[Current GP %]]-Table132[[#This Row],[Prior Month2 GP]]</f>
        <v>0</v>
      </c>
      <c r="AB9" s="18">
        <v>0.642668</v>
      </c>
      <c r="AC9" s="18">
        <f ca="1">Table132[[#This Row],[Current GP %]]-Table132[[#This Row],[Prior Month3 GP]]</f>
        <v>0</v>
      </c>
      <c r="AD9" s="17">
        <v>2065962.78</v>
      </c>
      <c r="AE9" s="19">
        <f ca="1">IF(Table132[[#This Row],[Estimated Total Direct Costs]]=0,0,+Table132[[#This Row],[Direct Cost To Date]]/Table132[[#This Row],[Estimated Total Direct Costs]])</f>
        <v>0</v>
      </c>
      <c r="AF9" s="17">
        <f ca="1">+Table132[[#This Row],[Estimated Gross Profit (Loss)]]*Table132[[#This Row],[% Complete]]</f>
        <v>0</v>
      </c>
      <c r="AG9" s="17">
        <v>0</v>
      </c>
      <c r="AH9" s="17">
        <f ca="1">+Table132[[#This Row],[Total Gross Profit Recognized To Date]]-Table132[[#This Row],[Gross Profit Recognized Prior Years]]</f>
        <v>0</v>
      </c>
      <c r="AI9" s="17">
        <v>2682195.79</v>
      </c>
      <c r="AJ9" s="17">
        <f ca="1">Table132[[#This Row],[Adjusted Contract Price]]-Table132[[#This Row],[Total Amount Billed To Date]]</f>
        <v>0</v>
      </c>
      <c r="AK9" s="17">
        <v>0</v>
      </c>
      <c r="AL9" s="18">
        <f ca="1">IF(Table132[[#This Row],[Total Amount Billed To Date]]=0,0,+Table132[[#This Row],[Current Retainage Amount]]/Table132[[#This Row],[Total Amount Billed To Date]])</f>
        <v>0</v>
      </c>
      <c r="AM9" s="17">
        <v>2682195.79</v>
      </c>
      <c r="AN9" s="17">
        <f ca="1">Table132[[#This Row],[Cash Received]]-Table132[[#This Row],[Direct Cost To Date]]</f>
        <v>0</v>
      </c>
      <c r="AO9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9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9" s="17">
        <v>672806.02</v>
      </c>
      <c r="AR9" s="17">
        <v>777217.38</v>
      </c>
      <c r="AS9" s="17">
        <v>0</v>
      </c>
      <c r="AT9" s="17">
        <v>2682195.79</v>
      </c>
      <c r="AU9" s="17">
        <v>240289.36</v>
      </c>
      <c r="AV9" s="17">
        <v>0</v>
      </c>
      <c r="AW9" s="12">
        <v>45734</v>
      </c>
    </row>
    <row r="10" spans="1:49" customHeight="1">
      <c r="A10" t="s">
        <v>66</v>
      </c>
      <c r="B10" t="s">
        <v>67</v>
      </c>
      <c r="C10" t="s">
        <v>58</v>
      </c>
      <c r="D10" t="s">
        <v>59</v>
      </c>
      <c r="E10" t="s">
        <v>59</v>
      </c>
      <c r="F10" t="s">
        <v>60</v>
      </c>
      <c r="G10" s="2" t="s">
        <v>61</v>
      </c>
      <c r="H10" s="17">
        <v>270080</v>
      </c>
      <c r="I10" s="17">
        <v>0</v>
      </c>
      <c r="J10" s="17">
        <f ca="1">Table132[[#This Row],[Adjusted Contract Price]]-Table132[[#This Row],[Base Contract]]-Table132[[#This Row],[Approved Change Orders]]</f>
        <v>0</v>
      </c>
      <c r="K10" s="17"/>
      <c r="L10" s="17">
        <v>270080</v>
      </c>
      <c r="M10" s="17">
        <v>229213.54</v>
      </c>
      <c r="N10" s="17">
        <v>216670.4</v>
      </c>
      <c r="O10" s="17">
        <v>0</v>
      </c>
      <c r="P10" s="17">
        <f ca="1">Table132[[#This Row],[Base Contract]]-Table132[[#This Row],[QU Original Budget]]</f>
        <v>0</v>
      </c>
      <c r="Q10" s="17">
        <f ca="1">Table132[[#This Row],[Approved Change Orders]]-Table132[[#This Row],[CO Change Order Budget]]</f>
        <v>0</v>
      </c>
      <c r="R10" s="17">
        <v>216670.4</v>
      </c>
      <c r="S10" s="17">
        <f ca="1">Table132[[#This Row],[Total Direct Budget]]-Table132[[#This Row],[Estimated Total Direct Costs]]</f>
        <v>0</v>
      </c>
      <c r="T10" s="17">
        <f ca="1">+Table132[[#This Row],[Adjusted Contract Price]]-Table132[[#This Row],[Total Direct Budget]]</f>
        <v>0</v>
      </c>
      <c r="U10" s="17">
        <f ca="1">+Table132[[#This Row],[Adjusted Contract Price]]-Table132[[#This Row],[Estimated Total Direct Costs]]</f>
        <v>0</v>
      </c>
      <c r="V10" s="18">
        <f ca="1">IF(Table132[[#This Row],[Adjusted Contract Price]]=0,0,+Table132[[#This Row],[Budgeted Gross Profit (Loss)]]/Table132[[#This Row],[Adjusted Contract Price]])</f>
        <v>0</v>
      </c>
      <c r="W10" s="18">
        <f ca="1">IF(Table132[[#This Row],[Adjusted Contract Price]]=0,0,+Table132[[#This Row],[Estimated Gross Profit (Loss)]]/Table132[[#This Row],[Adjusted Contract Price]])</f>
        <v>0</v>
      </c>
      <c r="X10" s="18">
        <v>0.802245</v>
      </c>
      <c r="Y10" s="18">
        <f ca="1">Table132[[#This Row],[Current GP %]]-Table132[[#This Row],[Prior Month1 GP]]</f>
        <v>0</v>
      </c>
      <c r="Z10" s="18">
        <v>0.802245</v>
      </c>
      <c r="AA10" s="18">
        <f ca="1">Table132[[#This Row],[Current GP %]]-Table132[[#This Row],[Prior Month2 GP]]</f>
        <v>0</v>
      </c>
      <c r="AB10" s="18">
        <v>0.802245</v>
      </c>
      <c r="AC10" s="18">
        <f ca="1">Table132[[#This Row],[Current GP %]]-Table132[[#This Row],[Prior Month3 GP]]</f>
        <v>0</v>
      </c>
      <c r="AD10" s="17">
        <v>229213.54</v>
      </c>
      <c r="AE10" s="19">
        <f ca="1">IF(Table132[[#This Row],[Estimated Total Direct Costs]]=0,0,+Table132[[#This Row],[Direct Cost To Date]]/Table132[[#This Row],[Estimated Total Direct Costs]])</f>
        <v>0</v>
      </c>
      <c r="AF10" s="17">
        <f ca="1">+Table132[[#This Row],[Estimated Gross Profit (Loss)]]*Table132[[#This Row],[% Complete]]</f>
        <v>0</v>
      </c>
      <c r="AG10" s="17">
        <v>0</v>
      </c>
      <c r="AH10" s="17">
        <f ca="1">+Table132[[#This Row],[Total Gross Profit Recognized To Date]]-Table132[[#This Row],[Gross Profit Recognized Prior Years]]</f>
        <v>0</v>
      </c>
      <c r="AI10" s="17">
        <v>270080</v>
      </c>
      <c r="AJ10" s="17">
        <f ca="1">Table132[[#This Row],[Adjusted Contract Price]]-Table132[[#This Row],[Total Amount Billed To Date]]</f>
        <v>0</v>
      </c>
      <c r="AK10" s="17">
        <v>0</v>
      </c>
      <c r="AL10" s="18">
        <f ca="1">IF(Table132[[#This Row],[Total Amount Billed To Date]]=0,0,+Table132[[#This Row],[Current Retainage Amount]]/Table132[[#This Row],[Total Amount Billed To Date]])</f>
        <v>0</v>
      </c>
      <c r="AM10" s="17">
        <v>270080</v>
      </c>
      <c r="AN10" s="17">
        <f ca="1">Table132[[#This Row],[Cash Received]]-Table132[[#This Row],[Direct Cost To Date]]</f>
        <v>0</v>
      </c>
      <c r="AO10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10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10" s="17">
        <v>0</v>
      </c>
      <c r="AR10" s="17">
        <v>750</v>
      </c>
      <c r="AS10" s="17">
        <v>0</v>
      </c>
      <c r="AT10" s="17">
        <v>270080</v>
      </c>
      <c r="AU10" s="17">
        <v>0</v>
      </c>
      <c r="AV10" s="17">
        <v>0</v>
      </c>
      <c r="AW10" s="12">
        <v>45175</v>
      </c>
    </row>
    <row r="11" spans="1:49" customHeight="1">
      <c r="A11" t="s">
        <v>68</v>
      </c>
      <c r="B11" t="s">
        <v>69</v>
      </c>
      <c r="C11" t="s">
        <v>70</v>
      </c>
      <c r="D11" t="s">
        <v>59</v>
      </c>
      <c r="E11" t="s">
        <v>59</v>
      </c>
      <c r="F11" t="s">
        <v>60</v>
      </c>
      <c r="G11" s="2" t="s">
        <v>61</v>
      </c>
      <c r="H11" s="17">
        <v>920079</v>
      </c>
      <c r="I11" s="17">
        <v>22237.44</v>
      </c>
      <c r="J11" s="17">
        <f ca="1">Table132[[#This Row],[Adjusted Contract Price]]-Table132[[#This Row],[Base Contract]]-Table132[[#This Row],[Approved Change Orders]]</f>
        <v>0</v>
      </c>
      <c r="K11" s="17"/>
      <c r="L11" s="17">
        <v>942316.44</v>
      </c>
      <c r="M11" s="17">
        <v>692639.17</v>
      </c>
      <c r="N11" s="17">
        <v>736063.2</v>
      </c>
      <c r="O11" s="17">
        <v>0</v>
      </c>
      <c r="P11" s="17">
        <f ca="1">Table132[[#This Row],[Base Contract]]-Table132[[#This Row],[QU Original Budget]]</f>
        <v>0</v>
      </c>
      <c r="Q11" s="17">
        <f ca="1">Table132[[#This Row],[Approved Change Orders]]-Table132[[#This Row],[CO Change Order Budget]]</f>
        <v>0</v>
      </c>
      <c r="R11" s="17">
        <v>736063.2</v>
      </c>
      <c r="S11" s="17">
        <f ca="1">Table132[[#This Row],[Total Direct Budget]]-Table132[[#This Row],[Estimated Total Direct Costs]]</f>
        <v>0</v>
      </c>
      <c r="T11" s="17">
        <f ca="1">+Table132[[#This Row],[Adjusted Contract Price]]-Table132[[#This Row],[Total Direct Budget]]</f>
        <v>0</v>
      </c>
      <c r="U11" s="17">
        <f ca="1">+Table132[[#This Row],[Adjusted Contract Price]]-Table132[[#This Row],[Estimated Total Direct Costs]]</f>
        <v>0</v>
      </c>
      <c r="V11" s="18">
        <f ca="1">IF(Table132[[#This Row],[Adjusted Contract Price]]=0,0,+Table132[[#This Row],[Budgeted Gross Profit (Loss)]]/Table132[[#This Row],[Adjusted Contract Price]])</f>
        <v>0</v>
      </c>
      <c r="W11" s="18">
        <f ca="1">IF(Table132[[#This Row],[Adjusted Contract Price]]=0,0,+Table132[[#This Row],[Estimated Gross Profit (Loss)]]/Table132[[#This Row],[Adjusted Contract Price]])</f>
        <v>0</v>
      </c>
      <c r="X11" s="18">
        <v>0.781121</v>
      </c>
      <c r="Y11" s="18">
        <f ca="1">Table132[[#This Row],[Current GP %]]-Table132[[#This Row],[Prior Month1 GP]]</f>
        <v>0</v>
      </c>
      <c r="Z11" s="18">
        <v>0.781121</v>
      </c>
      <c r="AA11" s="18">
        <f ca="1">Table132[[#This Row],[Current GP %]]-Table132[[#This Row],[Prior Month2 GP]]</f>
        <v>0</v>
      </c>
      <c r="AB11" s="18">
        <v>0.781121</v>
      </c>
      <c r="AC11" s="18">
        <f ca="1">Table132[[#This Row],[Current GP %]]-Table132[[#This Row],[Prior Month3 GP]]</f>
        <v>0</v>
      </c>
      <c r="AD11" s="17">
        <v>692639.17</v>
      </c>
      <c r="AE11" s="19">
        <f ca="1">IF(Table132[[#This Row],[Estimated Total Direct Costs]]=0,0,+Table132[[#This Row],[Direct Cost To Date]]/Table132[[#This Row],[Estimated Total Direct Costs]])</f>
        <v>0</v>
      </c>
      <c r="AF11" s="17">
        <f ca="1">+Table132[[#This Row],[Estimated Gross Profit (Loss)]]*Table132[[#This Row],[% Complete]]</f>
        <v>0</v>
      </c>
      <c r="AG11" s="17">
        <v>0</v>
      </c>
      <c r="AH11" s="17">
        <f ca="1">+Table132[[#This Row],[Total Gross Profit Recognized To Date]]-Table132[[#This Row],[Gross Profit Recognized Prior Years]]</f>
        <v>0</v>
      </c>
      <c r="AI11" s="17">
        <v>942316.44</v>
      </c>
      <c r="AJ11" s="17">
        <f ca="1">Table132[[#This Row],[Adjusted Contract Price]]-Table132[[#This Row],[Total Amount Billed To Date]]</f>
        <v>0</v>
      </c>
      <c r="AK11" s="17">
        <v>0</v>
      </c>
      <c r="AL11" s="18">
        <f ca="1">IF(Table132[[#This Row],[Total Amount Billed To Date]]=0,0,+Table132[[#This Row],[Current Retainage Amount]]/Table132[[#This Row],[Total Amount Billed To Date]])</f>
        <v>0</v>
      </c>
      <c r="AM11" s="17">
        <v>942316.44</v>
      </c>
      <c r="AN11" s="17">
        <f ca="1">Table132[[#This Row],[Cash Received]]-Table132[[#This Row],[Direct Cost To Date]]</f>
        <v>0</v>
      </c>
      <c r="AO11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11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11" s="17">
        <v>52094.99</v>
      </c>
      <c r="AR11" s="17">
        <v>46706.57</v>
      </c>
      <c r="AS11" s="17">
        <v>0</v>
      </c>
      <c r="AT11" s="17">
        <v>942316.44</v>
      </c>
      <c r="AU11" s="17">
        <v>6889.54</v>
      </c>
      <c r="AV11" s="17">
        <v>0</v>
      </c>
      <c r="AW11" s="12">
        <v>45734</v>
      </c>
    </row>
    <row r="12" spans="1:49" customHeight="1">
      <c r="A12" t="s">
        <v>71</v>
      </c>
      <c r="B12" t="s">
        <v>72</v>
      </c>
      <c r="C12" t="s">
        <v>73</v>
      </c>
      <c r="D12" t="s">
        <v>59</v>
      </c>
      <c r="E12" t="s">
        <v>59</v>
      </c>
      <c r="F12" t="s">
        <v>60</v>
      </c>
      <c r="G12" s="2" t="s">
        <v>61</v>
      </c>
      <c r="H12" s="17">
        <v>83725</v>
      </c>
      <c r="I12" s="17">
        <v>0</v>
      </c>
      <c r="J12" s="17">
        <f ca="1">Table132[[#This Row],[Adjusted Contract Price]]-Table132[[#This Row],[Base Contract]]-Table132[[#This Row],[Approved Change Orders]]</f>
        <v>0</v>
      </c>
      <c r="K12" s="17"/>
      <c r="L12" s="17">
        <v>83725</v>
      </c>
      <c r="M12" s="17">
        <v>61242.88</v>
      </c>
      <c r="N12" s="17">
        <v>0</v>
      </c>
      <c r="O12" s="17">
        <v>0</v>
      </c>
      <c r="P12" s="17">
        <f ca="1">Table132[[#This Row],[Base Contract]]-Table132[[#This Row],[QU Original Budget]]</f>
        <v>0</v>
      </c>
      <c r="Q12" s="17">
        <f ca="1">Table132[[#This Row],[Approved Change Orders]]-Table132[[#This Row],[CO Change Order Budget]]</f>
        <v>0</v>
      </c>
      <c r="R12" s="17">
        <v>0</v>
      </c>
      <c r="S12" s="17">
        <f ca="1">Table132[[#This Row],[Total Direct Budget]]-Table132[[#This Row],[Estimated Total Direct Costs]]</f>
        <v>0</v>
      </c>
      <c r="T12" s="17">
        <f ca="1">+Table132[[#This Row],[Adjusted Contract Price]]-Table132[[#This Row],[Total Direct Budget]]</f>
        <v>0</v>
      </c>
      <c r="U12" s="17">
        <f ca="1">+Table132[[#This Row],[Adjusted Contract Price]]-Table132[[#This Row],[Estimated Total Direct Costs]]</f>
        <v>0</v>
      </c>
      <c r="V12" s="18">
        <f ca="1">IF(Table132[[#This Row],[Adjusted Contract Price]]=0,0,+Table132[[#This Row],[Budgeted Gross Profit (Loss)]]/Table132[[#This Row],[Adjusted Contract Price]])</f>
        <v>0</v>
      </c>
      <c r="W12" s="18">
        <f ca="1">IF(Table132[[#This Row],[Adjusted Contract Price]]=0,0,+Table132[[#This Row],[Estimated Gross Profit (Loss)]]/Table132[[#This Row],[Adjusted Contract Price]])</f>
        <v>0</v>
      </c>
      <c r="X12" s="18">
        <v>0</v>
      </c>
      <c r="Y12" s="18">
        <f ca="1">Table132[[#This Row],[Current GP %]]-Table132[[#This Row],[Prior Month1 GP]]</f>
        <v>0</v>
      </c>
      <c r="Z12" s="18">
        <v>0</v>
      </c>
      <c r="AA12" s="18">
        <f ca="1">Table132[[#This Row],[Current GP %]]-Table132[[#This Row],[Prior Month2 GP]]</f>
        <v>0</v>
      </c>
      <c r="AB12" s="18">
        <v>0</v>
      </c>
      <c r="AC12" s="18">
        <f ca="1">Table132[[#This Row],[Current GP %]]-Table132[[#This Row],[Prior Month3 GP]]</f>
        <v>0</v>
      </c>
      <c r="AD12" s="17">
        <v>61242.88</v>
      </c>
      <c r="AE12" s="19">
        <f ca="1">IF(Table132[[#This Row],[Estimated Total Direct Costs]]=0,0,+Table132[[#This Row],[Direct Cost To Date]]/Table132[[#This Row],[Estimated Total Direct Costs]])</f>
        <v>0</v>
      </c>
      <c r="AF12" s="17">
        <f ca="1">+Table132[[#This Row],[Estimated Gross Profit (Loss)]]*Table132[[#This Row],[% Complete]]</f>
        <v>0</v>
      </c>
      <c r="AG12" s="17">
        <v>0</v>
      </c>
      <c r="AH12" s="17">
        <f ca="1">+Table132[[#This Row],[Total Gross Profit Recognized To Date]]-Table132[[#This Row],[Gross Profit Recognized Prior Years]]</f>
        <v>0</v>
      </c>
      <c r="AI12" s="17">
        <v>83725</v>
      </c>
      <c r="AJ12" s="17">
        <f ca="1">Table132[[#This Row],[Adjusted Contract Price]]-Table132[[#This Row],[Total Amount Billed To Date]]</f>
        <v>0</v>
      </c>
      <c r="AK12" s="17">
        <v>0</v>
      </c>
      <c r="AL12" s="18">
        <f ca="1">IF(Table132[[#This Row],[Total Amount Billed To Date]]=0,0,+Table132[[#This Row],[Current Retainage Amount]]/Table132[[#This Row],[Total Amount Billed To Date]])</f>
        <v>0</v>
      </c>
      <c r="AM12" s="17">
        <v>83725</v>
      </c>
      <c r="AN12" s="17">
        <f ca="1">Table132[[#This Row],[Cash Received]]-Table132[[#This Row],[Direct Cost To Date]]</f>
        <v>0</v>
      </c>
      <c r="AO12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12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12" s="17">
        <v>0</v>
      </c>
      <c r="AR12" s="17">
        <v>0</v>
      </c>
      <c r="AS12" s="17">
        <v>0</v>
      </c>
      <c r="AT12" s="17">
        <v>83725</v>
      </c>
      <c r="AU12" s="17">
        <v>0</v>
      </c>
      <c r="AV12" s="17">
        <v>0</v>
      </c>
      <c r="AW12" s="12">
        <v>45356</v>
      </c>
    </row>
    <row r="13" spans="1:49" customHeight="1">
      <c r="A13" t="s">
        <v>74</v>
      </c>
      <c r="B13" t="s">
        <v>75</v>
      </c>
      <c r="C13" t="s">
        <v>76</v>
      </c>
      <c r="D13" t="s">
        <v>59</v>
      </c>
      <c r="E13" t="s">
        <v>59</v>
      </c>
      <c r="F13" t="s">
        <v>60</v>
      </c>
      <c r="G13" s="2" t="s">
        <v>61</v>
      </c>
      <c r="H13" s="17">
        <v>150000</v>
      </c>
      <c r="I13" s="17">
        <v>20300</v>
      </c>
      <c r="J13" s="17">
        <f ca="1">Table132[[#This Row],[Adjusted Contract Price]]-Table132[[#This Row],[Base Contract]]-Table132[[#This Row],[Approved Change Orders]]</f>
        <v>0</v>
      </c>
      <c r="K13" s="17"/>
      <c r="L13" s="17">
        <v>170300</v>
      </c>
      <c r="M13" s="17">
        <v>74344.1</v>
      </c>
      <c r="N13" s="17">
        <v>0</v>
      </c>
      <c r="O13" s="17">
        <v>15100</v>
      </c>
      <c r="P13" s="17">
        <f ca="1">Table132[[#This Row],[Base Contract]]-Table132[[#This Row],[QU Original Budget]]</f>
        <v>0</v>
      </c>
      <c r="Q13" s="17">
        <f ca="1">Table132[[#This Row],[Approved Change Orders]]-Table132[[#This Row],[CO Change Order Budget]]</f>
        <v>0</v>
      </c>
      <c r="R13" s="17">
        <v>15100</v>
      </c>
      <c r="S13" s="17">
        <f ca="1">Table132[[#This Row],[Total Direct Budget]]-Table132[[#This Row],[Estimated Total Direct Costs]]</f>
        <v>0</v>
      </c>
      <c r="T13" s="17">
        <f ca="1">+Table132[[#This Row],[Adjusted Contract Price]]-Table132[[#This Row],[Total Direct Budget]]</f>
        <v>0</v>
      </c>
      <c r="U13" s="17">
        <f ca="1">+Table132[[#This Row],[Adjusted Contract Price]]-Table132[[#This Row],[Estimated Total Direct Costs]]</f>
        <v>0</v>
      </c>
      <c r="V13" s="18">
        <f ca="1">IF(Table132[[#This Row],[Adjusted Contract Price]]=0,0,+Table132[[#This Row],[Budgeted Gross Profit (Loss)]]/Table132[[#This Row],[Adjusted Contract Price]])</f>
        <v>0</v>
      </c>
      <c r="W13" s="18">
        <f ca="1">IF(Table132[[#This Row],[Adjusted Contract Price]]=0,0,+Table132[[#This Row],[Estimated Gross Profit (Loss)]]/Table132[[#This Row],[Adjusted Contract Price]])</f>
        <v>0</v>
      </c>
      <c r="X13" s="18">
        <v>0.088667</v>
      </c>
      <c r="Y13" s="18">
        <f ca="1">Table132[[#This Row],[Current GP %]]-Table132[[#This Row],[Prior Month1 GP]]</f>
        <v>0</v>
      </c>
      <c r="Z13" s="18">
        <v>0.088667</v>
      </c>
      <c r="AA13" s="18">
        <f ca="1">Table132[[#This Row],[Current GP %]]-Table132[[#This Row],[Prior Month2 GP]]</f>
        <v>0</v>
      </c>
      <c r="AB13" s="18">
        <v>0.088667</v>
      </c>
      <c r="AC13" s="18">
        <f ca="1">Table132[[#This Row],[Current GP %]]-Table132[[#This Row],[Prior Month3 GP]]</f>
        <v>0</v>
      </c>
      <c r="AD13" s="17">
        <v>74344.1</v>
      </c>
      <c r="AE13" s="19">
        <f ca="1">IF(Table132[[#This Row],[Estimated Total Direct Costs]]=0,0,+Table132[[#This Row],[Direct Cost To Date]]/Table132[[#This Row],[Estimated Total Direct Costs]])</f>
        <v>0</v>
      </c>
      <c r="AF13" s="17">
        <f ca="1">+Table132[[#This Row],[Estimated Gross Profit (Loss)]]*Table132[[#This Row],[% Complete]]</f>
        <v>0</v>
      </c>
      <c r="AG13" s="17">
        <v>0</v>
      </c>
      <c r="AH13" s="17">
        <f ca="1">+Table132[[#This Row],[Total Gross Profit Recognized To Date]]-Table132[[#This Row],[Gross Profit Recognized Prior Years]]</f>
        <v>0</v>
      </c>
      <c r="AI13" s="17">
        <v>170300</v>
      </c>
      <c r="AJ13" s="17">
        <f ca="1">Table132[[#This Row],[Adjusted Contract Price]]-Table132[[#This Row],[Total Amount Billed To Date]]</f>
        <v>0</v>
      </c>
      <c r="AK13" s="17">
        <v>0</v>
      </c>
      <c r="AL13" s="18">
        <f ca="1">IF(Table132[[#This Row],[Total Amount Billed To Date]]=0,0,+Table132[[#This Row],[Current Retainage Amount]]/Table132[[#This Row],[Total Amount Billed To Date]])</f>
        <v>0</v>
      </c>
      <c r="AM13" s="17">
        <v>170300</v>
      </c>
      <c r="AN13" s="17">
        <f ca="1">Table132[[#This Row],[Cash Received]]-Table132[[#This Row],[Direct Cost To Date]]</f>
        <v>0</v>
      </c>
      <c r="AO13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13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13" s="17">
        <v>0</v>
      </c>
      <c r="AR13" s="17">
        <v>0</v>
      </c>
      <c r="AS13" s="17">
        <v>0</v>
      </c>
      <c r="AT13" s="17">
        <v>170300</v>
      </c>
      <c r="AU13" s="17">
        <v>0</v>
      </c>
      <c r="AV13" s="17">
        <v>0</v>
      </c>
      <c r="AW13" s="12">
        <v>45734</v>
      </c>
    </row>
    <row r="14" spans="1:49" customHeight="1">
      <c r="A14" t="s">
        <v>77</v>
      </c>
      <c r="B14" t="s">
        <v>78</v>
      </c>
      <c r="C14" t="s">
        <v>79</v>
      </c>
      <c r="D14" t="s">
        <v>59</v>
      </c>
      <c r="E14" t="s">
        <v>59</v>
      </c>
      <c r="F14" t="s">
        <v>60</v>
      </c>
      <c r="G14" s="2" t="s">
        <v>61</v>
      </c>
      <c r="H14" s="17">
        <v>418500</v>
      </c>
      <c r="I14" s="17">
        <v>-13050</v>
      </c>
      <c r="J14" s="17">
        <f ca="1">Table132[[#This Row],[Adjusted Contract Price]]-Table132[[#This Row],[Base Contract]]-Table132[[#This Row],[Approved Change Orders]]</f>
        <v>0</v>
      </c>
      <c r="K14" s="17"/>
      <c r="L14" s="17">
        <v>405450</v>
      </c>
      <c r="M14" s="17">
        <v>197359.43</v>
      </c>
      <c r="N14" s="17">
        <v>334800</v>
      </c>
      <c r="O14" s="17">
        <v>-135538</v>
      </c>
      <c r="P14" s="17">
        <f ca="1">Table132[[#This Row],[Base Contract]]-Table132[[#This Row],[QU Original Budget]]</f>
        <v>0</v>
      </c>
      <c r="Q14" s="17">
        <f ca="1">Table132[[#This Row],[Approved Change Orders]]-Table132[[#This Row],[CO Change Order Budget]]</f>
        <v>0</v>
      </c>
      <c r="R14" s="17">
        <v>199262</v>
      </c>
      <c r="S14" s="17">
        <f ca="1">Table132[[#This Row],[Total Direct Budget]]-Table132[[#This Row],[Estimated Total Direct Costs]]</f>
        <v>0</v>
      </c>
      <c r="T14" s="17">
        <f ca="1">+Table132[[#This Row],[Adjusted Contract Price]]-Table132[[#This Row],[Total Direct Budget]]</f>
        <v>0</v>
      </c>
      <c r="U14" s="17">
        <f ca="1">+Table132[[#This Row],[Adjusted Contract Price]]-Table132[[#This Row],[Estimated Total Direct Costs]]</f>
        <v>0</v>
      </c>
      <c r="V14" s="18">
        <f ca="1">IF(Table132[[#This Row],[Adjusted Contract Price]]=0,0,+Table132[[#This Row],[Budgeted Gross Profit (Loss)]]/Table132[[#This Row],[Adjusted Contract Price]])</f>
        <v>0</v>
      </c>
      <c r="W14" s="18">
        <f ca="1">IF(Table132[[#This Row],[Adjusted Contract Price]]=0,0,+Table132[[#This Row],[Estimated Gross Profit (Loss)]]/Table132[[#This Row],[Adjusted Contract Price]])</f>
        <v>0</v>
      </c>
      <c r="X14" s="18">
        <v>0.491458</v>
      </c>
      <c r="Y14" s="18">
        <f ca="1">Table132[[#This Row],[Current GP %]]-Table132[[#This Row],[Prior Month1 GP]]</f>
        <v>0</v>
      </c>
      <c r="Z14" s="18">
        <v>0.491458</v>
      </c>
      <c r="AA14" s="18">
        <f ca="1">Table132[[#This Row],[Current GP %]]-Table132[[#This Row],[Prior Month2 GP]]</f>
        <v>0</v>
      </c>
      <c r="AB14" s="18">
        <v>0.491458</v>
      </c>
      <c r="AC14" s="18">
        <f ca="1">Table132[[#This Row],[Current GP %]]-Table132[[#This Row],[Prior Month3 GP]]</f>
        <v>0</v>
      </c>
      <c r="AD14" s="17">
        <v>197359.43</v>
      </c>
      <c r="AE14" s="19">
        <f ca="1">IF(Table132[[#This Row],[Estimated Total Direct Costs]]=0,0,+Table132[[#This Row],[Direct Cost To Date]]/Table132[[#This Row],[Estimated Total Direct Costs]])</f>
        <v>0</v>
      </c>
      <c r="AF14" s="17">
        <f ca="1">+Table132[[#This Row],[Estimated Gross Profit (Loss)]]*Table132[[#This Row],[% Complete]]</f>
        <v>0</v>
      </c>
      <c r="AG14" s="17">
        <v>0</v>
      </c>
      <c r="AH14" s="17">
        <f ca="1">+Table132[[#This Row],[Total Gross Profit Recognized To Date]]-Table132[[#This Row],[Gross Profit Recognized Prior Years]]</f>
        <v>0</v>
      </c>
      <c r="AI14" s="17">
        <v>405450</v>
      </c>
      <c r="AJ14" s="17">
        <f ca="1">Table132[[#This Row],[Adjusted Contract Price]]-Table132[[#This Row],[Total Amount Billed To Date]]</f>
        <v>0</v>
      </c>
      <c r="AK14" s="17">
        <v>0</v>
      </c>
      <c r="AL14" s="18">
        <f ca="1">IF(Table132[[#This Row],[Total Amount Billed To Date]]=0,0,+Table132[[#This Row],[Current Retainage Amount]]/Table132[[#This Row],[Total Amount Billed To Date]])</f>
        <v>0</v>
      </c>
      <c r="AM14" s="17">
        <v>405450</v>
      </c>
      <c r="AN14" s="17">
        <f ca="1">Table132[[#This Row],[Cash Received]]-Table132[[#This Row],[Direct Cost To Date]]</f>
        <v>0</v>
      </c>
      <c r="AO14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14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14" s="17">
        <v>54537.51</v>
      </c>
      <c r="AR14" s="17">
        <v>265099.6</v>
      </c>
      <c r="AS14" s="17">
        <v>0</v>
      </c>
      <c r="AT14" s="17">
        <v>405450</v>
      </c>
      <c r="AU14" s="17">
        <v>0</v>
      </c>
      <c r="AV14" s="17">
        <v>0</v>
      </c>
      <c r="AW14" s="12">
        <v>45734</v>
      </c>
    </row>
    <row r="15" spans="1:49" customHeight="1">
      <c r="A15" t="s">
        <v>80</v>
      </c>
      <c r="B15" t="s">
        <v>81</v>
      </c>
      <c r="C15" t="s">
        <v>82</v>
      </c>
      <c r="D15" t="s">
        <v>59</v>
      </c>
      <c r="E15" t="s">
        <v>59</v>
      </c>
      <c r="F15" t="s">
        <v>83</v>
      </c>
      <c r="G15" s="2" t="s">
        <v>84</v>
      </c>
      <c r="H15" s="17">
        <v>2730505</v>
      </c>
      <c r="I15" s="17">
        <v>196964.64</v>
      </c>
      <c r="J15" s="17">
        <f ca="1">Table132[[#This Row],[Adjusted Contract Price]]-Table132[[#This Row],[Base Contract]]-Table132[[#This Row],[Approved Change Orders]]</f>
        <v>0</v>
      </c>
      <c r="K15" s="17"/>
      <c r="L15" s="17">
        <v>2906972</v>
      </c>
      <c r="M15" s="17">
        <v>2322882</v>
      </c>
      <c r="N15" s="17">
        <v>2243954.42</v>
      </c>
      <c r="O15" s="17">
        <v>78928</v>
      </c>
      <c r="P15" s="17">
        <f ca="1">Table132[[#This Row],[Base Contract]]-Table132[[#This Row],[QU Original Budget]]</f>
        <v>0</v>
      </c>
      <c r="Q15" s="17">
        <f ca="1">Table132[[#This Row],[Approved Change Orders]]-Table132[[#This Row],[CO Change Order Budget]]</f>
        <v>0</v>
      </c>
      <c r="R15" s="17">
        <v>2322882.42</v>
      </c>
      <c r="S15" s="17">
        <f ca="1">Table132[[#This Row],[Total Direct Budget]]-Table132[[#This Row],[Estimated Total Direct Costs]]</f>
        <v>0</v>
      </c>
      <c r="T15" s="17">
        <f ca="1">+Table132[[#This Row],[Adjusted Contract Price]]-Table132[[#This Row],[Total Direct Budget]]</f>
        <v>0</v>
      </c>
      <c r="U15" s="17">
        <f ca="1">+Table132[[#This Row],[Adjusted Contract Price]]-Table132[[#This Row],[Estimated Total Direct Costs]]</f>
        <v>0</v>
      </c>
      <c r="V15" s="18">
        <f ca="1">IF(Table132[[#This Row],[Adjusted Contract Price]]=0,0,+Table132[[#This Row],[Budgeted Gross Profit (Loss)]]/Table132[[#This Row],[Adjusted Contract Price]])</f>
        <v>0</v>
      </c>
      <c r="W15" s="18">
        <f ca="1">IF(Table132[[#This Row],[Adjusted Contract Price]]=0,0,+Table132[[#This Row],[Estimated Gross Profit (Loss)]]/Table132[[#This Row],[Adjusted Contract Price]])</f>
        <v>0</v>
      </c>
      <c r="X15" s="18">
        <v>0.793477</v>
      </c>
      <c r="Y15" s="18">
        <f ca="1">Table132[[#This Row],[Current GP %]]-Table132[[#This Row],[Prior Month1 GP]]</f>
        <v>0</v>
      </c>
      <c r="Z15" s="18">
        <v>0.793477</v>
      </c>
      <c r="AA15" s="18">
        <f ca="1">Table132[[#This Row],[Current GP %]]-Table132[[#This Row],[Prior Month2 GP]]</f>
        <v>0</v>
      </c>
      <c r="AB15" s="18">
        <v>0.793477</v>
      </c>
      <c r="AC15" s="18">
        <f ca="1">Table132[[#This Row],[Current GP %]]-Table132[[#This Row],[Prior Month3 GP]]</f>
        <v>0</v>
      </c>
      <c r="AD15" s="17">
        <v>1626089.07</v>
      </c>
      <c r="AE15" s="19">
        <f ca="1">IF(Table132[[#This Row],[Estimated Total Direct Costs]]=0,0,+Table132[[#This Row],[Direct Cost To Date]]/Table132[[#This Row],[Estimated Total Direct Costs]])</f>
        <v>0</v>
      </c>
      <c r="AF15" s="17">
        <f ca="1">+Table132[[#This Row],[Estimated Gross Profit (Loss)]]*Table132[[#This Row],[% Complete]]</f>
        <v>0</v>
      </c>
      <c r="AG15" s="17">
        <v>0</v>
      </c>
      <c r="AH15" s="17">
        <f ca="1">+Table132[[#This Row],[Total Gross Profit Recognized To Date]]-Table132[[#This Row],[Gross Profit Recognized Prior Years]]</f>
        <v>0</v>
      </c>
      <c r="AI15" s="17">
        <v>1679142.74</v>
      </c>
      <c r="AJ15" s="17">
        <f ca="1">Table132[[#This Row],[Adjusted Contract Price]]-Table132[[#This Row],[Total Amount Billed To Date]]</f>
        <v>0</v>
      </c>
      <c r="AK15" s="17">
        <v>83957.15</v>
      </c>
      <c r="AL15" s="18">
        <f ca="1">IF(Table132[[#This Row],[Total Amount Billed To Date]]=0,0,+Table132[[#This Row],[Current Retainage Amount]]/Table132[[#This Row],[Total Amount Billed To Date]])</f>
        <v>0</v>
      </c>
      <c r="AM15" s="17">
        <v>1256708.31</v>
      </c>
      <c r="AN15" s="17">
        <f ca="1">Table132[[#This Row],[Cash Received]]-Table132[[#This Row],[Direct Cost To Date]]</f>
        <v>0</v>
      </c>
      <c r="AO15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15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15" s="17">
        <v>1893.92</v>
      </c>
      <c r="AR15" s="17">
        <v>0</v>
      </c>
      <c r="AS15" s="17">
        <v>338477.28</v>
      </c>
      <c r="AT15" s="17">
        <v>1256708.31</v>
      </c>
      <c r="AU15" s="17">
        <v>10332.79</v>
      </c>
      <c r="AV15" s="17">
        <v>0</v>
      </c>
      <c r="AW15" s="12">
        <v>45734</v>
      </c>
    </row>
    <row r="16" spans="1:49" customHeight="1">
      <c r="A16" t="s">
        <v>85</v>
      </c>
      <c r="B16" t="s">
        <v>86</v>
      </c>
      <c r="C16" t="s">
        <v>87</v>
      </c>
      <c r="D16" t="s">
        <v>59</v>
      </c>
      <c r="E16" t="s">
        <v>59</v>
      </c>
      <c r="F16" t="s">
        <v>83</v>
      </c>
      <c r="G16" s="2" t="s">
        <v>84</v>
      </c>
      <c r="H16" s="17">
        <v>22818.73</v>
      </c>
      <c r="I16" s="17">
        <v>0</v>
      </c>
      <c r="J16" s="17">
        <f ca="1">Table132[[#This Row],[Adjusted Contract Price]]-Table132[[#This Row],[Base Contract]]-Table132[[#This Row],[Approved Change Orders]]</f>
        <v>0</v>
      </c>
      <c r="K16" s="17"/>
      <c r="L16" s="17">
        <v>0</v>
      </c>
      <c r="M16" s="17">
        <v>0</v>
      </c>
      <c r="N16" s="17">
        <v>0</v>
      </c>
      <c r="O16" s="17">
        <v>0</v>
      </c>
      <c r="P16" s="17">
        <f ca="1">Table132[[#This Row],[Base Contract]]-Table132[[#This Row],[QU Original Budget]]</f>
        <v>0</v>
      </c>
      <c r="Q16" s="17">
        <f ca="1">Table132[[#This Row],[Approved Change Orders]]-Table132[[#This Row],[CO Change Order Budget]]</f>
        <v>0</v>
      </c>
      <c r="R16" s="17">
        <v>0</v>
      </c>
      <c r="S16" s="17">
        <f ca="1">Table132[[#This Row],[Total Direct Budget]]-Table132[[#This Row],[Estimated Total Direct Costs]]</f>
        <v>0</v>
      </c>
      <c r="T16" s="17">
        <f ca="1">+Table132[[#This Row],[Adjusted Contract Price]]-Table132[[#This Row],[Total Direct Budget]]</f>
        <v>0</v>
      </c>
      <c r="U16" s="17">
        <f ca="1">+Table132[[#This Row],[Adjusted Contract Price]]-Table132[[#This Row],[Estimated Total Direct Costs]]</f>
        <v>0</v>
      </c>
      <c r="V16" s="18">
        <f ca="1">IF(Table132[[#This Row],[Adjusted Contract Price]]=0,0,+Table132[[#This Row],[Budgeted Gross Profit (Loss)]]/Table132[[#This Row],[Adjusted Contract Price]])</f>
        <v>0</v>
      </c>
      <c r="W16" s="18">
        <f ca="1">IF(Table132[[#This Row],[Adjusted Contract Price]]=0,0,+Table132[[#This Row],[Estimated Gross Profit (Loss)]]/Table132[[#This Row],[Adjusted Contract Price]])</f>
        <v>0</v>
      </c>
      <c r="X16" s="18">
        <v>0</v>
      </c>
      <c r="Y16" s="18">
        <f ca="1">Table132[[#This Row],[Current GP %]]-Table132[[#This Row],[Prior Month1 GP]]</f>
        <v>0</v>
      </c>
      <c r="Z16" s="18">
        <v>0</v>
      </c>
      <c r="AA16" s="18">
        <f ca="1">Table132[[#This Row],[Current GP %]]-Table132[[#This Row],[Prior Month2 GP]]</f>
        <v>0</v>
      </c>
      <c r="AB16" s="18">
        <v>0</v>
      </c>
      <c r="AC16" s="18">
        <f ca="1">Table132[[#This Row],[Current GP %]]-Table132[[#This Row],[Prior Month3 GP]]</f>
        <v>0</v>
      </c>
      <c r="AD16" s="17">
        <v>1249.04</v>
      </c>
      <c r="AE16" s="19">
        <f ca="1">IF(Table132[[#This Row],[Estimated Total Direct Costs]]=0,0,+Table132[[#This Row],[Direct Cost To Date]]/Table132[[#This Row],[Estimated Total Direct Costs]])</f>
        <v>0</v>
      </c>
      <c r="AF16" s="17">
        <f ca="1">+Table132[[#This Row],[Estimated Gross Profit (Loss)]]*Table132[[#This Row],[% Complete]]</f>
        <v>0</v>
      </c>
      <c r="AG16" s="17">
        <v>0</v>
      </c>
      <c r="AH16" s="17">
        <f ca="1">+Table132[[#This Row],[Total Gross Profit Recognized To Date]]-Table132[[#This Row],[Gross Profit Recognized Prior Years]]</f>
        <v>0</v>
      </c>
      <c r="AI16" s="17">
        <v>22818.73</v>
      </c>
      <c r="AJ16" s="17">
        <f ca="1">Table132[[#This Row],[Adjusted Contract Price]]-Table132[[#This Row],[Total Amount Billed To Date]]</f>
        <v>0</v>
      </c>
      <c r="AK16" s="17">
        <v>0</v>
      </c>
      <c r="AL16" s="18">
        <f ca="1">IF(Table132[[#This Row],[Total Amount Billed To Date]]=0,0,+Table132[[#This Row],[Current Retainage Amount]]/Table132[[#This Row],[Total Amount Billed To Date]])</f>
        <v>0</v>
      </c>
      <c r="AM16" s="17">
        <v>22818.73</v>
      </c>
      <c r="AN16" s="17">
        <f ca="1">Table132[[#This Row],[Cash Received]]-Table132[[#This Row],[Direct Cost To Date]]</f>
        <v>0</v>
      </c>
      <c r="AO16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16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16" s="17">
        <v>0</v>
      </c>
      <c r="AR16" s="17">
        <v>0</v>
      </c>
      <c r="AS16" s="17">
        <v>0</v>
      </c>
      <c r="AT16" s="17">
        <v>22818.73</v>
      </c>
      <c r="AU16" s="17">
        <v>0</v>
      </c>
      <c r="AV16" s="17">
        <v>0</v>
      </c>
      <c r="AW16" s="12">
        <v>45734</v>
      </c>
    </row>
    <row r="17" spans="1:49" customHeight="1">
      <c r="A17" t="s">
        <v>88</v>
      </c>
      <c r="B17" t="s">
        <v>89</v>
      </c>
      <c r="C17" t="s">
        <v>90</v>
      </c>
      <c r="D17" t="s">
        <v>59</v>
      </c>
      <c r="E17" t="s">
        <v>59</v>
      </c>
      <c r="F17" t="s">
        <v>83</v>
      </c>
      <c r="G17" s="2" t="s">
        <v>61</v>
      </c>
      <c r="H17" s="17">
        <v>52500</v>
      </c>
      <c r="I17" s="17">
        <v>12400</v>
      </c>
      <c r="J17" s="17">
        <f ca="1">Table132[[#This Row],[Adjusted Contract Price]]-Table132[[#This Row],[Base Contract]]-Table132[[#This Row],[Approved Change Orders]]</f>
        <v>0</v>
      </c>
      <c r="K17" s="17"/>
      <c r="L17" s="17">
        <v>64900</v>
      </c>
      <c r="M17" s="17">
        <v>22247</v>
      </c>
      <c r="N17" s="17">
        <v>0</v>
      </c>
      <c r="O17" s="17">
        <v>0</v>
      </c>
      <c r="P17" s="17">
        <f ca="1">Table132[[#This Row],[Base Contract]]-Table132[[#This Row],[QU Original Budget]]</f>
        <v>0</v>
      </c>
      <c r="Q17" s="17">
        <f ca="1">Table132[[#This Row],[Approved Change Orders]]-Table132[[#This Row],[CO Change Order Budget]]</f>
        <v>0</v>
      </c>
      <c r="R17" s="17">
        <v>0</v>
      </c>
      <c r="S17" s="17">
        <f ca="1">Table132[[#This Row],[Total Direct Budget]]-Table132[[#This Row],[Estimated Total Direct Costs]]</f>
        <v>0</v>
      </c>
      <c r="T17" s="17">
        <f ca="1">+Table132[[#This Row],[Adjusted Contract Price]]-Table132[[#This Row],[Total Direct Budget]]</f>
        <v>0</v>
      </c>
      <c r="U17" s="17">
        <f ca="1">+Table132[[#This Row],[Adjusted Contract Price]]-Table132[[#This Row],[Estimated Total Direct Costs]]</f>
        <v>0</v>
      </c>
      <c r="V17" s="18">
        <f ca="1">IF(Table132[[#This Row],[Adjusted Contract Price]]=0,0,+Table132[[#This Row],[Budgeted Gross Profit (Loss)]]/Table132[[#This Row],[Adjusted Contract Price]])</f>
        <v>0</v>
      </c>
      <c r="W17" s="18">
        <f ca="1">IF(Table132[[#This Row],[Adjusted Contract Price]]=0,0,+Table132[[#This Row],[Estimated Gross Profit (Loss)]]/Table132[[#This Row],[Adjusted Contract Price]])</f>
        <v>0</v>
      </c>
      <c r="X17" s="18">
        <v>0</v>
      </c>
      <c r="Y17" s="18">
        <f ca="1">Table132[[#This Row],[Current GP %]]-Table132[[#This Row],[Prior Month1 GP]]</f>
        <v>0</v>
      </c>
      <c r="Z17" s="18">
        <v>0</v>
      </c>
      <c r="AA17" s="18">
        <f ca="1">Table132[[#This Row],[Current GP %]]-Table132[[#This Row],[Prior Month2 GP]]</f>
        <v>0</v>
      </c>
      <c r="AB17" s="18">
        <v>0</v>
      </c>
      <c r="AC17" s="18">
        <f ca="1">Table132[[#This Row],[Current GP %]]-Table132[[#This Row],[Prior Month3 GP]]</f>
        <v>0</v>
      </c>
      <c r="AD17" s="17">
        <v>22247</v>
      </c>
      <c r="AE17" s="19">
        <f ca="1">IF(Table132[[#This Row],[Estimated Total Direct Costs]]=0,0,+Table132[[#This Row],[Direct Cost To Date]]/Table132[[#This Row],[Estimated Total Direct Costs]])</f>
        <v>0</v>
      </c>
      <c r="AF17" s="17">
        <f ca="1">+Table132[[#This Row],[Estimated Gross Profit (Loss)]]*Table132[[#This Row],[% Complete]]</f>
        <v>0</v>
      </c>
      <c r="AG17" s="17">
        <v>0</v>
      </c>
      <c r="AH17" s="17">
        <f ca="1">+Table132[[#This Row],[Total Gross Profit Recognized To Date]]-Table132[[#This Row],[Gross Profit Recognized Prior Years]]</f>
        <v>0</v>
      </c>
      <c r="AI17" s="17">
        <v>64900</v>
      </c>
      <c r="AJ17" s="17">
        <f ca="1">Table132[[#This Row],[Adjusted Contract Price]]-Table132[[#This Row],[Total Amount Billed To Date]]</f>
        <v>0</v>
      </c>
      <c r="AK17" s="17">
        <v>0</v>
      </c>
      <c r="AL17" s="18">
        <f ca="1">IF(Table132[[#This Row],[Total Amount Billed To Date]]=0,0,+Table132[[#This Row],[Current Retainage Amount]]/Table132[[#This Row],[Total Amount Billed To Date]])</f>
        <v>0</v>
      </c>
      <c r="AM17" s="17">
        <v>64900</v>
      </c>
      <c r="AN17" s="17">
        <f ca="1">Table132[[#This Row],[Cash Received]]-Table132[[#This Row],[Direct Cost To Date]]</f>
        <v>0</v>
      </c>
      <c r="AO17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17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17" s="17">
        <v>0</v>
      </c>
      <c r="AR17" s="17">
        <v>0</v>
      </c>
      <c r="AS17" s="17">
        <v>0</v>
      </c>
      <c r="AT17" s="17">
        <v>64900</v>
      </c>
      <c r="AU17" s="17">
        <v>0</v>
      </c>
      <c r="AV17" s="17">
        <v>0</v>
      </c>
      <c r="AW17" s="12">
        <v>45175</v>
      </c>
    </row>
    <row r="18" spans="1:49" customHeight="1">
      <c r="A18" t="s">
        <v>91</v>
      </c>
      <c r="B18" t="s">
        <v>92</v>
      </c>
      <c r="C18" t="s">
        <v>93</v>
      </c>
      <c r="D18" t="s">
        <v>59</v>
      </c>
      <c r="E18" t="s">
        <v>59</v>
      </c>
      <c r="F18" t="s">
        <v>83</v>
      </c>
      <c r="G18" s="2" t="s">
        <v>61</v>
      </c>
      <c r="H18" s="17">
        <v>478000</v>
      </c>
      <c r="I18" s="17">
        <v>-91775.53</v>
      </c>
      <c r="J18" s="17">
        <f ca="1">Table132[[#This Row],[Adjusted Contract Price]]-Table132[[#This Row],[Base Contract]]-Table132[[#This Row],[Approved Change Orders]]</f>
        <v>0</v>
      </c>
      <c r="K18" s="17"/>
      <c r="L18" s="17">
        <v>386224</v>
      </c>
      <c r="M18" s="17">
        <v>705323.58</v>
      </c>
      <c r="N18" s="17">
        <v>346500</v>
      </c>
      <c r="O18" s="17">
        <v>0</v>
      </c>
      <c r="P18" s="17">
        <f ca="1">Table132[[#This Row],[Base Contract]]-Table132[[#This Row],[QU Original Budget]]</f>
        <v>0</v>
      </c>
      <c r="Q18" s="17">
        <f ca="1">Table132[[#This Row],[Approved Change Orders]]-Table132[[#This Row],[CO Change Order Budget]]</f>
        <v>0</v>
      </c>
      <c r="R18" s="17">
        <v>346500</v>
      </c>
      <c r="S18" s="17">
        <f ca="1">Table132[[#This Row],[Total Direct Budget]]-Table132[[#This Row],[Estimated Total Direct Costs]]</f>
        <v>0</v>
      </c>
      <c r="T18" s="17">
        <f ca="1">+Table132[[#This Row],[Adjusted Contract Price]]-Table132[[#This Row],[Total Direct Budget]]</f>
        <v>0</v>
      </c>
      <c r="U18" s="17">
        <f ca="1">+Table132[[#This Row],[Adjusted Contract Price]]-Table132[[#This Row],[Estimated Total Direct Costs]]</f>
        <v>0</v>
      </c>
      <c r="V18" s="18">
        <f ca="1">IF(Table132[[#This Row],[Adjusted Contract Price]]=0,0,+Table132[[#This Row],[Budgeted Gross Profit (Loss)]]/Table132[[#This Row],[Adjusted Contract Price]])</f>
        <v>0</v>
      </c>
      <c r="W18" s="18">
        <f ca="1">IF(Table132[[#This Row],[Adjusted Contract Price]]=0,0,+Table132[[#This Row],[Estimated Gross Profit (Loss)]]/Table132[[#This Row],[Adjusted Contract Price]])</f>
        <v>0</v>
      </c>
      <c r="X18" s="18">
        <v>0.897146</v>
      </c>
      <c r="Y18" s="18">
        <f ca="1">Table132[[#This Row],[Current GP %]]-Table132[[#This Row],[Prior Month1 GP]]</f>
        <v>0</v>
      </c>
      <c r="Z18" s="18">
        <v>0.897146</v>
      </c>
      <c r="AA18" s="18">
        <f ca="1">Table132[[#This Row],[Current GP %]]-Table132[[#This Row],[Prior Month2 GP]]</f>
        <v>0</v>
      </c>
      <c r="AB18" s="18">
        <v>0.897146</v>
      </c>
      <c r="AC18" s="18">
        <f ca="1">Table132[[#This Row],[Current GP %]]-Table132[[#This Row],[Prior Month3 GP]]</f>
        <v>0</v>
      </c>
      <c r="AD18" s="17">
        <v>705323.58</v>
      </c>
      <c r="AE18" s="19">
        <f ca="1">IF(Table132[[#This Row],[Estimated Total Direct Costs]]=0,0,+Table132[[#This Row],[Direct Cost To Date]]/Table132[[#This Row],[Estimated Total Direct Costs]])</f>
        <v>0</v>
      </c>
      <c r="AF18" s="17">
        <f ca="1">+Table132[[#This Row],[Estimated Gross Profit (Loss)]]*Table132[[#This Row],[% Complete]]</f>
        <v>0</v>
      </c>
      <c r="AG18" s="17">
        <v>0</v>
      </c>
      <c r="AH18" s="17">
        <f ca="1">+Table132[[#This Row],[Total Gross Profit Recognized To Date]]-Table132[[#This Row],[Gross Profit Recognized Prior Years]]</f>
        <v>0</v>
      </c>
      <c r="AI18" s="17">
        <v>386224.47</v>
      </c>
      <c r="AJ18" s="17">
        <f ca="1">Table132[[#This Row],[Adjusted Contract Price]]-Table132[[#This Row],[Total Amount Billed To Date]]</f>
        <v>0</v>
      </c>
      <c r="AK18" s="17">
        <v>0</v>
      </c>
      <c r="AL18" s="18">
        <f ca="1">IF(Table132[[#This Row],[Total Amount Billed To Date]]=0,0,+Table132[[#This Row],[Current Retainage Amount]]/Table132[[#This Row],[Total Amount Billed To Date]])</f>
        <v>0</v>
      </c>
      <c r="AM18" s="17">
        <v>386224.47</v>
      </c>
      <c r="AN18" s="17">
        <f ca="1">Table132[[#This Row],[Cash Received]]-Table132[[#This Row],[Direct Cost To Date]]</f>
        <v>0</v>
      </c>
      <c r="AO18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18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18" s="17">
        <v>299968.15</v>
      </c>
      <c r="AR18" s="17">
        <v>163195.32</v>
      </c>
      <c r="AS18" s="17">
        <v>0</v>
      </c>
      <c r="AT18" s="17">
        <v>386224.47</v>
      </c>
      <c r="AU18" s="17">
        <v>44490.23</v>
      </c>
      <c r="AV18" s="17">
        <v>0</v>
      </c>
      <c r="AW18" s="12">
        <v>45734</v>
      </c>
    </row>
    <row r="19" spans="1:49" customHeight="1">
      <c r="A19" t="s">
        <v>94</v>
      </c>
      <c r="B19" t="s">
        <v>95</v>
      </c>
      <c r="C19" t="s">
        <v>96</v>
      </c>
      <c r="D19" t="s">
        <v>59</v>
      </c>
      <c r="E19" t="s">
        <v>59</v>
      </c>
      <c r="F19" t="s">
        <v>60</v>
      </c>
      <c r="G19" s="2" t="s">
        <v>61</v>
      </c>
      <c r="H19" s="17">
        <v>244225.34</v>
      </c>
      <c r="I19" s="17">
        <v>0</v>
      </c>
      <c r="J19" s="17">
        <f ca="1">Table132[[#This Row],[Adjusted Contract Price]]-Table132[[#This Row],[Base Contract]]-Table132[[#This Row],[Approved Change Orders]]</f>
        <v>0</v>
      </c>
      <c r="K19" s="17"/>
      <c r="L19" s="17">
        <v>244225.34</v>
      </c>
      <c r="M19" s="17">
        <v>0</v>
      </c>
      <c r="N19" s="17">
        <v>0</v>
      </c>
      <c r="O19" s="17">
        <v>0</v>
      </c>
      <c r="P19" s="17">
        <f ca="1">Table132[[#This Row],[Base Contract]]-Table132[[#This Row],[QU Original Budget]]</f>
        <v>0</v>
      </c>
      <c r="Q19" s="17">
        <f ca="1">Table132[[#This Row],[Approved Change Orders]]-Table132[[#This Row],[CO Change Order Budget]]</f>
        <v>0</v>
      </c>
      <c r="R19" s="17">
        <v>0</v>
      </c>
      <c r="S19" s="17">
        <f ca="1">Table132[[#This Row],[Total Direct Budget]]-Table132[[#This Row],[Estimated Total Direct Costs]]</f>
        <v>0</v>
      </c>
      <c r="T19" s="17">
        <f ca="1">+Table132[[#This Row],[Adjusted Contract Price]]-Table132[[#This Row],[Total Direct Budget]]</f>
        <v>0</v>
      </c>
      <c r="U19" s="17">
        <f ca="1">+Table132[[#This Row],[Adjusted Contract Price]]-Table132[[#This Row],[Estimated Total Direct Costs]]</f>
        <v>0</v>
      </c>
      <c r="V19" s="18">
        <f ca="1">IF(Table132[[#This Row],[Adjusted Contract Price]]=0,0,+Table132[[#This Row],[Budgeted Gross Profit (Loss)]]/Table132[[#This Row],[Adjusted Contract Price]])</f>
        <v>0</v>
      </c>
      <c r="W19" s="18">
        <f ca="1">IF(Table132[[#This Row],[Adjusted Contract Price]]=0,0,+Table132[[#This Row],[Estimated Gross Profit (Loss)]]/Table132[[#This Row],[Adjusted Contract Price]])</f>
        <v>0</v>
      </c>
      <c r="X19" s="18">
        <v>0</v>
      </c>
      <c r="Y19" s="18">
        <f ca="1">Table132[[#This Row],[Current GP %]]-Table132[[#This Row],[Prior Month1 GP]]</f>
        <v>0</v>
      </c>
      <c r="Z19" s="18">
        <v>0</v>
      </c>
      <c r="AA19" s="18">
        <f ca="1">Table132[[#This Row],[Current GP %]]-Table132[[#This Row],[Prior Month2 GP]]</f>
        <v>0</v>
      </c>
      <c r="AB19" s="18">
        <v>0</v>
      </c>
      <c r="AC19" s="18">
        <f ca="1">Table132[[#This Row],[Current GP %]]-Table132[[#This Row],[Prior Month3 GP]]</f>
        <v>0</v>
      </c>
      <c r="AD19" s="17">
        <v>0</v>
      </c>
      <c r="AE19" s="19">
        <f ca="1">IF(Table132[[#This Row],[Estimated Total Direct Costs]]=0,0,+Table132[[#This Row],[Direct Cost To Date]]/Table132[[#This Row],[Estimated Total Direct Costs]])</f>
        <v>0</v>
      </c>
      <c r="AF19" s="17">
        <f ca="1">+Table132[[#This Row],[Estimated Gross Profit (Loss)]]*Table132[[#This Row],[% Complete]]</f>
        <v>0</v>
      </c>
      <c r="AG19" s="17">
        <v>0</v>
      </c>
      <c r="AH19" s="17">
        <f ca="1">+Table132[[#This Row],[Total Gross Profit Recognized To Date]]-Table132[[#This Row],[Gross Profit Recognized Prior Years]]</f>
        <v>0</v>
      </c>
      <c r="AI19" s="17">
        <v>244225.34</v>
      </c>
      <c r="AJ19" s="17">
        <f ca="1">Table132[[#This Row],[Adjusted Contract Price]]-Table132[[#This Row],[Total Amount Billed To Date]]</f>
        <v>0</v>
      </c>
      <c r="AK19" s="17">
        <v>0</v>
      </c>
      <c r="AL19" s="18">
        <f ca="1">IF(Table132[[#This Row],[Total Amount Billed To Date]]=0,0,+Table132[[#This Row],[Current Retainage Amount]]/Table132[[#This Row],[Total Amount Billed To Date]])</f>
        <v>0</v>
      </c>
      <c r="AM19" s="17">
        <v>244225.34</v>
      </c>
      <c r="AN19" s="17">
        <f ca="1">Table132[[#This Row],[Cash Received]]-Table132[[#This Row],[Direct Cost To Date]]</f>
        <v>0</v>
      </c>
      <c r="AO19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19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19" s="17">
        <v>0</v>
      </c>
      <c r="AR19" s="17">
        <v>0</v>
      </c>
      <c r="AS19" s="17">
        <v>0</v>
      </c>
      <c r="AT19" s="17">
        <v>244225.34</v>
      </c>
      <c r="AU19" s="17">
        <v>0</v>
      </c>
      <c r="AV19" s="17">
        <v>0</v>
      </c>
      <c r="AW19" s="12"/>
    </row>
    <row r="20" spans="1:49" customHeight="1">
      <c r="A20" t="s">
        <v>97</v>
      </c>
      <c r="B20" t="s">
        <v>98</v>
      </c>
      <c r="C20" t="s">
        <v>99</v>
      </c>
      <c r="D20" t="s">
        <v>59</v>
      </c>
      <c r="E20" t="s">
        <v>59</v>
      </c>
      <c r="F20" t="s">
        <v>83</v>
      </c>
      <c r="G20" s="2" t="s">
        <v>61</v>
      </c>
      <c r="H20" s="17">
        <v>12019</v>
      </c>
      <c r="I20" s="17">
        <v>0</v>
      </c>
      <c r="J20" s="17">
        <f ca="1">Table132[[#This Row],[Adjusted Contract Price]]-Table132[[#This Row],[Base Contract]]-Table132[[#This Row],[Approved Change Orders]]</f>
        <v>0</v>
      </c>
      <c r="K20" s="17"/>
      <c r="L20" s="17">
        <v>12019</v>
      </c>
      <c r="M20" s="17">
        <v>0</v>
      </c>
      <c r="N20" s="17">
        <v>0</v>
      </c>
      <c r="O20" s="17">
        <v>0</v>
      </c>
      <c r="P20" s="17">
        <f ca="1">Table132[[#This Row],[Base Contract]]-Table132[[#This Row],[QU Original Budget]]</f>
        <v>0</v>
      </c>
      <c r="Q20" s="17">
        <f ca="1">Table132[[#This Row],[Approved Change Orders]]-Table132[[#This Row],[CO Change Order Budget]]</f>
        <v>0</v>
      </c>
      <c r="R20" s="17">
        <v>0</v>
      </c>
      <c r="S20" s="17">
        <f ca="1">Table132[[#This Row],[Total Direct Budget]]-Table132[[#This Row],[Estimated Total Direct Costs]]</f>
        <v>0</v>
      </c>
      <c r="T20" s="17">
        <f ca="1">+Table132[[#This Row],[Adjusted Contract Price]]-Table132[[#This Row],[Total Direct Budget]]</f>
        <v>0</v>
      </c>
      <c r="U20" s="17">
        <f ca="1">+Table132[[#This Row],[Adjusted Contract Price]]-Table132[[#This Row],[Estimated Total Direct Costs]]</f>
        <v>0</v>
      </c>
      <c r="V20" s="18">
        <f ca="1">IF(Table132[[#This Row],[Adjusted Contract Price]]=0,0,+Table132[[#This Row],[Budgeted Gross Profit (Loss)]]/Table132[[#This Row],[Adjusted Contract Price]])</f>
        <v>0</v>
      </c>
      <c r="W20" s="18">
        <f ca="1">IF(Table132[[#This Row],[Adjusted Contract Price]]=0,0,+Table132[[#This Row],[Estimated Gross Profit (Loss)]]/Table132[[#This Row],[Adjusted Contract Price]])</f>
        <v>0</v>
      </c>
      <c r="X20" s="18">
        <v>0</v>
      </c>
      <c r="Y20" s="18">
        <f ca="1">Table132[[#This Row],[Current GP %]]-Table132[[#This Row],[Prior Month1 GP]]</f>
        <v>0</v>
      </c>
      <c r="Z20" s="18">
        <v>0</v>
      </c>
      <c r="AA20" s="18">
        <f ca="1">Table132[[#This Row],[Current GP %]]-Table132[[#This Row],[Prior Month2 GP]]</f>
        <v>0</v>
      </c>
      <c r="AB20" s="18">
        <v>0</v>
      </c>
      <c r="AC20" s="18">
        <f ca="1">Table132[[#This Row],[Current GP %]]-Table132[[#This Row],[Prior Month3 GP]]</f>
        <v>0</v>
      </c>
      <c r="AD20" s="17">
        <v>0</v>
      </c>
      <c r="AE20" s="19">
        <f ca="1">IF(Table132[[#This Row],[Estimated Total Direct Costs]]=0,0,+Table132[[#This Row],[Direct Cost To Date]]/Table132[[#This Row],[Estimated Total Direct Costs]])</f>
        <v>0</v>
      </c>
      <c r="AF20" s="17">
        <f ca="1">+Table132[[#This Row],[Estimated Gross Profit (Loss)]]*Table132[[#This Row],[% Complete]]</f>
        <v>0</v>
      </c>
      <c r="AG20" s="17">
        <v>0</v>
      </c>
      <c r="AH20" s="17">
        <f ca="1">+Table132[[#This Row],[Total Gross Profit Recognized To Date]]-Table132[[#This Row],[Gross Profit Recognized Prior Years]]</f>
        <v>0</v>
      </c>
      <c r="AI20" s="17">
        <v>12018.98</v>
      </c>
      <c r="AJ20" s="17">
        <f ca="1">Table132[[#This Row],[Adjusted Contract Price]]-Table132[[#This Row],[Total Amount Billed To Date]]</f>
        <v>0</v>
      </c>
      <c r="AK20" s="17">
        <v>0</v>
      </c>
      <c r="AL20" s="18">
        <f ca="1">IF(Table132[[#This Row],[Total Amount Billed To Date]]=0,0,+Table132[[#This Row],[Current Retainage Amount]]/Table132[[#This Row],[Total Amount Billed To Date]])</f>
        <v>0</v>
      </c>
      <c r="AM20" s="17">
        <v>12018.98</v>
      </c>
      <c r="AN20" s="17">
        <f ca="1">Table132[[#This Row],[Cash Received]]-Table132[[#This Row],[Direct Cost To Date]]</f>
        <v>0</v>
      </c>
      <c r="AO20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20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20" s="17">
        <v>0</v>
      </c>
      <c r="AR20" s="17">
        <v>0</v>
      </c>
      <c r="AS20" s="17">
        <v>0</v>
      </c>
      <c r="AT20" s="17">
        <v>12018.98</v>
      </c>
      <c r="AU20" s="17">
        <v>0</v>
      </c>
      <c r="AV20" s="17">
        <v>0</v>
      </c>
      <c r="AW20" s="12"/>
    </row>
    <row r="21" spans="1:49" customHeight="1">
      <c r="A21" t="s">
        <v>100</v>
      </c>
      <c r="B21" t="s">
        <v>101</v>
      </c>
      <c r="C21" t="s">
        <v>79</v>
      </c>
      <c r="D21" t="s">
        <v>59</v>
      </c>
      <c r="E21" t="s">
        <v>59</v>
      </c>
      <c r="F21" t="s">
        <v>60</v>
      </c>
      <c r="G21" s="2" t="s">
        <v>61</v>
      </c>
      <c r="H21" s="17">
        <v>425000</v>
      </c>
      <c r="I21" s="17">
        <v>0</v>
      </c>
      <c r="J21" s="17">
        <f ca="1">Table132[[#This Row],[Adjusted Contract Price]]-Table132[[#This Row],[Base Contract]]-Table132[[#This Row],[Approved Change Orders]]</f>
        <v>0</v>
      </c>
      <c r="K21" s="17"/>
      <c r="L21" s="17">
        <v>425000</v>
      </c>
      <c r="M21" s="17">
        <v>321840.71</v>
      </c>
      <c r="N21" s="17">
        <v>0</v>
      </c>
      <c r="O21" s="17">
        <v>0</v>
      </c>
      <c r="P21" s="17">
        <f ca="1">Table132[[#This Row],[Base Contract]]-Table132[[#This Row],[QU Original Budget]]</f>
        <v>0</v>
      </c>
      <c r="Q21" s="17">
        <f ca="1">Table132[[#This Row],[Approved Change Orders]]-Table132[[#This Row],[CO Change Order Budget]]</f>
        <v>0</v>
      </c>
      <c r="R21" s="17">
        <v>0</v>
      </c>
      <c r="S21" s="17">
        <f ca="1">Table132[[#This Row],[Total Direct Budget]]-Table132[[#This Row],[Estimated Total Direct Costs]]</f>
        <v>0</v>
      </c>
      <c r="T21" s="17">
        <f ca="1">+Table132[[#This Row],[Adjusted Contract Price]]-Table132[[#This Row],[Total Direct Budget]]</f>
        <v>0</v>
      </c>
      <c r="U21" s="17">
        <f ca="1">+Table132[[#This Row],[Adjusted Contract Price]]-Table132[[#This Row],[Estimated Total Direct Costs]]</f>
        <v>0</v>
      </c>
      <c r="V21" s="18">
        <f ca="1">IF(Table132[[#This Row],[Adjusted Contract Price]]=0,0,+Table132[[#This Row],[Budgeted Gross Profit (Loss)]]/Table132[[#This Row],[Adjusted Contract Price]])</f>
        <v>0</v>
      </c>
      <c r="W21" s="18">
        <f ca="1">IF(Table132[[#This Row],[Adjusted Contract Price]]=0,0,+Table132[[#This Row],[Estimated Gross Profit (Loss)]]/Table132[[#This Row],[Adjusted Contract Price]])</f>
        <v>0</v>
      </c>
      <c r="X21" s="18">
        <v>0</v>
      </c>
      <c r="Y21" s="18">
        <f ca="1">Table132[[#This Row],[Current GP %]]-Table132[[#This Row],[Prior Month1 GP]]</f>
        <v>0</v>
      </c>
      <c r="Z21" s="18">
        <v>0</v>
      </c>
      <c r="AA21" s="18">
        <f ca="1">Table132[[#This Row],[Current GP %]]-Table132[[#This Row],[Prior Month2 GP]]</f>
        <v>0</v>
      </c>
      <c r="AB21" s="18">
        <v>0</v>
      </c>
      <c r="AC21" s="18">
        <f ca="1">Table132[[#This Row],[Current GP %]]-Table132[[#This Row],[Prior Month3 GP]]</f>
        <v>0</v>
      </c>
      <c r="AD21" s="17">
        <v>321840.71</v>
      </c>
      <c r="AE21" s="19">
        <f ca="1">IF(Table132[[#This Row],[Estimated Total Direct Costs]]=0,0,+Table132[[#This Row],[Direct Cost To Date]]/Table132[[#This Row],[Estimated Total Direct Costs]])</f>
        <v>0</v>
      </c>
      <c r="AF21" s="17">
        <f ca="1">+Table132[[#This Row],[Estimated Gross Profit (Loss)]]*Table132[[#This Row],[% Complete]]</f>
        <v>0</v>
      </c>
      <c r="AG21" s="17">
        <v>0</v>
      </c>
      <c r="AH21" s="17">
        <f ca="1">+Table132[[#This Row],[Total Gross Profit Recognized To Date]]-Table132[[#This Row],[Gross Profit Recognized Prior Years]]</f>
        <v>0</v>
      </c>
      <c r="AI21" s="17">
        <v>425000</v>
      </c>
      <c r="AJ21" s="17">
        <f ca="1">Table132[[#This Row],[Adjusted Contract Price]]-Table132[[#This Row],[Total Amount Billed To Date]]</f>
        <v>0</v>
      </c>
      <c r="AK21" s="17">
        <v>0</v>
      </c>
      <c r="AL21" s="18">
        <f ca="1">IF(Table132[[#This Row],[Total Amount Billed To Date]]=0,0,+Table132[[#This Row],[Current Retainage Amount]]/Table132[[#This Row],[Total Amount Billed To Date]])</f>
        <v>0</v>
      </c>
      <c r="AM21" s="17">
        <v>425000</v>
      </c>
      <c r="AN21" s="17">
        <f ca="1">Table132[[#This Row],[Cash Received]]-Table132[[#This Row],[Direct Cost To Date]]</f>
        <v>0</v>
      </c>
      <c r="AO21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21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21" s="17">
        <v>0</v>
      </c>
      <c r="AR21" s="17">
        <v>0</v>
      </c>
      <c r="AS21" s="17">
        <v>0</v>
      </c>
      <c r="AT21" s="17">
        <v>425000</v>
      </c>
      <c r="AU21" s="17">
        <v>0</v>
      </c>
      <c r="AV21" s="17">
        <v>0</v>
      </c>
      <c r="AW21" s="12">
        <v>45175</v>
      </c>
    </row>
    <row r="22" spans="1:49" customHeight="1">
      <c r="A22" t="s">
        <v>102</v>
      </c>
      <c r="B22" t="s">
        <v>103</v>
      </c>
      <c r="C22" t="s">
        <v>59</v>
      </c>
      <c r="D22" t="s">
        <v>59</v>
      </c>
      <c r="E22" t="s">
        <v>59</v>
      </c>
      <c r="F22" t="s">
        <v>104</v>
      </c>
      <c r="G22" s="2" t="s">
        <v>61</v>
      </c>
      <c r="H22" s="17">
        <v>91980</v>
      </c>
      <c r="I22" s="17">
        <v>9500</v>
      </c>
      <c r="J22" s="17">
        <f ca="1">Table132[[#This Row],[Adjusted Contract Price]]-Table132[[#This Row],[Base Contract]]-Table132[[#This Row],[Approved Change Orders]]</f>
        <v>0</v>
      </c>
      <c r="K22" s="17"/>
      <c r="L22" s="17">
        <v>101480</v>
      </c>
      <c r="M22" s="17">
        <v>48804.98</v>
      </c>
      <c r="N22" s="17">
        <v>0</v>
      </c>
      <c r="O22" s="17">
        <v>0</v>
      </c>
      <c r="P22" s="17">
        <f ca="1">Table132[[#This Row],[Base Contract]]-Table132[[#This Row],[QU Original Budget]]</f>
        <v>0</v>
      </c>
      <c r="Q22" s="17">
        <f ca="1">Table132[[#This Row],[Approved Change Orders]]-Table132[[#This Row],[CO Change Order Budget]]</f>
        <v>0</v>
      </c>
      <c r="R22" s="17">
        <v>0</v>
      </c>
      <c r="S22" s="17">
        <f ca="1">Table132[[#This Row],[Total Direct Budget]]-Table132[[#This Row],[Estimated Total Direct Costs]]</f>
        <v>0</v>
      </c>
      <c r="T22" s="17">
        <f ca="1">+Table132[[#This Row],[Adjusted Contract Price]]-Table132[[#This Row],[Total Direct Budget]]</f>
        <v>0</v>
      </c>
      <c r="U22" s="17">
        <f ca="1">+Table132[[#This Row],[Adjusted Contract Price]]-Table132[[#This Row],[Estimated Total Direct Costs]]</f>
        <v>0</v>
      </c>
      <c r="V22" s="18">
        <f ca="1">IF(Table132[[#This Row],[Adjusted Contract Price]]=0,0,+Table132[[#This Row],[Budgeted Gross Profit (Loss)]]/Table132[[#This Row],[Adjusted Contract Price]])</f>
        <v>0</v>
      </c>
      <c r="W22" s="18">
        <f ca="1">IF(Table132[[#This Row],[Adjusted Contract Price]]=0,0,+Table132[[#This Row],[Estimated Gross Profit (Loss)]]/Table132[[#This Row],[Adjusted Contract Price]])</f>
        <v>0</v>
      </c>
      <c r="X22" s="18">
        <v>0</v>
      </c>
      <c r="Y22" s="18">
        <f ca="1">Table132[[#This Row],[Current GP %]]-Table132[[#This Row],[Prior Month1 GP]]</f>
        <v>0</v>
      </c>
      <c r="Z22" s="18">
        <v>0</v>
      </c>
      <c r="AA22" s="18">
        <f ca="1">Table132[[#This Row],[Current GP %]]-Table132[[#This Row],[Prior Month2 GP]]</f>
        <v>0</v>
      </c>
      <c r="AB22" s="18">
        <v>0</v>
      </c>
      <c r="AC22" s="18">
        <f ca="1">Table132[[#This Row],[Current GP %]]-Table132[[#This Row],[Prior Month3 GP]]</f>
        <v>0</v>
      </c>
      <c r="AD22" s="17">
        <v>48804.98</v>
      </c>
      <c r="AE22" s="19">
        <f ca="1">IF(Table132[[#This Row],[Estimated Total Direct Costs]]=0,0,+Table132[[#This Row],[Direct Cost To Date]]/Table132[[#This Row],[Estimated Total Direct Costs]])</f>
        <v>0</v>
      </c>
      <c r="AF22" s="17">
        <f ca="1">+Table132[[#This Row],[Estimated Gross Profit (Loss)]]*Table132[[#This Row],[% Complete]]</f>
        <v>0</v>
      </c>
      <c r="AG22" s="17">
        <v>0</v>
      </c>
      <c r="AH22" s="17">
        <f ca="1">+Table132[[#This Row],[Total Gross Profit Recognized To Date]]-Table132[[#This Row],[Gross Profit Recognized Prior Years]]</f>
        <v>0</v>
      </c>
      <c r="AI22" s="17">
        <v>101480</v>
      </c>
      <c r="AJ22" s="17">
        <f ca="1">Table132[[#This Row],[Adjusted Contract Price]]-Table132[[#This Row],[Total Amount Billed To Date]]</f>
        <v>0</v>
      </c>
      <c r="AK22" s="17">
        <v>0</v>
      </c>
      <c r="AL22" s="18">
        <f ca="1">IF(Table132[[#This Row],[Total Amount Billed To Date]]=0,0,+Table132[[#This Row],[Current Retainage Amount]]/Table132[[#This Row],[Total Amount Billed To Date]])</f>
        <v>0</v>
      </c>
      <c r="AM22" s="17">
        <v>101480</v>
      </c>
      <c r="AN22" s="17">
        <f ca="1">Table132[[#This Row],[Cash Received]]-Table132[[#This Row],[Direct Cost To Date]]</f>
        <v>0</v>
      </c>
      <c r="AO22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22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22" s="17">
        <v>0</v>
      </c>
      <c r="AR22" s="17">
        <v>0</v>
      </c>
      <c r="AS22" s="17">
        <v>0</v>
      </c>
      <c r="AT22" s="17">
        <v>101480</v>
      </c>
      <c r="AU22" s="17">
        <v>0</v>
      </c>
      <c r="AV22" s="17">
        <v>0</v>
      </c>
      <c r="AW22" s="12">
        <v>44561</v>
      </c>
    </row>
    <row r="23" spans="1:49" customHeight="1">
      <c r="A23" t="s">
        <v>105</v>
      </c>
      <c r="B23" t="s">
        <v>106</v>
      </c>
      <c r="C23" t="s">
        <v>107</v>
      </c>
      <c r="D23" t="s">
        <v>59</v>
      </c>
      <c r="E23" t="s">
        <v>59</v>
      </c>
      <c r="F23" t="s">
        <v>60</v>
      </c>
      <c r="G23" s="2" t="s">
        <v>61</v>
      </c>
      <c r="H23" s="17">
        <v>352000</v>
      </c>
      <c r="I23" s="17">
        <v>33812.04</v>
      </c>
      <c r="J23" s="17">
        <f ca="1">Table132[[#This Row],[Adjusted Contract Price]]-Table132[[#This Row],[Base Contract]]-Table132[[#This Row],[Approved Change Orders]]</f>
        <v>0</v>
      </c>
      <c r="K23" s="17"/>
      <c r="L23" s="17">
        <v>385812.04</v>
      </c>
      <c r="M23" s="17">
        <v>219653.46</v>
      </c>
      <c r="N23" s="17">
        <v>287820</v>
      </c>
      <c r="O23" s="17">
        <v>24384.98</v>
      </c>
      <c r="P23" s="17">
        <f ca="1">Table132[[#This Row],[Base Contract]]-Table132[[#This Row],[QU Original Budget]]</f>
        <v>0</v>
      </c>
      <c r="Q23" s="17">
        <f ca="1">Table132[[#This Row],[Approved Change Orders]]-Table132[[#This Row],[CO Change Order Budget]]</f>
        <v>0</v>
      </c>
      <c r="R23" s="17">
        <v>312204.98</v>
      </c>
      <c r="S23" s="17">
        <f ca="1">Table132[[#This Row],[Total Direct Budget]]-Table132[[#This Row],[Estimated Total Direct Costs]]</f>
        <v>0</v>
      </c>
      <c r="T23" s="17">
        <f ca="1">+Table132[[#This Row],[Adjusted Contract Price]]-Table132[[#This Row],[Total Direct Budget]]</f>
        <v>0</v>
      </c>
      <c r="U23" s="17">
        <f ca="1">+Table132[[#This Row],[Adjusted Contract Price]]-Table132[[#This Row],[Estimated Total Direct Costs]]</f>
        <v>0</v>
      </c>
      <c r="V23" s="18">
        <f ca="1">IF(Table132[[#This Row],[Adjusted Contract Price]]=0,0,+Table132[[#This Row],[Budgeted Gross Profit (Loss)]]/Table132[[#This Row],[Adjusted Contract Price]])</f>
        <v>0</v>
      </c>
      <c r="W23" s="18">
        <f ca="1">IF(Table132[[#This Row],[Adjusted Contract Price]]=0,0,+Table132[[#This Row],[Estimated Gross Profit (Loss)]]/Table132[[#This Row],[Adjusted Contract Price]])</f>
        <v>0</v>
      </c>
      <c r="X23" s="18">
        <v>0.809215</v>
      </c>
      <c r="Y23" s="18">
        <f ca="1">Table132[[#This Row],[Current GP %]]-Table132[[#This Row],[Prior Month1 GP]]</f>
        <v>0</v>
      </c>
      <c r="Z23" s="18">
        <v>0.809215</v>
      </c>
      <c r="AA23" s="18">
        <f ca="1">Table132[[#This Row],[Current GP %]]-Table132[[#This Row],[Prior Month2 GP]]</f>
        <v>0</v>
      </c>
      <c r="AB23" s="18">
        <v>0.809215</v>
      </c>
      <c r="AC23" s="18">
        <f ca="1">Table132[[#This Row],[Current GP %]]-Table132[[#This Row],[Prior Month3 GP]]</f>
        <v>0</v>
      </c>
      <c r="AD23" s="17">
        <v>219653.46</v>
      </c>
      <c r="AE23" s="19">
        <f ca="1">IF(Table132[[#This Row],[Estimated Total Direct Costs]]=0,0,+Table132[[#This Row],[Direct Cost To Date]]/Table132[[#This Row],[Estimated Total Direct Costs]])</f>
        <v>0</v>
      </c>
      <c r="AF23" s="17">
        <f ca="1">+Table132[[#This Row],[Estimated Gross Profit (Loss)]]*Table132[[#This Row],[% Complete]]</f>
        <v>0</v>
      </c>
      <c r="AG23" s="17">
        <v>0</v>
      </c>
      <c r="AH23" s="17">
        <f ca="1">+Table132[[#This Row],[Total Gross Profit Recognized To Date]]-Table132[[#This Row],[Gross Profit Recognized Prior Years]]</f>
        <v>0</v>
      </c>
      <c r="AI23" s="17">
        <v>385812.04</v>
      </c>
      <c r="AJ23" s="17">
        <f ca="1">Table132[[#This Row],[Adjusted Contract Price]]-Table132[[#This Row],[Total Amount Billed To Date]]</f>
        <v>0</v>
      </c>
      <c r="AK23" s="17">
        <v>0</v>
      </c>
      <c r="AL23" s="18">
        <f ca="1">IF(Table132[[#This Row],[Total Amount Billed To Date]]=0,0,+Table132[[#This Row],[Current Retainage Amount]]/Table132[[#This Row],[Total Amount Billed To Date]])</f>
        <v>0</v>
      </c>
      <c r="AM23" s="17">
        <v>385812.04</v>
      </c>
      <c r="AN23" s="17">
        <f ca="1">Table132[[#This Row],[Cash Received]]-Table132[[#This Row],[Direct Cost To Date]]</f>
        <v>0</v>
      </c>
      <c r="AO23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23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23" s="17">
        <v>0</v>
      </c>
      <c r="AR23" s="17">
        <v>1290</v>
      </c>
      <c r="AS23" s="17">
        <v>0</v>
      </c>
      <c r="AT23" s="17">
        <v>385812.04</v>
      </c>
      <c r="AU23" s="17">
        <v>10458.67</v>
      </c>
      <c r="AV23" s="17">
        <v>0</v>
      </c>
      <c r="AW23" s="12">
        <v>45175</v>
      </c>
    </row>
    <row r="24" spans="1:49" customHeight="1">
      <c r="A24" t="s">
        <v>108</v>
      </c>
      <c r="B24" t="s">
        <v>109</v>
      </c>
      <c r="C24" t="s">
        <v>110</v>
      </c>
      <c r="D24" t="s">
        <v>59</v>
      </c>
      <c r="E24" t="s">
        <v>59</v>
      </c>
      <c r="F24" t="s">
        <v>83</v>
      </c>
      <c r="G24" s="2" t="s">
        <v>61</v>
      </c>
      <c r="H24" s="17">
        <v>30000</v>
      </c>
      <c r="I24" s="17">
        <v>0</v>
      </c>
      <c r="J24" s="17">
        <f ca="1">Table132[[#This Row],[Adjusted Contract Price]]-Table132[[#This Row],[Base Contract]]-Table132[[#This Row],[Approved Change Orders]]</f>
        <v>0</v>
      </c>
      <c r="K24" s="17"/>
      <c r="L24" s="17">
        <v>30000</v>
      </c>
      <c r="M24" s="17">
        <v>15209.84</v>
      </c>
      <c r="N24" s="17">
        <v>21000</v>
      </c>
      <c r="O24" s="17">
        <v>0</v>
      </c>
      <c r="P24" s="17">
        <f ca="1">Table132[[#This Row],[Base Contract]]-Table132[[#This Row],[QU Original Budget]]</f>
        <v>0</v>
      </c>
      <c r="Q24" s="17">
        <f ca="1">Table132[[#This Row],[Approved Change Orders]]-Table132[[#This Row],[CO Change Order Budget]]</f>
        <v>0</v>
      </c>
      <c r="R24" s="17">
        <v>21000</v>
      </c>
      <c r="S24" s="17">
        <f ca="1">Table132[[#This Row],[Total Direct Budget]]-Table132[[#This Row],[Estimated Total Direct Costs]]</f>
        <v>0</v>
      </c>
      <c r="T24" s="17">
        <f ca="1">+Table132[[#This Row],[Adjusted Contract Price]]-Table132[[#This Row],[Total Direct Budget]]</f>
        <v>0</v>
      </c>
      <c r="U24" s="17">
        <f ca="1">+Table132[[#This Row],[Adjusted Contract Price]]-Table132[[#This Row],[Estimated Total Direct Costs]]</f>
        <v>0</v>
      </c>
      <c r="V24" s="18">
        <f ca="1">IF(Table132[[#This Row],[Adjusted Contract Price]]=0,0,+Table132[[#This Row],[Budgeted Gross Profit (Loss)]]/Table132[[#This Row],[Adjusted Contract Price]])</f>
        <v>0</v>
      </c>
      <c r="W24" s="18">
        <f ca="1">IF(Table132[[#This Row],[Adjusted Contract Price]]=0,0,+Table132[[#This Row],[Estimated Gross Profit (Loss)]]/Table132[[#This Row],[Adjusted Contract Price]])</f>
        <v>0</v>
      </c>
      <c r="X24" s="18">
        <v>0.7</v>
      </c>
      <c r="Y24" s="18">
        <f ca="1">Table132[[#This Row],[Current GP %]]-Table132[[#This Row],[Prior Month1 GP]]</f>
        <v>0</v>
      </c>
      <c r="Z24" s="18">
        <v>0.7</v>
      </c>
      <c r="AA24" s="18">
        <f ca="1">Table132[[#This Row],[Current GP %]]-Table132[[#This Row],[Prior Month2 GP]]</f>
        <v>0</v>
      </c>
      <c r="AB24" s="18">
        <v>0.7</v>
      </c>
      <c r="AC24" s="18">
        <f ca="1">Table132[[#This Row],[Current GP %]]-Table132[[#This Row],[Prior Month3 GP]]</f>
        <v>0</v>
      </c>
      <c r="AD24" s="17">
        <v>15209.84</v>
      </c>
      <c r="AE24" s="19">
        <f ca="1">IF(Table132[[#This Row],[Estimated Total Direct Costs]]=0,0,+Table132[[#This Row],[Direct Cost To Date]]/Table132[[#This Row],[Estimated Total Direct Costs]])</f>
        <v>0</v>
      </c>
      <c r="AF24" s="17">
        <f ca="1">+Table132[[#This Row],[Estimated Gross Profit (Loss)]]*Table132[[#This Row],[% Complete]]</f>
        <v>0</v>
      </c>
      <c r="AG24" s="17">
        <v>0</v>
      </c>
      <c r="AH24" s="17">
        <f ca="1">+Table132[[#This Row],[Total Gross Profit Recognized To Date]]-Table132[[#This Row],[Gross Profit Recognized Prior Years]]</f>
        <v>0</v>
      </c>
      <c r="AI24" s="17">
        <v>30000</v>
      </c>
      <c r="AJ24" s="17">
        <f ca="1">Table132[[#This Row],[Adjusted Contract Price]]-Table132[[#This Row],[Total Amount Billed To Date]]</f>
        <v>0</v>
      </c>
      <c r="AK24" s="17">
        <v>0</v>
      </c>
      <c r="AL24" s="18">
        <f ca="1">IF(Table132[[#This Row],[Total Amount Billed To Date]]=0,0,+Table132[[#This Row],[Current Retainage Amount]]/Table132[[#This Row],[Total Amount Billed To Date]])</f>
        <v>0</v>
      </c>
      <c r="AM24" s="17">
        <v>30000</v>
      </c>
      <c r="AN24" s="17">
        <f ca="1">Table132[[#This Row],[Cash Received]]-Table132[[#This Row],[Direct Cost To Date]]</f>
        <v>0</v>
      </c>
      <c r="AO24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24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24" s="17">
        <v>0</v>
      </c>
      <c r="AR24" s="17">
        <v>0</v>
      </c>
      <c r="AS24" s="17">
        <v>0</v>
      </c>
      <c r="AT24" s="17">
        <v>30000</v>
      </c>
      <c r="AU24" s="17">
        <v>0</v>
      </c>
      <c r="AV24" s="17">
        <v>0</v>
      </c>
      <c r="AW24" s="12">
        <v>45267</v>
      </c>
    </row>
    <row r="25" spans="1:49" customHeight="1">
      <c r="A25" t="s">
        <v>111</v>
      </c>
      <c r="B25" t="s">
        <v>112</v>
      </c>
      <c r="C25" t="s">
        <v>113</v>
      </c>
      <c r="D25" t="s">
        <v>59</v>
      </c>
      <c r="E25" t="s">
        <v>59</v>
      </c>
      <c r="F25" t="s">
        <v>114</v>
      </c>
      <c r="G25" s="2" t="s">
        <v>61</v>
      </c>
      <c r="H25" s="17">
        <v>5100000</v>
      </c>
      <c r="I25" s="17">
        <v>930000</v>
      </c>
      <c r="J25" s="17">
        <f ca="1">Table132[[#This Row],[Adjusted Contract Price]]-Table132[[#This Row],[Base Contract]]-Table132[[#This Row],[Approved Change Orders]]</f>
        <v>0</v>
      </c>
      <c r="K25" s="17"/>
      <c r="L25" s="17">
        <v>6030000</v>
      </c>
      <c r="M25" s="17">
        <v>4374347.6</v>
      </c>
      <c r="N25" s="17">
        <v>4743000</v>
      </c>
      <c r="O25" s="17">
        <v>0</v>
      </c>
      <c r="P25" s="17">
        <f ca="1">Table132[[#This Row],[Base Contract]]-Table132[[#This Row],[QU Original Budget]]</f>
        <v>0</v>
      </c>
      <c r="Q25" s="17">
        <f ca="1">Table132[[#This Row],[Approved Change Orders]]-Table132[[#This Row],[CO Change Order Budget]]</f>
        <v>0</v>
      </c>
      <c r="R25" s="17">
        <v>4743000</v>
      </c>
      <c r="S25" s="17">
        <f ca="1">Table132[[#This Row],[Total Direct Budget]]-Table132[[#This Row],[Estimated Total Direct Costs]]</f>
        <v>0</v>
      </c>
      <c r="T25" s="17">
        <f ca="1">+Table132[[#This Row],[Adjusted Contract Price]]-Table132[[#This Row],[Total Direct Budget]]</f>
        <v>0</v>
      </c>
      <c r="U25" s="17">
        <f ca="1">+Table132[[#This Row],[Adjusted Contract Price]]-Table132[[#This Row],[Estimated Total Direct Costs]]</f>
        <v>0</v>
      </c>
      <c r="V25" s="18">
        <f ca="1">IF(Table132[[#This Row],[Adjusted Contract Price]]=0,0,+Table132[[#This Row],[Budgeted Gross Profit (Loss)]]/Table132[[#This Row],[Adjusted Contract Price]])</f>
        <v>0</v>
      </c>
      <c r="W25" s="18">
        <f ca="1">IF(Table132[[#This Row],[Adjusted Contract Price]]=0,0,+Table132[[#This Row],[Estimated Gross Profit (Loss)]]/Table132[[#This Row],[Adjusted Contract Price]])</f>
        <v>0</v>
      </c>
      <c r="X25" s="18">
        <v>0.786567</v>
      </c>
      <c r="Y25" s="18">
        <f ca="1">Table132[[#This Row],[Current GP %]]-Table132[[#This Row],[Prior Month1 GP]]</f>
        <v>0</v>
      </c>
      <c r="Z25" s="18">
        <v>0.786567</v>
      </c>
      <c r="AA25" s="18">
        <f ca="1">Table132[[#This Row],[Current GP %]]-Table132[[#This Row],[Prior Month2 GP]]</f>
        <v>0</v>
      </c>
      <c r="AB25" s="18">
        <v>0.786567</v>
      </c>
      <c r="AC25" s="18">
        <f ca="1">Table132[[#This Row],[Current GP %]]-Table132[[#This Row],[Prior Month3 GP]]</f>
        <v>0</v>
      </c>
      <c r="AD25" s="17">
        <v>4371438.65</v>
      </c>
      <c r="AE25" s="19">
        <f ca="1">IF(Table132[[#This Row],[Estimated Total Direct Costs]]=0,0,+Table132[[#This Row],[Direct Cost To Date]]/Table132[[#This Row],[Estimated Total Direct Costs]])</f>
        <v>0</v>
      </c>
      <c r="AF25" s="17">
        <f ca="1">+Table132[[#This Row],[Estimated Gross Profit (Loss)]]*Table132[[#This Row],[% Complete]]</f>
        <v>0</v>
      </c>
      <c r="AG25" s="17">
        <v>0</v>
      </c>
      <c r="AH25" s="17">
        <f ca="1">+Table132[[#This Row],[Total Gross Profit Recognized To Date]]-Table132[[#This Row],[Gross Profit Recognized Prior Years]]</f>
        <v>0</v>
      </c>
      <c r="AI25" s="17">
        <v>6030000</v>
      </c>
      <c r="AJ25" s="17">
        <f ca="1">Table132[[#This Row],[Adjusted Contract Price]]-Table132[[#This Row],[Total Amount Billed To Date]]</f>
        <v>0</v>
      </c>
      <c r="AK25" s="17">
        <v>0</v>
      </c>
      <c r="AL25" s="18">
        <f ca="1">IF(Table132[[#This Row],[Total Amount Billed To Date]]=0,0,+Table132[[#This Row],[Current Retainage Amount]]/Table132[[#This Row],[Total Amount Billed To Date]])</f>
        <v>0</v>
      </c>
      <c r="AM25" s="17">
        <v>6030000</v>
      </c>
      <c r="AN25" s="17">
        <f ca="1">Table132[[#This Row],[Cash Received]]-Table132[[#This Row],[Direct Cost To Date]]</f>
        <v>0</v>
      </c>
      <c r="AO25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25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25" s="17">
        <v>2843279.41</v>
      </c>
      <c r="AR25" s="17">
        <v>4155420</v>
      </c>
      <c r="AS25" s="17">
        <v>0</v>
      </c>
      <c r="AT25" s="17">
        <v>6030000</v>
      </c>
      <c r="AU25" s="17">
        <v>283687.42</v>
      </c>
      <c r="AV25" s="17">
        <v>0</v>
      </c>
      <c r="AW25" s="12">
        <v>45734</v>
      </c>
    </row>
    <row r="26" spans="1:49" customHeight="1">
      <c r="A26" t="s">
        <v>115</v>
      </c>
      <c r="B26" t="s">
        <v>116</v>
      </c>
      <c r="C26" t="s">
        <v>117</v>
      </c>
      <c r="D26" t="s">
        <v>59</v>
      </c>
      <c r="E26" t="s">
        <v>59</v>
      </c>
      <c r="F26" t="s">
        <v>83</v>
      </c>
      <c r="G26" s="2" t="s">
        <v>61</v>
      </c>
      <c r="H26" s="17">
        <v>133850</v>
      </c>
      <c r="I26" s="17">
        <v>400</v>
      </c>
      <c r="J26" s="17">
        <f ca="1">Table132[[#This Row],[Adjusted Contract Price]]-Table132[[#This Row],[Base Contract]]-Table132[[#This Row],[Approved Change Orders]]</f>
        <v>0</v>
      </c>
      <c r="K26" s="17"/>
      <c r="L26" s="17">
        <v>134250</v>
      </c>
      <c r="M26" s="17">
        <v>21695.28</v>
      </c>
      <c r="N26" s="17">
        <v>100850</v>
      </c>
      <c r="O26" s="17">
        <v>0</v>
      </c>
      <c r="P26" s="17">
        <f ca="1">Table132[[#This Row],[Base Contract]]-Table132[[#This Row],[QU Original Budget]]</f>
        <v>0</v>
      </c>
      <c r="Q26" s="17">
        <f ca="1">Table132[[#This Row],[Approved Change Orders]]-Table132[[#This Row],[CO Change Order Budget]]</f>
        <v>0</v>
      </c>
      <c r="R26" s="17">
        <v>100850</v>
      </c>
      <c r="S26" s="17">
        <f ca="1">Table132[[#This Row],[Total Direct Budget]]-Table132[[#This Row],[Estimated Total Direct Costs]]</f>
        <v>0</v>
      </c>
      <c r="T26" s="17">
        <f ca="1">+Table132[[#This Row],[Adjusted Contract Price]]-Table132[[#This Row],[Total Direct Budget]]</f>
        <v>0</v>
      </c>
      <c r="U26" s="17">
        <f ca="1">+Table132[[#This Row],[Adjusted Contract Price]]-Table132[[#This Row],[Estimated Total Direct Costs]]</f>
        <v>0</v>
      </c>
      <c r="V26" s="18">
        <f ca="1">IF(Table132[[#This Row],[Adjusted Contract Price]]=0,0,+Table132[[#This Row],[Budgeted Gross Profit (Loss)]]/Table132[[#This Row],[Adjusted Contract Price]])</f>
        <v>0</v>
      </c>
      <c r="W26" s="18">
        <f ca="1">IF(Table132[[#This Row],[Adjusted Contract Price]]=0,0,+Table132[[#This Row],[Estimated Gross Profit (Loss)]]/Table132[[#This Row],[Adjusted Contract Price]])</f>
        <v>0</v>
      </c>
      <c r="X26" s="18">
        <v>0.75121</v>
      </c>
      <c r="Y26" s="18">
        <f ca="1">Table132[[#This Row],[Current GP %]]-Table132[[#This Row],[Prior Month1 GP]]</f>
        <v>0</v>
      </c>
      <c r="Z26" s="18">
        <v>0.75121</v>
      </c>
      <c r="AA26" s="18">
        <f ca="1">Table132[[#This Row],[Current GP %]]-Table132[[#This Row],[Prior Month2 GP]]</f>
        <v>0</v>
      </c>
      <c r="AB26" s="18">
        <v>0.75121</v>
      </c>
      <c r="AC26" s="18">
        <f ca="1">Table132[[#This Row],[Current GP %]]-Table132[[#This Row],[Prior Month3 GP]]</f>
        <v>0</v>
      </c>
      <c r="AD26" s="17">
        <v>21695.28</v>
      </c>
      <c r="AE26" s="19">
        <f ca="1">IF(Table132[[#This Row],[Estimated Total Direct Costs]]=0,0,+Table132[[#This Row],[Direct Cost To Date]]/Table132[[#This Row],[Estimated Total Direct Costs]])</f>
        <v>0</v>
      </c>
      <c r="AF26" s="17">
        <f ca="1">+Table132[[#This Row],[Estimated Gross Profit (Loss)]]*Table132[[#This Row],[% Complete]]</f>
        <v>0</v>
      </c>
      <c r="AG26" s="17">
        <v>0</v>
      </c>
      <c r="AH26" s="17">
        <f ca="1">+Table132[[#This Row],[Total Gross Profit Recognized To Date]]-Table132[[#This Row],[Gross Profit Recognized Prior Years]]</f>
        <v>0</v>
      </c>
      <c r="AI26" s="17">
        <v>134250</v>
      </c>
      <c r="AJ26" s="17">
        <f ca="1">Table132[[#This Row],[Adjusted Contract Price]]-Table132[[#This Row],[Total Amount Billed To Date]]</f>
        <v>0</v>
      </c>
      <c r="AK26" s="17">
        <v>0</v>
      </c>
      <c r="AL26" s="18">
        <f ca="1">IF(Table132[[#This Row],[Total Amount Billed To Date]]=0,0,+Table132[[#This Row],[Current Retainage Amount]]/Table132[[#This Row],[Total Amount Billed To Date]])</f>
        <v>0</v>
      </c>
      <c r="AM26" s="17">
        <v>134250</v>
      </c>
      <c r="AN26" s="17">
        <f ca="1">Table132[[#This Row],[Cash Received]]-Table132[[#This Row],[Direct Cost To Date]]</f>
        <v>0</v>
      </c>
      <c r="AO26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26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26" s="17">
        <v>0</v>
      </c>
      <c r="AR26" s="17">
        <v>0</v>
      </c>
      <c r="AS26" s="17">
        <v>0</v>
      </c>
      <c r="AT26" s="17">
        <v>134250</v>
      </c>
      <c r="AU26" s="17">
        <v>0</v>
      </c>
      <c r="AV26" s="17">
        <v>0</v>
      </c>
      <c r="AW26" s="12">
        <v>45267</v>
      </c>
    </row>
    <row r="27" spans="1:49" customHeight="1">
      <c r="A27" t="s">
        <v>118</v>
      </c>
      <c r="B27" t="s">
        <v>119</v>
      </c>
      <c r="C27" t="s">
        <v>120</v>
      </c>
      <c r="D27" t="s">
        <v>59</v>
      </c>
      <c r="E27" t="s">
        <v>59</v>
      </c>
      <c r="F27" t="s">
        <v>121</v>
      </c>
      <c r="G27" s="2" t="s">
        <v>84</v>
      </c>
      <c r="H27" s="17">
        <v>1200000</v>
      </c>
      <c r="I27" s="17">
        <v>61306.28</v>
      </c>
      <c r="J27" s="17">
        <f ca="1">Table132[[#This Row],[Adjusted Contract Price]]-Table132[[#This Row],[Base Contract]]-Table132[[#This Row],[Approved Change Orders]]</f>
        <v>0</v>
      </c>
      <c r="K27" s="17"/>
      <c r="L27" s="17">
        <v>1215635</v>
      </c>
      <c r="M27" s="17">
        <v>1685651</v>
      </c>
      <c r="N27" s="17">
        <v>1020000</v>
      </c>
      <c r="O27" s="17">
        <v>28621.07</v>
      </c>
      <c r="P27" s="17">
        <f ca="1">Table132[[#This Row],[Base Contract]]-Table132[[#This Row],[QU Original Budget]]</f>
        <v>0</v>
      </c>
      <c r="Q27" s="17">
        <f ca="1">Table132[[#This Row],[Approved Change Orders]]-Table132[[#This Row],[CO Change Order Budget]]</f>
        <v>0</v>
      </c>
      <c r="R27" s="17">
        <v>1048621.07</v>
      </c>
      <c r="S27" s="17">
        <f ca="1">Table132[[#This Row],[Total Direct Budget]]-Table132[[#This Row],[Estimated Total Direct Costs]]</f>
        <v>0</v>
      </c>
      <c r="T27" s="17">
        <f ca="1">+Table132[[#This Row],[Adjusted Contract Price]]-Table132[[#This Row],[Total Direct Budget]]</f>
        <v>0</v>
      </c>
      <c r="U27" s="17">
        <f ca="1">+Table132[[#This Row],[Adjusted Contract Price]]-Table132[[#This Row],[Estimated Total Direct Costs]]</f>
        <v>0</v>
      </c>
      <c r="V27" s="18">
        <f ca="1">IF(Table132[[#This Row],[Adjusted Contract Price]]=0,0,+Table132[[#This Row],[Budgeted Gross Profit (Loss)]]/Table132[[#This Row],[Adjusted Contract Price]])</f>
        <v>0</v>
      </c>
      <c r="W27" s="18">
        <f ca="1">IF(Table132[[#This Row],[Adjusted Contract Price]]=0,0,+Table132[[#This Row],[Estimated Gross Profit (Loss)]]/Table132[[#This Row],[Adjusted Contract Price]])</f>
        <v>0</v>
      </c>
      <c r="X27" s="18">
        <v>0.831377</v>
      </c>
      <c r="Y27" s="18">
        <f ca="1">Table132[[#This Row],[Current GP %]]-Table132[[#This Row],[Prior Month1 GP]]</f>
        <v>0</v>
      </c>
      <c r="Z27" s="18">
        <v>0.831377</v>
      </c>
      <c r="AA27" s="18">
        <f ca="1">Table132[[#This Row],[Current GP %]]-Table132[[#This Row],[Prior Month2 GP]]</f>
        <v>0</v>
      </c>
      <c r="AB27" s="18">
        <v>0.831377</v>
      </c>
      <c r="AC27" s="18">
        <f ca="1">Table132[[#This Row],[Current GP %]]-Table132[[#This Row],[Prior Month3 GP]]</f>
        <v>0</v>
      </c>
      <c r="AD27" s="17">
        <v>1688209.37</v>
      </c>
      <c r="AE27" s="19">
        <f ca="1">IF(Table132[[#This Row],[Estimated Total Direct Costs]]=0,0,+Table132[[#This Row],[Direct Cost To Date]]/Table132[[#This Row],[Estimated Total Direct Costs]])</f>
        <v>0</v>
      </c>
      <c r="AF27" s="17">
        <f ca="1">+Table132[[#This Row],[Estimated Gross Profit (Loss)]]*Table132[[#This Row],[% Complete]]</f>
        <v>0</v>
      </c>
      <c r="AG27" s="17">
        <v>0</v>
      </c>
      <c r="AH27" s="17">
        <f ca="1">+Table132[[#This Row],[Total Gross Profit Recognized To Date]]-Table132[[#This Row],[Gross Profit Recognized Prior Years]]</f>
        <v>0</v>
      </c>
      <c r="AI27" s="17">
        <v>1251681.28</v>
      </c>
      <c r="AJ27" s="17">
        <f ca="1">Table132[[#This Row],[Adjusted Contract Price]]-Table132[[#This Row],[Total Amount Billed To Date]]</f>
        <v>0</v>
      </c>
      <c r="AK27" s="17">
        <v>0</v>
      </c>
      <c r="AL27" s="18">
        <f ca="1">IF(Table132[[#This Row],[Total Amount Billed To Date]]=0,0,+Table132[[#This Row],[Current Retainage Amount]]/Table132[[#This Row],[Total Amount Billed To Date]])</f>
        <v>0</v>
      </c>
      <c r="AM27" s="17">
        <v>1212741.02</v>
      </c>
      <c r="AN27" s="17">
        <f ca="1">Table132[[#This Row],[Cash Received]]-Table132[[#This Row],[Direct Cost To Date]]</f>
        <v>0</v>
      </c>
      <c r="AO27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27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27" s="17">
        <v>1514692.75</v>
      </c>
      <c r="AR27" s="17">
        <v>1094760.26</v>
      </c>
      <c r="AS27" s="17">
        <v>38940.26</v>
      </c>
      <c r="AT27" s="17">
        <v>1212741.02</v>
      </c>
      <c r="AU27" s="17">
        <v>98783.5</v>
      </c>
      <c r="AV27" s="17">
        <v>0</v>
      </c>
      <c r="AW27" s="12">
        <v>45505</v>
      </c>
    </row>
    <row r="28" spans="1:49" customHeight="1">
      <c r="A28" t="s">
        <v>122</v>
      </c>
      <c r="B28" t="s">
        <v>123</v>
      </c>
      <c r="C28" t="s">
        <v>124</v>
      </c>
      <c r="D28" t="s">
        <v>59</v>
      </c>
      <c r="E28" t="s">
        <v>59</v>
      </c>
      <c r="F28" t="s">
        <v>83</v>
      </c>
      <c r="G28" s="2" t="s">
        <v>61</v>
      </c>
      <c r="H28" s="17">
        <v>141400</v>
      </c>
      <c r="I28" s="17">
        <v>-8000</v>
      </c>
      <c r="J28" s="17">
        <f ca="1">Table132[[#This Row],[Adjusted Contract Price]]-Table132[[#This Row],[Base Contract]]-Table132[[#This Row],[Approved Change Orders]]</f>
        <v>0</v>
      </c>
      <c r="K28" s="17"/>
      <c r="L28" s="17">
        <v>133400</v>
      </c>
      <c r="M28" s="17">
        <v>201907.89</v>
      </c>
      <c r="N28" s="17">
        <v>120190</v>
      </c>
      <c r="O28" s="17">
        <v>0</v>
      </c>
      <c r="P28" s="17">
        <f ca="1">Table132[[#This Row],[Base Contract]]-Table132[[#This Row],[QU Original Budget]]</f>
        <v>0</v>
      </c>
      <c r="Q28" s="17">
        <f ca="1">Table132[[#This Row],[Approved Change Orders]]-Table132[[#This Row],[CO Change Order Budget]]</f>
        <v>0</v>
      </c>
      <c r="R28" s="17">
        <v>120190</v>
      </c>
      <c r="S28" s="17">
        <f ca="1">Table132[[#This Row],[Total Direct Budget]]-Table132[[#This Row],[Estimated Total Direct Costs]]</f>
        <v>0</v>
      </c>
      <c r="T28" s="17">
        <f ca="1">+Table132[[#This Row],[Adjusted Contract Price]]-Table132[[#This Row],[Total Direct Budget]]</f>
        <v>0</v>
      </c>
      <c r="U28" s="17">
        <f ca="1">+Table132[[#This Row],[Adjusted Contract Price]]-Table132[[#This Row],[Estimated Total Direct Costs]]</f>
        <v>0</v>
      </c>
      <c r="V28" s="18">
        <f ca="1">IF(Table132[[#This Row],[Adjusted Contract Price]]=0,0,+Table132[[#This Row],[Budgeted Gross Profit (Loss)]]/Table132[[#This Row],[Adjusted Contract Price]])</f>
        <v>0</v>
      </c>
      <c r="W28" s="18">
        <f ca="1">IF(Table132[[#This Row],[Adjusted Contract Price]]=0,0,+Table132[[#This Row],[Estimated Gross Profit (Loss)]]/Table132[[#This Row],[Adjusted Contract Price]])</f>
        <v>0</v>
      </c>
      <c r="X28" s="18">
        <v>0.900974</v>
      </c>
      <c r="Y28" s="18">
        <f ca="1">Table132[[#This Row],[Current GP %]]-Table132[[#This Row],[Prior Month1 GP]]</f>
        <v>0</v>
      </c>
      <c r="Z28" s="18">
        <v>0.900974</v>
      </c>
      <c r="AA28" s="18">
        <f ca="1">Table132[[#This Row],[Current GP %]]-Table132[[#This Row],[Prior Month2 GP]]</f>
        <v>0</v>
      </c>
      <c r="AB28" s="18">
        <v>0.900974</v>
      </c>
      <c r="AC28" s="18">
        <f ca="1">Table132[[#This Row],[Current GP %]]-Table132[[#This Row],[Prior Month3 GP]]</f>
        <v>0</v>
      </c>
      <c r="AD28" s="17">
        <v>201907.89</v>
      </c>
      <c r="AE28" s="19">
        <f ca="1">IF(Table132[[#This Row],[Estimated Total Direct Costs]]=0,0,+Table132[[#This Row],[Direct Cost To Date]]/Table132[[#This Row],[Estimated Total Direct Costs]])</f>
        <v>0</v>
      </c>
      <c r="AF28" s="17">
        <f ca="1">+Table132[[#This Row],[Estimated Gross Profit (Loss)]]*Table132[[#This Row],[% Complete]]</f>
        <v>0</v>
      </c>
      <c r="AG28" s="17">
        <v>0</v>
      </c>
      <c r="AH28" s="17">
        <f ca="1">+Table132[[#This Row],[Total Gross Profit Recognized To Date]]-Table132[[#This Row],[Gross Profit Recognized Prior Years]]</f>
        <v>0</v>
      </c>
      <c r="AI28" s="17">
        <v>133400</v>
      </c>
      <c r="AJ28" s="17">
        <f ca="1">Table132[[#This Row],[Adjusted Contract Price]]-Table132[[#This Row],[Total Amount Billed To Date]]</f>
        <v>0</v>
      </c>
      <c r="AK28" s="17">
        <v>0</v>
      </c>
      <c r="AL28" s="18">
        <f ca="1">IF(Table132[[#This Row],[Total Amount Billed To Date]]=0,0,+Table132[[#This Row],[Current Retainage Amount]]/Table132[[#This Row],[Total Amount Billed To Date]])</f>
        <v>0</v>
      </c>
      <c r="AM28" s="17">
        <v>133400</v>
      </c>
      <c r="AN28" s="17">
        <f ca="1">Table132[[#This Row],[Cash Received]]-Table132[[#This Row],[Direct Cost To Date]]</f>
        <v>0</v>
      </c>
      <c r="AO28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28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28" s="17">
        <v>0</v>
      </c>
      <c r="AR28" s="17">
        <v>0</v>
      </c>
      <c r="AS28" s="17">
        <v>0</v>
      </c>
      <c r="AT28" s="17">
        <v>133400</v>
      </c>
      <c r="AU28" s="17">
        <v>6300.34</v>
      </c>
      <c r="AV28" s="17">
        <v>0</v>
      </c>
      <c r="AW28" s="12">
        <v>45175</v>
      </c>
    </row>
    <row r="29" spans="1:49" customHeight="1">
      <c r="A29" t="s">
        <v>125</v>
      </c>
      <c r="B29" t="s">
        <v>126</v>
      </c>
      <c r="C29" t="s">
        <v>58</v>
      </c>
      <c r="D29" t="s">
        <v>59</v>
      </c>
      <c r="E29" t="s">
        <v>59</v>
      </c>
      <c r="F29" t="s">
        <v>83</v>
      </c>
      <c r="G29" s="2" t="s">
        <v>61</v>
      </c>
      <c r="H29" s="17">
        <v>51625</v>
      </c>
      <c r="I29" s="17">
        <v>0</v>
      </c>
      <c r="J29" s="17">
        <f ca="1">Table132[[#This Row],[Adjusted Contract Price]]-Table132[[#This Row],[Base Contract]]-Table132[[#This Row],[Approved Change Orders]]</f>
        <v>0</v>
      </c>
      <c r="K29" s="17"/>
      <c r="L29" s="17">
        <v>50150</v>
      </c>
      <c r="M29" s="17">
        <v>19522.76</v>
      </c>
      <c r="N29" s="17">
        <v>43300</v>
      </c>
      <c r="O29" s="17">
        <v>0</v>
      </c>
      <c r="P29" s="17">
        <f ca="1">Table132[[#This Row],[Base Contract]]-Table132[[#This Row],[QU Original Budget]]</f>
        <v>0</v>
      </c>
      <c r="Q29" s="17">
        <f ca="1">Table132[[#This Row],[Approved Change Orders]]-Table132[[#This Row],[CO Change Order Budget]]</f>
        <v>0</v>
      </c>
      <c r="R29" s="17">
        <v>43300</v>
      </c>
      <c r="S29" s="17">
        <f ca="1">Table132[[#This Row],[Total Direct Budget]]-Table132[[#This Row],[Estimated Total Direct Costs]]</f>
        <v>0</v>
      </c>
      <c r="T29" s="17">
        <f ca="1">+Table132[[#This Row],[Adjusted Contract Price]]-Table132[[#This Row],[Total Direct Budget]]</f>
        <v>0</v>
      </c>
      <c r="U29" s="17">
        <f ca="1">+Table132[[#This Row],[Adjusted Contract Price]]-Table132[[#This Row],[Estimated Total Direct Costs]]</f>
        <v>0</v>
      </c>
      <c r="V29" s="18">
        <f ca="1">IF(Table132[[#This Row],[Adjusted Contract Price]]=0,0,+Table132[[#This Row],[Budgeted Gross Profit (Loss)]]/Table132[[#This Row],[Adjusted Contract Price]])</f>
        <v>0</v>
      </c>
      <c r="W29" s="18">
        <f ca="1">IF(Table132[[#This Row],[Adjusted Contract Price]]=0,0,+Table132[[#This Row],[Estimated Gross Profit (Loss)]]/Table132[[#This Row],[Adjusted Contract Price]])</f>
        <v>0</v>
      </c>
      <c r="X29" s="18">
        <v>0.83874</v>
      </c>
      <c r="Y29" s="18">
        <f ca="1">Table132[[#This Row],[Current GP %]]-Table132[[#This Row],[Prior Month1 GP]]</f>
        <v>0</v>
      </c>
      <c r="Z29" s="18">
        <v>0.83874</v>
      </c>
      <c r="AA29" s="18">
        <f ca="1">Table132[[#This Row],[Current GP %]]-Table132[[#This Row],[Prior Month2 GP]]</f>
        <v>0</v>
      </c>
      <c r="AB29" s="18">
        <v>0.83874</v>
      </c>
      <c r="AC29" s="18">
        <f ca="1">Table132[[#This Row],[Current GP %]]-Table132[[#This Row],[Prior Month3 GP]]</f>
        <v>0</v>
      </c>
      <c r="AD29" s="17">
        <v>19522.76</v>
      </c>
      <c r="AE29" s="19">
        <f ca="1">IF(Table132[[#This Row],[Estimated Total Direct Costs]]=0,0,+Table132[[#This Row],[Direct Cost To Date]]/Table132[[#This Row],[Estimated Total Direct Costs]])</f>
        <v>0</v>
      </c>
      <c r="AF29" s="17">
        <f ca="1">+Table132[[#This Row],[Estimated Gross Profit (Loss)]]*Table132[[#This Row],[% Complete]]</f>
        <v>0</v>
      </c>
      <c r="AG29" s="17">
        <v>0</v>
      </c>
      <c r="AH29" s="17">
        <f ca="1">+Table132[[#This Row],[Total Gross Profit Recognized To Date]]-Table132[[#This Row],[Gross Profit Recognized Prior Years]]</f>
        <v>0</v>
      </c>
      <c r="AI29" s="17">
        <v>50150</v>
      </c>
      <c r="AJ29" s="17">
        <f ca="1">Table132[[#This Row],[Adjusted Contract Price]]-Table132[[#This Row],[Total Amount Billed To Date]]</f>
        <v>0</v>
      </c>
      <c r="AK29" s="17">
        <v>0</v>
      </c>
      <c r="AL29" s="18">
        <f ca="1">IF(Table132[[#This Row],[Total Amount Billed To Date]]=0,0,+Table132[[#This Row],[Current Retainage Amount]]/Table132[[#This Row],[Total Amount Billed To Date]])</f>
        <v>0</v>
      </c>
      <c r="AM29" s="17">
        <v>50150</v>
      </c>
      <c r="AN29" s="17">
        <f ca="1">Table132[[#This Row],[Cash Received]]-Table132[[#This Row],[Direct Cost To Date]]</f>
        <v>0</v>
      </c>
      <c r="AO29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29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29" s="17">
        <v>2584.39</v>
      </c>
      <c r="AR29" s="17">
        <v>18175</v>
      </c>
      <c r="AS29" s="17">
        <v>0</v>
      </c>
      <c r="AT29" s="17">
        <v>50150</v>
      </c>
      <c r="AU29" s="17">
        <v>0</v>
      </c>
      <c r="AV29" s="17">
        <v>0</v>
      </c>
      <c r="AW29" s="12">
        <v>45734</v>
      </c>
    </row>
    <row r="30" spans="1:49" customHeight="1">
      <c r="A30" t="s">
        <v>127</v>
      </c>
      <c r="B30" t="s">
        <v>128</v>
      </c>
      <c r="C30" t="s">
        <v>129</v>
      </c>
      <c r="D30" t="s">
        <v>59</v>
      </c>
      <c r="E30" t="s">
        <v>59</v>
      </c>
      <c r="F30" t="s">
        <v>114</v>
      </c>
      <c r="G30" s="2" t="s">
        <v>61</v>
      </c>
      <c r="H30" s="17">
        <v>32600</v>
      </c>
      <c r="I30" s="17">
        <v>0</v>
      </c>
      <c r="J30" s="17">
        <f ca="1">Table132[[#This Row],[Adjusted Contract Price]]-Table132[[#This Row],[Base Contract]]-Table132[[#This Row],[Approved Change Orders]]</f>
        <v>0</v>
      </c>
      <c r="K30" s="17"/>
      <c r="L30" s="17">
        <v>32600</v>
      </c>
      <c r="M30" s="17">
        <v>8332.41</v>
      </c>
      <c r="N30" s="17">
        <v>28468</v>
      </c>
      <c r="O30" s="17">
        <v>0</v>
      </c>
      <c r="P30" s="17">
        <f ca="1">Table132[[#This Row],[Base Contract]]-Table132[[#This Row],[QU Original Budget]]</f>
        <v>0</v>
      </c>
      <c r="Q30" s="17">
        <f ca="1">Table132[[#This Row],[Approved Change Orders]]-Table132[[#This Row],[CO Change Order Budget]]</f>
        <v>0</v>
      </c>
      <c r="R30" s="17">
        <v>28468</v>
      </c>
      <c r="S30" s="17">
        <f ca="1">Table132[[#This Row],[Total Direct Budget]]-Table132[[#This Row],[Estimated Total Direct Costs]]</f>
        <v>0</v>
      </c>
      <c r="T30" s="17">
        <f ca="1">+Table132[[#This Row],[Adjusted Contract Price]]-Table132[[#This Row],[Total Direct Budget]]</f>
        <v>0</v>
      </c>
      <c r="U30" s="17">
        <f ca="1">+Table132[[#This Row],[Adjusted Contract Price]]-Table132[[#This Row],[Estimated Total Direct Costs]]</f>
        <v>0</v>
      </c>
      <c r="V30" s="18">
        <f ca="1">IF(Table132[[#This Row],[Adjusted Contract Price]]=0,0,+Table132[[#This Row],[Budgeted Gross Profit (Loss)]]/Table132[[#This Row],[Adjusted Contract Price]])</f>
        <v>0</v>
      </c>
      <c r="W30" s="18">
        <f ca="1">IF(Table132[[#This Row],[Adjusted Contract Price]]=0,0,+Table132[[#This Row],[Estimated Gross Profit (Loss)]]/Table132[[#This Row],[Adjusted Contract Price]])</f>
        <v>0</v>
      </c>
      <c r="X30" s="18">
        <v>0.873251</v>
      </c>
      <c r="Y30" s="18">
        <f ca="1">Table132[[#This Row],[Current GP %]]-Table132[[#This Row],[Prior Month1 GP]]</f>
        <v>0</v>
      </c>
      <c r="Z30" s="18">
        <v>0.873251</v>
      </c>
      <c r="AA30" s="18">
        <f ca="1">Table132[[#This Row],[Current GP %]]-Table132[[#This Row],[Prior Month2 GP]]</f>
        <v>0</v>
      </c>
      <c r="AB30" s="18">
        <v>0.873251</v>
      </c>
      <c r="AC30" s="18">
        <f ca="1">Table132[[#This Row],[Current GP %]]-Table132[[#This Row],[Prior Month3 GP]]</f>
        <v>0</v>
      </c>
      <c r="AD30" s="17">
        <v>7950.47</v>
      </c>
      <c r="AE30" s="19">
        <f ca="1">IF(Table132[[#This Row],[Estimated Total Direct Costs]]=0,0,+Table132[[#This Row],[Direct Cost To Date]]/Table132[[#This Row],[Estimated Total Direct Costs]])</f>
        <v>0</v>
      </c>
      <c r="AF30" s="17">
        <f ca="1">+Table132[[#This Row],[Estimated Gross Profit (Loss)]]*Table132[[#This Row],[% Complete]]</f>
        <v>0</v>
      </c>
      <c r="AG30" s="17">
        <v>0</v>
      </c>
      <c r="AH30" s="17">
        <f ca="1">+Table132[[#This Row],[Total Gross Profit Recognized To Date]]-Table132[[#This Row],[Gross Profit Recognized Prior Years]]</f>
        <v>0</v>
      </c>
      <c r="AI30" s="17">
        <v>32600</v>
      </c>
      <c r="AJ30" s="17">
        <f ca="1">Table132[[#This Row],[Adjusted Contract Price]]-Table132[[#This Row],[Total Amount Billed To Date]]</f>
        <v>0</v>
      </c>
      <c r="AK30" s="17">
        <v>0</v>
      </c>
      <c r="AL30" s="18">
        <f ca="1">IF(Table132[[#This Row],[Total Amount Billed To Date]]=0,0,+Table132[[#This Row],[Current Retainage Amount]]/Table132[[#This Row],[Total Amount Billed To Date]])</f>
        <v>0</v>
      </c>
      <c r="AM30" s="17">
        <v>32600</v>
      </c>
      <c r="AN30" s="17">
        <f ca="1">Table132[[#This Row],[Cash Received]]-Table132[[#This Row],[Direct Cost To Date]]</f>
        <v>0</v>
      </c>
      <c r="AO30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30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30" s="17">
        <v>5283.45</v>
      </c>
      <c r="AR30" s="17">
        <v>0</v>
      </c>
      <c r="AS30" s="17">
        <v>0</v>
      </c>
      <c r="AT30" s="17">
        <v>32600</v>
      </c>
      <c r="AU30" s="17">
        <v>0</v>
      </c>
      <c r="AV30" s="17">
        <v>0</v>
      </c>
      <c r="AW30" s="12">
        <v>45267</v>
      </c>
    </row>
    <row r="31" spans="1:49" customHeight="1">
      <c r="A31" t="s">
        <v>130</v>
      </c>
      <c r="B31" t="s">
        <v>131</v>
      </c>
      <c r="C31" t="s">
        <v>132</v>
      </c>
      <c r="D31" t="s">
        <v>59</v>
      </c>
      <c r="E31" t="s">
        <v>59</v>
      </c>
      <c r="F31" t="s">
        <v>60</v>
      </c>
      <c r="G31" s="2" t="s">
        <v>84</v>
      </c>
      <c r="H31" s="17">
        <v>3102105.09</v>
      </c>
      <c r="I31" s="17">
        <v>718853.93</v>
      </c>
      <c r="J31" s="17">
        <f ca="1">Table132[[#This Row],[Adjusted Contract Price]]-Table132[[#This Row],[Base Contract]]-Table132[[#This Row],[Approved Change Orders]]</f>
        <v>0</v>
      </c>
      <c r="K31" s="17"/>
      <c r="L31" s="17">
        <v>3711343</v>
      </c>
      <c r="M31" s="17">
        <v>2968091.74</v>
      </c>
      <c r="N31" s="17">
        <v>2288568</v>
      </c>
      <c r="O31" s="17">
        <v>741524.5</v>
      </c>
      <c r="P31" s="17">
        <f ca="1">Table132[[#This Row],[Base Contract]]-Table132[[#This Row],[QU Original Budget]]</f>
        <v>0</v>
      </c>
      <c r="Q31" s="17">
        <f ca="1">Table132[[#This Row],[Approved Change Orders]]-Table132[[#This Row],[CO Change Order Budget]]</f>
        <v>0</v>
      </c>
      <c r="R31" s="17">
        <v>3030092.5</v>
      </c>
      <c r="S31" s="17">
        <f ca="1">Table132[[#This Row],[Total Direct Budget]]-Table132[[#This Row],[Estimated Total Direct Costs]]</f>
        <v>0</v>
      </c>
      <c r="T31" s="17">
        <f ca="1">+Table132[[#This Row],[Adjusted Contract Price]]-Table132[[#This Row],[Total Direct Budget]]</f>
        <v>0</v>
      </c>
      <c r="U31" s="17">
        <f ca="1">+Table132[[#This Row],[Adjusted Contract Price]]-Table132[[#This Row],[Estimated Total Direct Costs]]</f>
        <v>0</v>
      </c>
      <c r="V31" s="18">
        <f ca="1">IF(Table132[[#This Row],[Adjusted Contract Price]]=0,0,+Table132[[#This Row],[Budgeted Gross Profit (Loss)]]/Table132[[#This Row],[Adjusted Contract Price]])</f>
        <v>0</v>
      </c>
      <c r="W31" s="18">
        <f ca="1">IF(Table132[[#This Row],[Adjusted Contract Price]]=0,0,+Table132[[#This Row],[Estimated Gross Profit (Loss)]]/Table132[[#This Row],[Adjusted Contract Price]])</f>
        <v>0</v>
      </c>
      <c r="X31" s="18">
        <v>0.793018</v>
      </c>
      <c r="Y31" s="18">
        <f ca="1">Table132[[#This Row],[Current GP %]]-Table132[[#This Row],[Prior Month1 GP]]</f>
        <v>0</v>
      </c>
      <c r="Z31" s="18">
        <v>0.796435</v>
      </c>
      <c r="AA31" s="18">
        <f ca="1">Table132[[#This Row],[Current GP %]]-Table132[[#This Row],[Prior Month2 GP]]</f>
        <v>0</v>
      </c>
      <c r="AB31" s="18">
        <v>0.807129</v>
      </c>
      <c r="AC31" s="18">
        <f ca="1">Table132[[#This Row],[Current GP %]]-Table132[[#This Row],[Prior Month3 GP]]</f>
        <v>0</v>
      </c>
      <c r="AD31" s="17">
        <v>3519004.46</v>
      </c>
      <c r="AE31" s="19">
        <f ca="1">IF(Table132[[#This Row],[Estimated Total Direct Costs]]=0,0,+Table132[[#This Row],[Direct Cost To Date]]/Table132[[#This Row],[Estimated Total Direct Costs]])</f>
        <v>0</v>
      </c>
      <c r="AF31" s="17">
        <f ca="1">+Table132[[#This Row],[Estimated Gross Profit (Loss)]]*Table132[[#This Row],[% Complete]]</f>
        <v>0</v>
      </c>
      <c r="AG31" s="17">
        <v>0</v>
      </c>
      <c r="AH31" s="17">
        <f ca="1">+Table132[[#This Row],[Total Gross Profit Recognized To Date]]-Table132[[#This Row],[Gross Profit Recognized Prior Years]]</f>
        <v>0</v>
      </c>
      <c r="AI31" s="17">
        <v>3765599.02</v>
      </c>
      <c r="AJ31" s="17">
        <f ca="1">Table132[[#This Row],[Adjusted Contract Price]]-Table132[[#This Row],[Total Amount Billed To Date]]</f>
        <v>0</v>
      </c>
      <c r="AK31" s="17">
        <v>0</v>
      </c>
      <c r="AL31" s="18">
        <f ca="1">IF(Table132[[#This Row],[Total Amount Billed To Date]]=0,0,+Table132[[#This Row],[Current Retainage Amount]]/Table132[[#This Row],[Total Amount Billed To Date]])</f>
        <v>0</v>
      </c>
      <c r="AM31" s="17">
        <v>3341942.46</v>
      </c>
      <c r="AN31" s="17">
        <f ca="1">Table132[[#This Row],[Cash Received]]-Table132[[#This Row],[Direct Cost To Date]]</f>
        <v>0</v>
      </c>
      <c r="AO31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31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31" s="17">
        <v>2481569.24</v>
      </c>
      <c r="AR31" s="17">
        <v>2471080</v>
      </c>
      <c r="AS31" s="17">
        <v>423656.56</v>
      </c>
      <c r="AT31" s="17">
        <v>3341942.46</v>
      </c>
      <c r="AU31" s="17">
        <v>232821.44</v>
      </c>
      <c r="AV31" s="17">
        <v>0</v>
      </c>
      <c r="AW31" s="12">
        <v>45509</v>
      </c>
    </row>
    <row r="32" spans="1:49" customHeight="1">
      <c r="A32" t="s">
        <v>133</v>
      </c>
      <c r="B32" t="s">
        <v>134</v>
      </c>
      <c r="C32" t="s">
        <v>135</v>
      </c>
      <c r="D32" t="s">
        <v>59</v>
      </c>
      <c r="E32" t="s">
        <v>59</v>
      </c>
      <c r="F32" t="s">
        <v>136</v>
      </c>
      <c r="G32" s="2" t="s">
        <v>61</v>
      </c>
      <c r="H32" s="17">
        <v>855500</v>
      </c>
      <c r="I32" s="17">
        <v>0</v>
      </c>
      <c r="J32" s="17">
        <f ca="1">Table132[[#This Row],[Adjusted Contract Price]]-Table132[[#This Row],[Base Contract]]-Table132[[#This Row],[Approved Change Orders]]</f>
        <v>0</v>
      </c>
      <c r="K32" s="17"/>
      <c r="L32" s="17">
        <v>855500</v>
      </c>
      <c r="M32" s="17">
        <v>489122.54</v>
      </c>
      <c r="N32" s="17">
        <v>641250</v>
      </c>
      <c r="O32" s="17">
        <v>0</v>
      </c>
      <c r="P32" s="17">
        <f ca="1">Table132[[#This Row],[Base Contract]]-Table132[[#This Row],[QU Original Budget]]</f>
        <v>0</v>
      </c>
      <c r="Q32" s="17">
        <f ca="1">Table132[[#This Row],[Approved Change Orders]]-Table132[[#This Row],[CO Change Order Budget]]</f>
        <v>0</v>
      </c>
      <c r="R32" s="17">
        <v>641250</v>
      </c>
      <c r="S32" s="17">
        <f ca="1">Table132[[#This Row],[Total Direct Budget]]-Table132[[#This Row],[Estimated Total Direct Costs]]</f>
        <v>0</v>
      </c>
      <c r="T32" s="17">
        <f ca="1">+Table132[[#This Row],[Adjusted Contract Price]]-Table132[[#This Row],[Total Direct Budget]]</f>
        <v>0</v>
      </c>
      <c r="U32" s="17">
        <f ca="1">+Table132[[#This Row],[Adjusted Contract Price]]-Table132[[#This Row],[Estimated Total Direct Costs]]</f>
        <v>0</v>
      </c>
      <c r="V32" s="18">
        <f ca="1">IF(Table132[[#This Row],[Adjusted Contract Price]]=0,0,+Table132[[#This Row],[Budgeted Gross Profit (Loss)]]/Table132[[#This Row],[Adjusted Contract Price]])</f>
        <v>0</v>
      </c>
      <c r="W32" s="18">
        <f ca="1">IF(Table132[[#This Row],[Adjusted Contract Price]]=0,0,+Table132[[#This Row],[Estimated Gross Profit (Loss)]]/Table132[[#This Row],[Adjusted Contract Price]])</f>
        <v>0</v>
      </c>
      <c r="X32" s="18">
        <v>0.749561</v>
      </c>
      <c r="Y32" s="18">
        <f ca="1">Table132[[#This Row],[Current GP %]]-Table132[[#This Row],[Prior Month1 GP]]</f>
        <v>0</v>
      </c>
      <c r="Z32" s="18">
        <v>0.749561</v>
      </c>
      <c r="AA32" s="18">
        <f ca="1">Table132[[#This Row],[Current GP %]]-Table132[[#This Row],[Prior Month2 GP]]</f>
        <v>0</v>
      </c>
      <c r="AB32" s="18">
        <v>0.749561</v>
      </c>
      <c r="AC32" s="18">
        <f ca="1">Table132[[#This Row],[Current GP %]]-Table132[[#This Row],[Prior Month3 GP]]</f>
        <v>0</v>
      </c>
      <c r="AD32" s="17">
        <v>489122.54</v>
      </c>
      <c r="AE32" s="19">
        <f ca="1">IF(Table132[[#This Row],[Estimated Total Direct Costs]]=0,0,+Table132[[#This Row],[Direct Cost To Date]]/Table132[[#This Row],[Estimated Total Direct Costs]])</f>
        <v>0</v>
      </c>
      <c r="AF32" s="17">
        <f ca="1">+Table132[[#This Row],[Estimated Gross Profit (Loss)]]*Table132[[#This Row],[% Complete]]</f>
        <v>0</v>
      </c>
      <c r="AG32" s="17">
        <v>0</v>
      </c>
      <c r="AH32" s="17">
        <f ca="1">+Table132[[#This Row],[Total Gross Profit Recognized To Date]]-Table132[[#This Row],[Gross Profit Recognized Prior Years]]</f>
        <v>0</v>
      </c>
      <c r="AI32" s="17">
        <v>855500</v>
      </c>
      <c r="AJ32" s="17">
        <f ca="1">Table132[[#This Row],[Adjusted Contract Price]]-Table132[[#This Row],[Total Amount Billed To Date]]</f>
        <v>0</v>
      </c>
      <c r="AK32" s="17">
        <v>0</v>
      </c>
      <c r="AL32" s="18">
        <f ca="1">IF(Table132[[#This Row],[Total Amount Billed To Date]]=0,0,+Table132[[#This Row],[Current Retainage Amount]]/Table132[[#This Row],[Total Amount Billed To Date]])</f>
        <v>0</v>
      </c>
      <c r="AM32" s="17">
        <v>855500</v>
      </c>
      <c r="AN32" s="17">
        <f ca="1">Table132[[#This Row],[Cash Received]]-Table132[[#This Row],[Direct Cost To Date]]</f>
        <v>0</v>
      </c>
      <c r="AO32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32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32" s="17">
        <v>474742.46</v>
      </c>
      <c r="AR32" s="17">
        <v>827637.5</v>
      </c>
      <c r="AS32" s="17">
        <v>0</v>
      </c>
      <c r="AT32" s="17">
        <v>855500</v>
      </c>
      <c r="AU32" s="17">
        <v>19110.03</v>
      </c>
      <c r="AV32" s="17">
        <v>0</v>
      </c>
      <c r="AW32" s="12">
        <v>45734</v>
      </c>
    </row>
    <row r="33" spans="1:49" customHeight="1">
      <c r="A33" t="s">
        <v>137</v>
      </c>
      <c r="B33" t="s">
        <v>138</v>
      </c>
      <c r="C33" t="s">
        <v>70</v>
      </c>
      <c r="D33" t="s">
        <v>59</v>
      </c>
      <c r="E33" t="s">
        <v>59</v>
      </c>
      <c r="F33" t="s">
        <v>60</v>
      </c>
      <c r="G33" s="2" t="s">
        <v>84</v>
      </c>
      <c r="H33" s="17">
        <v>2228730</v>
      </c>
      <c r="I33" s="17">
        <v>66000</v>
      </c>
      <c r="J33" s="17">
        <f ca="1">Table132[[#This Row],[Adjusted Contract Price]]-Table132[[#This Row],[Base Contract]]-Table132[[#This Row],[Approved Change Orders]]</f>
        <v>0</v>
      </c>
      <c r="K33" s="17"/>
      <c r="L33" s="17">
        <v>2227040</v>
      </c>
      <c r="M33" s="17">
        <v>2350000</v>
      </c>
      <c r="N33" s="17">
        <v>1760000</v>
      </c>
      <c r="O33" s="17">
        <v>0</v>
      </c>
      <c r="P33" s="17">
        <f ca="1">Table132[[#This Row],[Base Contract]]-Table132[[#This Row],[QU Original Budget]]</f>
        <v>0</v>
      </c>
      <c r="Q33" s="17">
        <f ca="1">Table132[[#This Row],[Approved Change Orders]]-Table132[[#This Row],[CO Change Order Budget]]</f>
        <v>0</v>
      </c>
      <c r="R33" s="17">
        <v>1760000</v>
      </c>
      <c r="S33" s="17">
        <f ca="1">Table132[[#This Row],[Total Direct Budget]]-Table132[[#This Row],[Estimated Total Direct Costs]]</f>
        <v>0</v>
      </c>
      <c r="T33" s="17">
        <f ca="1">+Table132[[#This Row],[Adjusted Contract Price]]-Table132[[#This Row],[Total Direct Budget]]</f>
        <v>0</v>
      </c>
      <c r="U33" s="17">
        <f ca="1">+Table132[[#This Row],[Adjusted Contract Price]]-Table132[[#This Row],[Estimated Total Direct Costs]]</f>
        <v>0</v>
      </c>
      <c r="V33" s="18">
        <f ca="1">IF(Table132[[#This Row],[Adjusted Contract Price]]=0,0,+Table132[[#This Row],[Budgeted Gross Profit (Loss)]]/Table132[[#This Row],[Adjusted Contract Price]])</f>
        <v>0</v>
      </c>
      <c r="W33" s="18">
        <f ca="1">IF(Table132[[#This Row],[Adjusted Contract Price]]=0,0,+Table132[[#This Row],[Estimated Gross Profit (Loss)]]/Table132[[#This Row],[Adjusted Contract Price]])</f>
        <v>0</v>
      </c>
      <c r="X33" s="18">
        <v>0.766974</v>
      </c>
      <c r="Y33" s="18">
        <f ca="1">Table132[[#This Row],[Current GP %]]-Table132[[#This Row],[Prior Month1 GP]]</f>
        <v>0</v>
      </c>
      <c r="Z33" s="18">
        <v>0.766974</v>
      </c>
      <c r="AA33" s="18">
        <f ca="1">Table132[[#This Row],[Current GP %]]-Table132[[#This Row],[Prior Month2 GP]]</f>
        <v>0</v>
      </c>
      <c r="AB33" s="18">
        <v>0.76754</v>
      </c>
      <c r="AC33" s="18">
        <f ca="1">Table132[[#This Row],[Current GP %]]-Table132[[#This Row],[Prior Month3 GP]]</f>
        <v>0</v>
      </c>
      <c r="AD33" s="17">
        <v>2263874.11</v>
      </c>
      <c r="AE33" s="19">
        <f ca="1">IF(Table132[[#This Row],[Estimated Total Direct Costs]]=0,0,+Table132[[#This Row],[Direct Cost To Date]]/Table132[[#This Row],[Estimated Total Direct Costs]])</f>
        <v>0</v>
      </c>
      <c r="AF33" s="17">
        <f ca="1">+Table132[[#This Row],[Estimated Gross Profit (Loss)]]*Table132[[#This Row],[% Complete]]</f>
        <v>0</v>
      </c>
      <c r="AG33" s="17">
        <v>0</v>
      </c>
      <c r="AH33" s="17">
        <f ca="1">+Table132[[#This Row],[Total Gross Profit Recognized To Date]]-Table132[[#This Row],[Gross Profit Recognized Prior Years]]</f>
        <v>0</v>
      </c>
      <c r="AI33" s="17">
        <v>1786640.37</v>
      </c>
      <c r="AJ33" s="17">
        <f ca="1">Table132[[#This Row],[Adjusted Contract Price]]-Table132[[#This Row],[Total Amount Billed To Date]]</f>
        <v>0</v>
      </c>
      <c r="AK33" s="17">
        <v>0</v>
      </c>
      <c r="AL33" s="18">
        <f ca="1">IF(Table132[[#This Row],[Total Amount Billed To Date]]=0,0,+Table132[[#This Row],[Current Retainage Amount]]/Table132[[#This Row],[Total Amount Billed To Date]])</f>
        <v>0</v>
      </c>
      <c r="AM33" s="17">
        <v>1712892.37</v>
      </c>
      <c r="AN33" s="17">
        <f ca="1">Table132[[#This Row],[Cash Received]]-Table132[[#This Row],[Direct Cost To Date]]</f>
        <v>0</v>
      </c>
      <c r="AO33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33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33" s="17">
        <v>1352597.75</v>
      </c>
      <c r="AR33" s="17">
        <v>1230339.8</v>
      </c>
      <c r="AS33" s="17">
        <v>73748</v>
      </c>
      <c r="AT33" s="17">
        <v>1712892.37</v>
      </c>
      <c r="AU33" s="17">
        <v>97893.49</v>
      </c>
      <c r="AV33" s="17">
        <v>0</v>
      </c>
      <c r="AW33" s="12">
        <v>45511</v>
      </c>
    </row>
    <row r="34" spans="1:49" customHeight="1">
      <c r="A34" t="s">
        <v>139</v>
      </c>
      <c r="B34" t="s">
        <v>140</v>
      </c>
      <c r="C34" t="s">
        <v>113</v>
      </c>
      <c r="D34" t="s">
        <v>59</v>
      </c>
      <c r="E34" t="s">
        <v>59</v>
      </c>
      <c r="F34" t="s">
        <v>83</v>
      </c>
      <c r="G34" s="2" t="s">
        <v>61</v>
      </c>
      <c r="H34" s="17">
        <v>1850000</v>
      </c>
      <c r="I34" s="17">
        <v>0</v>
      </c>
      <c r="J34" s="17">
        <f ca="1">Table132[[#This Row],[Adjusted Contract Price]]-Table132[[#This Row],[Base Contract]]-Table132[[#This Row],[Approved Change Orders]]</f>
        <v>0</v>
      </c>
      <c r="K34" s="17"/>
      <c r="L34" s="17">
        <v>1850000</v>
      </c>
      <c r="M34" s="17">
        <v>1678795.86</v>
      </c>
      <c r="N34" s="17">
        <v>1354000</v>
      </c>
      <c r="O34" s="17">
        <v>0</v>
      </c>
      <c r="P34" s="17">
        <f ca="1">Table132[[#This Row],[Base Contract]]-Table132[[#This Row],[QU Original Budget]]</f>
        <v>0</v>
      </c>
      <c r="Q34" s="17">
        <f ca="1">Table132[[#This Row],[Approved Change Orders]]-Table132[[#This Row],[CO Change Order Budget]]</f>
        <v>0</v>
      </c>
      <c r="R34" s="17">
        <v>1354000</v>
      </c>
      <c r="S34" s="17">
        <f ca="1">Table132[[#This Row],[Total Direct Budget]]-Table132[[#This Row],[Estimated Total Direct Costs]]</f>
        <v>0</v>
      </c>
      <c r="T34" s="17">
        <f ca="1">+Table132[[#This Row],[Adjusted Contract Price]]-Table132[[#This Row],[Total Direct Budget]]</f>
        <v>0</v>
      </c>
      <c r="U34" s="17">
        <f ca="1">+Table132[[#This Row],[Adjusted Contract Price]]-Table132[[#This Row],[Estimated Total Direct Costs]]</f>
        <v>0</v>
      </c>
      <c r="V34" s="18">
        <f ca="1">IF(Table132[[#This Row],[Adjusted Contract Price]]=0,0,+Table132[[#This Row],[Budgeted Gross Profit (Loss)]]/Table132[[#This Row],[Adjusted Contract Price]])</f>
        <v>0</v>
      </c>
      <c r="W34" s="18">
        <f ca="1">IF(Table132[[#This Row],[Adjusted Contract Price]]=0,0,+Table132[[#This Row],[Estimated Gross Profit (Loss)]]/Table132[[#This Row],[Adjusted Contract Price]])</f>
        <v>0</v>
      </c>
      <c r="X34" s="18">
        <v>0.731891</v>
      </c>
      <c r="Y34" s="18">
        <f ca="1">Table132[[#This Row],[Current GP %]]-Table132[[#This Row],[Prior Month1 GP]]</f>
        <v>0</v>
      </c>
      <c r="Z34" s="18">
        <v>0.731891</v>
      </c>
      <c r="AA34" s="18">
        <f ca="1">Table132[[#This Row],[Current GP %]]-Table132[[#This Row],[Prior Month2 GP]]</f>
        <v>0</v>
      </c>
      <c r="AB34" s="18">
        <v>0.731891</v>
      </c>
      <c r="AC34" s="18">
        <f ca="1">Table132[[#This Row],[Current GP %]]-Table132[[#This Row],[Prior Month3 GP]]</f>
        <v>0</v>
      </c>
      <c r="AD34" s="17">
        <v>1678795.86</v>
      </c>
      <c r="AE34" s="19">
        <f ca="1">IF(Table132[[#This Row],[Estimated Total Direct Costs]]=0,0,+Table132[[#This Row],[Direct Cost To Date]]/Table132[[#This Row],[Estimated Total Direct Costs]])</f>
        <v>0</v>
      </c>
      <c r="AF34" s="17">
        <f ca="1">+Table132[[#This Row],[Estimated Gross Profit (Loss)]]*Table132[[#This Row],[% Complete]]</f>
        <v>0</v>
      </c>
      <c r="AG34" s="17">
        <v>0</v>
      </c>
      <c r="AH34" s="17">
        <f ca="1">+Table132[[#This Row],[Total Gross Profit Recognized To Date]]-Table132[[#This Row],[Gross Profit Recognized Prior Years]]</f>
        <v>0</v>
      </c>
      <c r="AI34" s="17">
        <v>1850000</v>
      </c>
      <c r="AJ34" s="17">
        <f ca="1">Table132[[#This Row],[Adjusted Contract Price]]-Table132[[#This Row],[Total Amount Billed To Date]]</f>
        <v>0</v>
      </c>
      <c r="AK34" s="17">
        <v>0</v>
      </c>
      <c r="AL34" s="18">
        <f ca="1">IF(Table132[[#This Row],[Total Amount Billed To Date]]=0,0,+Table132[[#This Row],[Current Retainage Amount]]/Table132[[#This Row],[Total Amount Billed To Date]])</f>
        <v>0</v>
      </c>
      <c r="AM34" s="17">
        <v>1850000</v>
      </c>
      <c r="AN34" s="17">
        <f ca="1">Table132[[#This Row],[Cash Received]]-Table132[[#This Row],[Direct Cost To Date]]</f>
        <v>0</v>
      </c>
      <c r="AO34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34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34" s="17">
        <v>1678795.86</v>
      </c>
      <c r="AR34" s="17">
        <v>1850000</v>
      </c>
      <c r="AS34" s="17">
        <v>0</v>
      </c>
      <c r="AT34" s="17">
        <v>1850000</v>
      </c>
      <c r="AU34" s="17">
        <v>72155.75</v>
      </c>
      <c r="AV34" s="17">
        <v>0</v>
      </c>
      <c r="AW34" s="12">
        <v>45734</v>
      </c>
    </row>
    <row r="35" spans="1:49" customHeight="1">
      <c r="A35" t="s">
        <v>141</v>
      </c>
      <c r="B35" t="s">
        <v>142</v>
      </c>
      <c r="C35" t="s">
        <v>58</v>
      </c>
      <c r="D35" t="s">
        <v>59</v>
      </c>
      <c r="E35" t="s">
        <v>59</v>
      </c>
      <c r="F35" t="s">
        <v>60</v>
      </c>
      <c r="G35" s="2" t="s">
        <v>84</v>
      </c>
      <c r="H35" s="17">
        <v>1450000</v>
      </c>
      <c r="I35" s="17">
        <v>-149294.02</v>
      </c>
      <c r="J35" s="17">
        <f ca="1">Table132[[#This Row],[Adjusted Contract Price]]-Table132[[#This Row],[Base Contract]]-Table132[[#This Row],[Approved Change Orders]]</f>
        <v>0</v>
      </c>
      <c r="K35" s="17"/>
      <c r="L35" s="17">
        <v>1096000</v>
      </c>
      <c r="M35" s="17">
        <v>746280</v>
      </c>
      <c r="N35" s="17">
        <v>987000</v>
      </c>
      <c r="O35" s="17">
        <v>-90720</v>
      </c>
      <c r="P35" s="17">
        <f ca="1">Table132[[#This Row],[Base Contract]]-Table132[[#This Row],[QU Original Budget]]</f>
        <v>0</v>
      </c>
      <c r="Q35" s="17">
        <f ca="1">Table132[[#This Row],[Approved Change Orders]]-Table132[[#This Row],[CO Change Order Budget]]</f>
        <v>0</v>
      </c>
      <c r="R35" s="17">
        <v>896280</v>
      </c>
      <c r="S35" s="17">
        <f ca="1">Table132[[#This Row],[Total Direct Budget]]-Table132[[#This Row],[Estimated Total Direct Costs]]</f>
        <v>0</v>
      </c>
      <c r="T35" s="17">
        <f ca="1">+Table132[[#This Row],[Adjusted Contract Price]]-Table132[[#This Row],[Total Direct Budget]]</f>
        <v>0</v>
      </c>
      <c r="U35" s="17">
        <f ca="1">+Table132[[#This Row],[Adjusted Contract Price]]-Table132[[#This Row],[Estimated Total Direct Costs]]</f>
        <v>0</v>
      </c>
      <c r="V35" s="18">
        <f ca="1">IF(Table132[[#This Row],[Adjusted Contract Price]]=0,0,+Table132[[#This Row],[Budgeted Gross Profit (Loss)]]/Table132[[#This Row],[Adjusted Contract Price]])</f>
        <v>0</v>
      </c>
      <c r="W35" s="18">
        <f ca="1">IF(Table132[[#This Row],[Adjusted Contract Price]]=0,0,+Table132[[#This Row],[Estimated Gross Profit (Loss)]]/Table132[[#This Row],[Adjusted Contract Price]])</f>
        <v>0</v>
      </c>
      <c r="X35" s="18">
        <v>0.689071</v>
      </c>
      <c r="Y35" s="18">
        <f ca="1">Table132[[#This Row],[Current GP %]]-Table132[[#This Row],[Prior Month1 GP]]</f>
        <v>0</v>
      </c>
      <c r="Z35" s="18">
        <v>0.689071</v>
      </c>
      <c r="AA35" s="18">
        <f ca="1">Table132[[#This Row],[Current GP %]]-Table132[[#This Row],[Prior Month2 GP]]</f>
        <v>0</v>
      </c>
      <c r="AB35" s="18">
        <v>0.689071</v>
      </c>
      <c r="AC35" s="18">
        <f ca="1">Table132[[#This Row],[Current GP %]]-Table132[[#This Row],[Prior Month3 GP]]</f>
        <v>0</v>
      </c>
      <c r="AD35" s="17">
        <v>644277.24</v>
      </c>
      <c r="AE35" s="19">
        <f ca="1">IF(Table132[[#This Row],[Estimated Total Direct Costs]]=0,0,+Table132[[#This Row],[Direct Cost To Date]]/Table132[[#This Row],[Estimated Total Direct Costs]])</f>
        <v>0</v>
      </c>
      <c r="AF35" s="17">
        <f ca="1">+Table132[[#This Row],[Estimated Gross Profit (Loss)]]*Table132[[#This Row],[% Complete]]</f>
        <v>0</v>
      </c>
      <c r="AG35" s="17">
        <v>0</v>
      </c>
      <c r="AH35" s="17">
        <f ca="1">+Table132[[#This Row],[Total Gross Profit Recognized To Date]]-Table132[[#This Row],[Gross Profit Recognized Prior Years]]</f>
        <v>0</v>
      </c>
      <c r="AI35" s="17">
        <v>863555.98</v>
      </c>
      <c r="AJ35" s="17">
        <f ca="1">Table132[[#This Row],[Adjusted Contract Price]]-Table132[[#This Row],[Total Amount Billed To Date]]</f>
        <v>0</v>
      </c>
      <c r="AK35" s="17">
        <v>0</v>
      </c>
      <c r="AL35" s="18">
        <f ca="1">IF(Table132[[#This Row],[Total Amount Billed To Date]]=0,0,+Table132[[#This Row],[Current Retainage Amount]]/Table132[[#This Row],[Total Amount Billed To Date]])</f>
        <v>0</v>
      </c>
      <c r="AM35" s="17">
        <v>861555.98</v>
      </c>
      <c r="AN35" s="17">
        <f ca="1">Table132[[#This Row],[Cash Received]]-Table132[[#This Row],[Direct Cost To Date]]</f>
        <v>0</v>
      </c>
      <c r="AO35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35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35" s="17">
        <v>446657.61</v>
      </c>
      <c r="AR35" s="17">
        <v>681000</v>
      </c>
      <c r="AS35" s="17">
        <v>2000</v>
      </c>
      <c r="AT35" s="17">
        <v>861555.98</v>
      </c>
      <c r="AU35" s="17">
        <v>54206.91</v>
      </c>
      <c r="AV35" s="17">
        <v>0</v>
      </c>
      <c r="AW35" s="12">
        <v>45509</v>
      </c>
    </row>
    <row r="36" spans="1:49" customHeight="1">
      <c r="A36" t="s">
        <v>143</v>
      </c>
      <c r="B36" t="s">
        <v>144</v>
      </c>
      <c r="C36" t="s">
        <v>70</v>
      </c>
      <c r="D36" t="s">
        <v>59</v>
      </c>
      <c r="E36" t="s">
        <v>59</v>
      </c>
      <c r="F36" t="s">
        <v>60</v>
      </c>
      <c r="G36" s="2" t="s">
        <v>84</v>
      </c>
      <c r="H36" s="17">
        <v>712300</v>
      </c>
      <c r="I36" s="17">
        <v>0</v>
      </c>
      <c r="J36" s="17">
        <f ca="1">Table132[[#This Row],[Adjusted Contract Price]]-Table132[[#This Row],[Base Contract]]-Table132[[#This Row],[Approved Change Orders]]</f>
        <v>0</v>
      </c>
      <c r="K36" s="17"/>
      <c r="L36" s="17">
        <v>712300</v>
      </c>
      <c r="M36" s="17">
        <v>530000</v>
      </c>
      <c r="N36" s="17">
        <v>530000</v>
      </c>
      <c r="O36" s="17">
        <v>0</v>
      </c>
      <c r="P36" s="17">
        <f ca="1">Table132[[#This Row],[Base Contract]]-Table132[[#This Row],[QU Original Budget]]</f>
        <v>0</v>
      </c>
      <c r="Q36" s="17">
        <f ca="1">Table132[[#This Row],[Approved Change Orders]]-Table132[[#This Row],[CO Change Order Budget]]</f>
        <v>0</v>
      </c>
      <c r="R36" s="17">
        <v>530000</v>
      </c>
      <c r="S36" s="17">
        <f ca="1">Table132[[#This Row],[Total Direct Budget]]-Table132[[#This Row],[Estimated Total Direct Costs]]</f>
        <v>0</v>
      </c>
      <c r="T36" s="17">
        <f ca="1">+Table132[[#This Row],[Adjusted Contract Price]]-Table132[[#This Row],[Total Direct Budget]]</f>
        <v>0</v>
      </c>
      <c r="U36" s="17">
        <f ca="1">+Table132[[#This Row],[Adjusted Contract Price]]-Table132[[#This Row],[Estimated Total Direct Costs]]</f>
        <v>0</v>
      </c>
      <c r="V36" s="18">
        <f ca="1">IF(Table132[[#This Row],[Adjusted Contract Price]]=0,0,+Table132[[#This Row],[Budgeted Gross Profit (Loss)]]/Table132[[#This Row],[Adjusted Contract Price]])</f>
        <v>0</v>
      </c>
      <c r="W36" s="18">
        <f ca="1">IF(Table132[[#This Row],[Adjusted Contract Price]]=0,0,+Table132[[#This Row],[Estimated Gross Profit (Loss)]]/Table132[[#This Row],[Adjusted Contract Price]])</f>
        <v>0</v>
      </c>
      <c r="X36" s="18">
        <v>0.744068</v>
      </c>
      <c r="Y36" s="18">
        <f ca="1">Table132[[#This Row],[Current GP %]]-Table132[[#This Row],[Prior Month1 GP]]</f>
        <v>0</v>
      </c>
      <c r="Z36" s="18">
        <v>0.744068</v>
      </c>
      <c r="AA36" s="18">
        <f ca="1">Table132[[#This Row],[Current GP %]]-Table132[[#This Row],[Prior Month2 GP]]</f>
        <v>0</v>
      </c>
      <c r="AB36" s="18">
        <v>0.744068</v>
      </c>
      <c r="AC36" s="18">
        <f ca="1">Table132[[#This Row],[Current GP %]]-Table132[[#This Row],[Prior Month3 GP]]</f>
        <v>0</v>
      </c>
      <c r="AD36" s="17">
        <v>241053.47</v>
      </c>
      <c r="AE36" s="19">
        <f ca="1">IF(Table132[[#This Row],[Estimated Total Direct Costs]]=0,0,+Table132[[#This Row],[Direct Cost To Date]]/Table132[[#This Row],[Estimated Total Direct Costs]])</f>
        <v>0</v>
      </c>
      <c r="AF36" s="17">
        <f ca="1">+Table132[[#This Row],[Estimated Gross Profit (Loss)]]*Table132[[#This Row],[% Complete]]</f>
        <v>0</v>
      </c>
      <c r="AG36" s="17">
        <v>0</v>
      </c>
      <c r="AH36" s="17">
        <f ca="1">+Table132[[#This Row],[Total Gross Profit Recognized To Date]]-Table132[[#This Row],[Gross Profit Recognized Prior Years]]</f>
        <v>0</v>
      </c>
      <c r="AI36" s="17">
        <v>353990</v>
      </c>
      <c r="AJ36" s="17">
        <f ca="1">Table132[[#This Row],[Adjusted Contract Price]]-Table132[[#This Row],[Total Amount Billed To Date]]</f>
        <v>0</v>
      </c>
      <c r="AK36" s="17">
        <v>0</v>
      </c>
      <c r="AL36" s="18">
        <f ca="1">IF(Table132[[#This Row],[Total Amount Billed To Date]]=0,0,+Table132[[#This Row],[Current Retainage Amount]]/Table132[[#This Row],[Total Amount Billed To Date]])</f>
        <v>0</v>
      </c>
      <c r="AM36" s="17">
        <v>353990</v>
      </c>
      <c r="AN36" s="17">
        <f ca="1">Table132[[#This Row],[Cash Received]]-Table132[[#This Row],[Direct Cost To Date]]</f>
        <v>0</v>
      </c>
      <c r="AO36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36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36" s="17">
        <v>59897.2</v>
      </c>
      <c r="AR36" s="17">
        <v>163000</v>
      </c>
      <c r="AS36" s="17">
        <v>0</v>
      </c>
      <c r="AT36" s="17">
        <v>353990</v>
      </c>
      <c r="AU36" s="17">
        <v>33744.73</v>
      </c>
      <c r="AV36" s="17">
        <v>0</v>
      </c>
      <c r="AW36" s="12">
        <v>45104</v>
      </c>
    </row>
    <row r="37" spans="1:49" customHeight="1">
      <c r="A37" t="s">
        <v>145</v>
      </c>
      <c r="B37" t="s">
        <v>146</v>
      </c>
      <c r="C37" t="s">
        <v>58</v>
      </c>
      <c r="D37" t="s">
        <v>59</v>
      </c>
      <c r="E37" t="s">
        <v>59</v>
      </c>
      <c r="F37" t="s">
        <v>60</v>
      </c>
      <c r="G37" s="2" t="s">
        <v>84</v>
      </c>
      <c r="H37" s="17">
        <v>1372941</v>
      </c>
      <c r="I37" s="17">
        <v>132225.95</v>
      </c>
      <c r="J37" s="17">
        <f ca="1">Table132[[#This Row],[Adjusted Contract Price]]-Table132[[#This Row],[Base Contract]]-Table132[[#This Row],[Approved Change Orders]]</f>
        <v>0</v>
      </c>
      <c r="K37" s="17"/>
      <c r="L37" s="17">
        <v>1409661</v>
      </c>
      <c r="M37" s="17">
        <v>1005000</v>
      </c>
      <c r="N37" s="17">
        <v>1005000</v>
      </c>
      <c r="O37" s="17">
        <v>49160</v>
      </c>
      <c r="P37" s="17">
        <f ca="1">Table132[[#This Row],[Base Contract]]-Table132[[#This Row],[QU Original Budget]]</f>
        <v>0</v>
      </c>
      <c r="Q37" s="17">
        <f ca="1">Table132[[#This Row],[Approved Change Orders]]-Table132[[#This Row],[CO Change Order Budget]]</f>
        <v>0</v>
      </c>
      <c r="R37" s="17">
        <v>1054160</v>
      </c>
      <c r="S37" s="17">
        <f ca="1">Table132[[#This Row],[Total Direct Budget]]-Table132[[#This Row],[Estimated Total Direct Costs]]</f>
        <v>0</v>
      </c>
      <c r="T37" s="17">
        <f ca="1">+Table132[[#This Row],[Adjusted Contract Price]]-Table132[[#This Row],[Total Direct Budget]]</f>
        <v>0</v>
      </c>
      <c r="U37" s="17">
        <f ca="1">+Table132[[#This Row],[Adjusted Contract Price]]-Table132[[#This Row],[Estimated Total Direct Costs]]</f>
        <v>0</v>
      </c>
      <c r="V37" s="18">
        <f ca="1">IF(Table132[[#This Row],[Adjusted Contract Price]]=0,0,+Table132[[#This Row],[Budgeted Gross Profit (Loss)]]/Table132[[#This Row],[Adjusted Contract Price]])</f>
        <v>0</v>
      </c>
      <c r="W37" s="18">
        <f ca="1">IF(Table132[[#This Row],[Adjusted Contract Price]]=0,0,+Table132[[#This Row],[Estimated Gross Profit (Loss)]]/Table132[[#This Row],[Adjusted Contract Price]])</f>
        <v>0</v>
      </c>
      <c r="X37" s="18">
        <v>0.70036</v>
      </c>
      <c r="Y37" s="18">
        <f ca="1">Table132[[#This Row],[Current GP %]]-Table132[[#This Row],[Prior Month1 GP]]</f>
        <v>0</v>
      </c>
      <c r="Z37" s="18">
        <v>0.70036</v>
      </c>
      <c r="AA37" s="18">
        <f ca="1">Table132[[#This Row],[Current GP %]]-Table132[[#This Row],[Prior Month2 GP]]</f>
        <v>0</v>
      </c>
      <c r="AB37" s="18">
        <v>0.70036</v>
      </c>
      <c r="AC37" s="18">
        <f ca="1">Table132[[#This Row],[Current GP %]]-Table132[[#This Row],[Prior Month3 GP]]</f>
        <v>0</v>
      </c>
      <c r="AD37" s="17">
        <v>957003.1</v>
      </c>
      <c r="AE37" s="19">
        <f ca="1">IF(Table132[[#This Row],[Estimated Total Direct Costs]]=0,0,+Table132[[#This Row],[Direct Cost To Date]]/Table132[[#This Row],[Estimated Total Direct Costs]])</f>
        <v>0</v>
      </c>
      <c r="AF37" s="17">
        <f ca="1">+Table132[[#This Row],[Estimated Gross Profit (Loss)]]*Table132[[#This Row],[% Complete]]</f>
        <v>0</v>
      </c>
      <c r="AG37" s="17">
        <v>0</v>
      </c>
      <c r="AH37" s="17">
        <f ca="1">+Table132[[#This Row],[Total Gross Profit Recognized To Date]]-Table132[[#This Row],[Gross Profit Recognized Prior Years]]</f>
        <v>0</v>
      </c>
      <c r="AI37" s="17">
        <v>1380347.55</v>
      </c>
      <c r="AJ37" s="17">
        <f ca="1">Table132[[#This Row],[Adjusted Contract Price]]-Table132[[#This Row],[Total Amount Billed To Date]]</f>
        <v>0</v>
      </c>
      <c r="AK37" s="17">
        <v>0</v>
      </c>
      <c r="AL37" s="18">
        <f ca="1">IF(Table132[[#This Row],[Total Amount Billed To Date]]=0,0,+Table132[[#This Row],[Current Retainage Amount]]/Table132[[#This Row],[Total Amount Billed To Date]])</f>
        <v>0</v>
      </c>
      <c r="AM37" s="17">
        <v>1380347.55</v>
      </c>
      <c r="AN37" s="17">
        <f ca="1">Table132[[#This Row],[Cash Received]]-Table132[[#This Row],[Direct Cost To Date]]</f>
        <v>0</v>
      </c>
      <c r="AO37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37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37" s="17">
        <v>280471.99</v>
      </c>
      <c r="AR37" s="17">
        <v>431370.1</v>
      </c>
      <c r="AS37" s="17">
        <v>0</v>
      </c>
      <c r="AT37" s="17">
        <v>1380347.55</v>
      </c>
      <c r="AU37" s="17">
        <v>19068.19</v>
      </c>
      <c r="AV37" s="17">
        <v>0</v>
      </c>
      <c r="AW37" s="12">
        <v>45104</v>
      </c>
    </row>
    <row r="38" spans="1:49" customHeight="1">
      <c r="A38" t="s">
        <v>147</v>
      </c>
      <c r="B38" t="s">
        <v>148</v>
      </c>
      <c r="C38" t="s">
        <v>113</v>
      </c>
      <c r="D38" t="s">
        <v>59</v>
      </c>
      <c r="E38" t="s">
        <v>59</v>
      </c>
      <c r="F38" t="s">
        <v>83</v>
      </c>
      <c r="G38" s="2" t="s">
        <v>61</v>
      </c>
      <c r="H38" s="17">
        <v>288000</v>
      </c>
      <c r="I38" s="17">
        <v>0</v>
      </c>
      <c r="J38" s="17">
        <f ca="1">Table132[[#This Row],[Adjusted Contract Price]]-Table132[[#This Row],[Base Contract]]-Table132[[#This Row],[Approved Change Orders]]</f>
        <v>0</v>
      </c>
      <c r="K38" s="17"/>
      <c r="L38" s="17">
        <v>288000</v>
      </c>
      <c r="M38" s="17">
        <v>421130.4</v>
      </c>
      <c r="N38" s="17">
        <v>240000</v>
      </c>
      <c r="O38" s="17">
        <v>0</v>
      </c>
      <c r="P38" s="17">
        <f ca="1">Table132[[#This Row],[Base Contract]]-Table132[[#This Row],[QU Original Budget]]</f>
        <v>0</v>
      </c>
      <c r="Q38" s="17">
        <f ca="1">Table132[[#This Row],[Approved Change Orders]]-Table132[[#This Row],[CO Change Order Budget]]</f>
        <v>0</v>
      </c>
      <c r="R38" s="17">
        <v>240000</v>
      </c>
      <c r="S38" s="17">
        <f ca="1">Table132[[#This Row],[Total Direct Budget]]-Table132[[#This Row],[Estimated Total Direct Costs]]</f>
        <v>0</v>
      </c>
      <c r="T38" s="17">
        <f ca="1">+Table132[[#This Row],[Adjusted Contract Price]]-Table132[[#This Row],[Total Direct Budget]]</f>
        <v>0</v>
      </c>
      <c r="U38" s="17">
        <f ca="1">+Table132[[#This Row],[Adjusted Contract Price]]-Table132[[#This Row],[Estimated Total Direct Costs]]</f>
        <v>0</v>
      </c>
      <c r="V38" s="18">
        <f ca="1">IF(Table132[[#This Row],[Adjusted Contract Price]]=0,0,+Table132[[#This Row],[Budgeted Gross Profit (Loss)]]/Table132[[#This Row],[Adjusted Contract Price]])</f>
        <v>0</v>
      </c>
      <c r="W38" s="18">
        <f ca="1">IF(Table132[[#This Row],[Adjusted Contract Price]]=0,0,+Table132[[#This Row],[Estimated Gross Profit (Loss)]]/Table132[[#This Row],[Adjusted Contract Price]])</f>
        <v>0</v>
      </c>
      <c r="X38" s="18">
        <v>0.833333</v>
      </c>
      <c r="Y38" s="18">
        <f ca="1">Table132[[#This Row],[Current GP %]]-Table132[[#This Row],[Prior Month1 GP]]</f>
        <v>0</v>
      </c>
      <c r="Z38" s="18">
        <v>0.833333</v>
      </c>
      <c r="AA38" s="18">
        <f ca="1">Table132[[#This Row],[Current GP %]]-Table132[[#This Row],[Prior Month2 GP]]</f>
        <v>0</v>
      </c>
      <c r="AB38" s="18">
        <v>0.833333</v>
      </c>
      <c r="AC38" s="18">
        <f ca="1">Table132[[#This Row],[Current GP %]]-Table132[[#This Row],[Prior Month3 GP]]</f>
        <v>0</v>
      </c>
      <c r="AD38" s="17">
        <v>421130.4</v>
      </c>
      <c r="AE38" s="19">
        <f ca="1">IF(Table132[[#This Row],[Estimated Total Direct Costs]]=0,0,+Table132[[#This Row],[Direct Cost To Date]]/Table132[[#This Row],[Estimated Total Direct Costs]])</f>
        <v>0</v>
      </c>
      <c r="AF38" s="17">
        <f ca="1">+Table132[[#This Row],[Estimated Gross Profit (Loss)]]*Table132[[#This Row],[% Complete]]</f>
        <v>0</v>
      </c>
      <c r="AG38" s="17">
        <v>0</v>
      </c>
      <c r="AH38" s="17">
        <f ca="1">+Table132[[#This Row],[Total Gross Profit Recognized To Date]]-Table132[[#This Row],[Gross Profit Recognized Prior Years]]</f>
        <v>0</v>
      </c>
      <c r="AI38" s="17">
        <v>288000</v>
      </c>
      <c r="AJ38" s="17">
        <f ca="1">Table132[[#This Row],[Adjusted Contract Price]]-Table132[[#This Row],[Total Amount Billed To Date]]</f>
        <v>0</v>
      </c>
      <c r="AK38" s="17">
        <v>0</v>
      </c>
      <c r="AL38" s="18">
        <f ca="1">IF(Table132[[#This Row],[Total Amount Billed To Date]]=0,0,+Table132[[#This Row],[Current Retainage Amount]]/Table132[[#This Row],[Total Amount Billed To Date]])</f>
        <v>0</v>
      </c>
      <c r="AM38" s="17">
        <v>288000</v>
      </c>
      <c r="AN38" s="17">
        <f ca="1">Table132[[#This Row],[Cash Received]]-Table132[[#This Row],[Direct Cost To Date]]</f>
        <v>0</v>
      </c>
      <c r="AO38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38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38" s="17">
        <v>-3287.01</v>
      </c>
      <c r="AR38" s="17">
        <v>0</v>
      </c>
      <c r="AS38" s="17">
        <v>0</v>
      </c>
      <c r="AT38" s="17">
        <v>288000</v>
      </c>
      <c r="AU38" s="17">
        <v>0</v>
      </c>
      <c r="AV38" s="17">
        <v>0</v>
      </c>
      <c r="AW38" s="12">
        <v>45734</v>
      </c>
    </row>
    <row r="39" spans="1:49" customHeight="1">
      <c r="A39" t="s">
        <v>149</v>
      </c>
      <c r="B39" t="s">
        <v>150</v>
      </c>
      <c r="C39" t="s">
        <v>151</v>
      </c>
      <c r="D39" t="s">
        <v>59</v>
      </c>
      <c r="E39" t="s">
        <v>59</v>
      </c>
      <c r="F39" t="s">
        <v>83</v>
      </c>
      <c r="G39" s="2" t="s">
        <v>84</v>
      </c>
      <c r="H39" s="17">
        <v>2300000</v>
      </c>
      <c r="I39" s="17">
        <v>0</v>
      </c>
      <c r="J39" s="17">
        <f ca="1">Table132[[#This Row],[Adjusted Contract Price]]-Table132[[#This Row],[Base Contract]]-Table132[[#This Row],[Approved Change Orders]]</f>
        <v>0</v>
      </c>
      <c r="K39" s="17"/>
      <c r="L39" s="17">
        <v>2300000</v>
      </c>
      <c r="M39" s="17">
        <v>1910000</v>
      </c>
      <c r="N39" s="17">
        <v>1910000</v>
      </c>
      <c r="O39" s="17">
        <v>0</v>
      </c>
      <c r="P39" s="17">
        <f ca="1">Table132[[#This Row],[Base Contract]]-Table132[[#This Row],[QU Original Budget]]</f>
        <v>0</v>
      </c>
      <c r="Q39" s="17">
        <f ca="1">Table132[[#This Row],[Approved Change Orders]]-Table132[[#This Row],[CO Change Order Budget]]</f>
        <v>0</v>
      </c>
      <c r="R39" s="17">
        <v>1910000</v>
      </c>
      <c r="S39" s="17">
        <f ca="1">Table132[[#This Row],[Total Direct Budget]]-Table132[[#This Row],[Estimated Total Direct Costs]]</f>
        <v>0</v>
      </c>
      <c r="T39" s="17">
        <f ca="1">+Table132[[#This Row],[Adjusted Contract Price]]-Table132[[#This Row],[Total Direct Budget]]</f>
        <v>0</v>
      </c>
      <c r="U39" s="17">
        <f ca="1">+Table132[[#This Row],[Adjusted Contract Price]]-Table132[[#This Row],[Estimated Total Direct Costs]]</f>
        <v>0</v>
      </c>
      <c r="V39" s="18">
        <f ca="1">IF(Table132[[#This Row],[Adjusted Contract Price]]=0,0,+Table132[[#This Row],[Budgeted Gross Profit (Loss)]]/Table132[[#This Row],[Adjusted Contract Price]])</f>
        <v>0</v>
      </c>
      <c r="W39" s="18">
        <f ca="1">IF(Table132[[#This Row],[Adjusted Contract Price]]=0,0,+Table132[[#This Row],[Estimated Gross Profit (Loss)]]/Table132[[#This Row],[Adjusted Contract Price]])</f>
        <v>0</v>
      </c>
      <c r="X39" s="18">
        <v>0.830434</v>
      </c>
      <c r="Y39" s="18">
        <f ca="1">Table132[[#This Row],[Current GP %]]-Table132[[#This Row],[Prior Month1 GP]]</f>
        <v>0</v>
      </c>
      <c r="Z39" s="18">
        <v>0.830434</v>
      </c>
      <c r="AA39" s="18">
        <f ca="1">Table132[[#This Row],[Current GP %]]-Table132[[#This Row],[Prior Month2 GP]]</f>
        <v>0</v>
      </c>
      <c r="AB39" s="18">
        <v>0.830434</v>
      </c>
      <c r="AC39" s="18">
        <f ca="1">Table132[[#This Row],[Current GP %]]-Table132[[#This Row],[Prior Month3 GP]]</f>
        <v>0</v>
      </c>
      <c r="AD39" s="17">
        <v>2156357.25</v>
      </c>
      <c r="AE39" s="19">
        <f ca="1">IF(Table132[[#This Row],[Estimated Total Direct Costs]]=0,0,+Table132[[#This Row],[Direct Cost To Date]]/Table132[[#This Row],[Estimated Total Direct Costs]])</f>
        <v>0</v>
      </c>
      <c r="AF39" s="17">
        <f ca="1">+Table132[[#This Row],[Estimated Gross Profit (Loss)]]*Table132[[#This Row],[% Complete]]</f>
        <v>0</v>
      </c>
      <c r="AG39" s="17">
        <v>0</v>
      </c>
      <c r="AH39" s="17">
        <f ca="1">+Table132[[#This Row],[Total Gross Profit Recognized To Date]]-Table132[[#This Row],[Gross Profit Recognized Prior Years]]</f>
        <v>0</v>
      </c>
      <c r="AI39" s="17">
        <v>1330388.29</v>
      </c>
      <c r="AJ39" s="17">
        <f ca="1">Table132[[#This Row],[Adjusted Contract Price]]-Table132[[#This Row],[Total Amount Billed To Date]]</f>
        <v>0</v>
      </c>
      <c r="AK39" s="17">
        <v>0</v>
      </c>
      <c r="AL39" s="18">
        <f ca="1">IF(Table132[[#This Row],[Total Amount Billed To Date]]=0,0,+Table132[[#This Row],[Current Retainage Amount]]/Table132[[#This Row],[Total Amount Billed To Date]])</f>
        <v>0</v>
      </c>
      <c r="AM39" s="17">
        <v>120000</v>
      </c>
      <c r="AN39" s="17">
        <f ca="1">Table132[[#This Row],[Cash Received]]-Table132[[#This Row],[Direct Cost To Date]]</f>
        <v>0</v>
      </c>
      <c r="AO39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39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39" s="17">
        <v>29605.87</v>
      </c>
      <c r="AR39" s="17">
        <v>25000</v>
      </c>
      <c r="AS39" s="17">
        <v>1210388.29</v>
      </c>
      <c r="AT39" s="17">
        <v>120000</v>
      </c>
      <c r="AU39" s="17">
        <v>264937.76</v>
      </c>
      <c r="AV39" s="17">
        <v>0</v>
      </c>
      <c r="AW39" s="12">
        <v>45729</v>
      </c>
    </row>
    <row r="40" spans="1:49" customHeight="1">
      <c r="A40" t="s">
        <v>152</v>
      </c>
      <c r="B40" t="s">
        <v>153</v>
      </c>
      <c r="C40" t="s">
        <v>154</v>
      </c>
      <c r="D40" t="s">
        <v>59</v>
      </c>
      <c r="E40" t="s">
        <v>59</v>
      </c>
      <c r="F40" t="s">
        <v>83</v>
      </c>
      <c r="G40" s="2" t="s">
        <v>61</v>
      </c>
      <c r="H40" s="17">
        <v>126000</v>
      </c>
      <c r="I40" s="17">
        <v>1425</v>
      </c>
      <c r="J40" s="17">
        <f ca="1">Table132[[#This Row],[Adjusted Contract Price]]-Table132[[#This Row],[Base Contract]]-Table132[[#This Row],[Approved Change Orders]]</f>
        <v>0</v>
      </c>
      <c r="K40" s="17"/>
      <c r="L40" s="17">
        <v>127425</v>
      </c>
      <c r="M40" s="17">
        <v>63404.37</v>
      </c>
      <c r="N40" s="17">
        <v>72500</v>
      </c>
      <c r="O40" s="17">
        <v>0</v>
      </c>
      <c r="P40" s="17">
        <f ca="1">Table132[[#This Row],[Base Contract]]-Table132[[#This Row],[QU Original Budget]]</f>
        <v>0</v>
      </c>
      <c r="Q40" s="17">
        <f ca="1">Table132[[#This Row],[Approved Change Orders]]-Table132[[#This Row],[CO Change Order Budget]]</f>
        <v>0</v>
      </c>
      <c r="R40" s="17">
        <v>72500</v>
      </c>
      <c r="S40" s="17">
        <f ca="1">Table132[[#This Row],[Total Direct Budget]]-Table132[[#This Row],[Estimated Total Direct Costs]]</f>
        <v>0</v>
      </c>
      <c r="T40" s="17">
        <f ca="1">+Table132[[#This Row],[Adjusted Contract Price]]-Table132[[#This Row],[Total Direct Budget]]</f>
        <v>0</v>
      </c>
      <c r="U40" s="17">
        <f ca="1">+Table132[[#This Row],[Adjusted Contract Price]]-Table132[[#This Row],[Estimated Total Direct Costs]]</f>
        <v>0</v>
      </c>
      <c r="V40" s="18">
        <f ca="1">IF(Table132[[#This Row],[Adjusted Contract Price]]=0,0,+Table132[[#This Row],[Budgeted Gross Profit (Loss)]]/Table132[[#This Row],[Adjusted Contract Price]])</f>
        <v>0</v>
      </c>
      <c r="W40" s="18">
        <f ca="1">IF(Table132[[#This Row],[Adjusted Contract Price]]=0,0,+Table132[[#This Row],[Estimated Gross Profit (Loss)]]/Table132[[#This Row],[Adjusted Contract Price]])</f>
        <v>0</v>
      </c>
      <c r="X40" s="18">
        <v>0.568962</v>
      </c>
      <c r="Y40" s="18">
        <f ca="1">Table132[[#This Row],[Current GP %]]-Table132[[#This Row],[Prior Month1 GP]]</f>
        <v>0</v>
      </c>
      <c r="Z40" s="18">
        <v>0.568962</v>
      </c>
      <c r="AA40" s="18">
        <f ca="1">Table132[[#This Row],[Current GP %]]-Table132[[#This Row],[Prior Month2 GP]]</f>
        <v>0</v>
      </c>
      <c r="AB40" s="18">
        <v>0.568962</v>
      </c>
      <c r="AC40" s="18">
        <f ca="1">Table132[[#This Row],[Current GP %]]-Table132[[#This Row],[Prior Month3 GP]]</f>
        <v>0</v>
      </c>
      <c r="AD40" s="17">
        <v>63404.37</v>
      </c>
      <c r="AE40" s="19">
        <f ca="1">IF(Table132[[#This Row],[Estimated Total Direct Costs]]=0,0,+Table132[[#This Row],[Direct Cost To Date]]/Table132[[#This Row],[Estimated Total Direct Costs]])</f>
        <v>0</v>
      </c>
      <c r="AF40" s="17">
        <f ca="1">+Table132[[#This Row],[Estimated Gross Profit (Loss)]]*Table132[[#This Row],[% Complete]]</f>
        <v>0</v>
      </c>
      <c r="AG40" s="17">
        <v>0</v>
      </c>
      <c r="AH40" s="17">
        <f ca="1">+Table132[[#This Row],[Total Gross Profit Recognized To Date]]-Table132[[#This Row],[Gross Profit Recognized Prior Years]]</f>
        <v>0</v>
      </c>
      <c r="AI40" s="17">
        <v>127425</v>
      </c>
      <c r="AJ40" s="17">
        <f ca="1">Table132[[#This Row],[Adjusted Contract Price]]-Table132[[#This Row],[Total Amount Billed To Date]]</f>
        <v>0</v>
      </c>
      <c r="AK40" s="17">
        <v>0</v>
      </c>
      <c r="AL40" s="18">
        <f ca="1">IF(Table132[[#This Row],[Total Amount Billed To Date]]=0,0,+Table132[[#This Row],[Current Retainage Amount]]/Table132[[#This Row],[Total Amount Billed To Date]])</f>
        <v>0</v>
      </c>
      <c r="AM40" s="17">
        <v>127425</v>
      </c>
      <c r="AN40" s="17">
        <f ca="1">Table132[[#This Row],[Cash Received]]-Table132[[#This Row],[Direct Cost To Date]]</f>
        <v>0</v>
      </c>
      <c r="AO40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40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40" s="17">
        <v>58781.34</v>
      </c>
      <c r="AR40" s="17">
        <v>126000</v>
      </c>
      <c r="AS40" s="17">
        <v>0</v>
      </c>
      <c r="AT40" s="17">
        <v>127425</v>
      </c>
      <c r="AU40" s="17">
        <v>0</v>
      </c>
      <c r="AV40" s="17">
        <v>0</v>
      </c>
      <c r="AW40" s="12">
        <v>45734</v>
      </c>
    </row>
    <row r="41" spans="1:49" customHeight="1">
      <c r="A41" t="s">
        <v>155</v>
      </c>
      <c r="B41" t="s">
        <v>156</v>
      </c>
      <c r="C41" t="s">
        <v>157</v>
      </c>
      <c r="D41" t="s">
        <v>59</v>
      </c>
      <c r="E41" t="s">
        <v>59</v>
      </c>
      <c r="F41" t="s">
        <v>121</v>
      </c>
      <c r="G41" s="2" t="s">
        <v>84</v>
      </c>
      <c r="H41" s="17">
        <v>2416210</v>
      </c>
      <c r="I41" s="17">
        <v>0</v>
      </c>
      <c r="J41" s="17">
        <f ca="1">Table132[[#This Row],[Adjusted Contract Price]]-Table132[[#This Row],[Base Contract]]-Table132[[#This Row],[Approved Change Orders]]</f>
        <v>0</v>
      </c>
      <c r="K41" s="17"/>
      <c r="L41" s="17">
        <v>2416210</v>
      </c>
      <c r="M41" s="17">
        <v>1720948</v>
      </c>
      <c r="N41" s="17">
        <v>1720948</v>
      </c>
      <c r="O41" s="17">
        <v>0</v>
      </c>
      <c r="P41" s="17">
        <f ca="1">Table132[[#This Row],[Base Contract]]-Table132[[#This Row],[QU Original Budget]]</f>
        <v>0</v>
      </c>
      <c r="Q41" s="17">
        <f ca="1">Table132[[#This Row],[Approved Change Orders]]-Table132[[#This Row],[CO Change Order Budget]]</f>
        <v>0</v>
      </c>
      <c r="R41" s="17">
        <v>1720948</v>
      </c>
      <c r="S41" s="17">
        <f ca="1">Table132[[#This Row],[Total Direct Budget]]-Table132[[#This Row],[Estimated Total Direct Costs]]</f>
        <v>0</v>
      </c>
      <c r="T41" s="17">
        <f ca="1">+Table132[[#This Row],[Adjusted Contract Price]]-Table132[[#This Row],[Total Direct Budget]]</f>
        <v>0</v>
      </c>
      <c r="U41" s="17">
        <f ca="1">+Table132[[#This Row],[Adjusted Contract Price]]-Table132[[#This Row],[Estimated Total Direct Costs]]</f>
        <v>0</v>
      </c>
      <c r="V41" s="18">
        <f ca="1">IF(Table132[[#This Row],[Adjusted Contract Price]]=0,0,+Table132[[#This Row],[Budgeted Gross Profit (Loss)]]/Table132[[#This Row],[Adjusted Contract Price]])</f>
        <v>0</v>
      </c>
      <c r="W41" s="18">
        <f ca="1">IF(Table132[[#This Row],[Adjusted Contract Price]]=0,0,+Table132[[#This Row],[Estimated Gross Profit (Loss)]]/Table132[[#This Row],[Adjusted Contract Price]])</f>
        <v>0</v>
      </c>
      <c r="X41" s="18">
        <v>0.712251</v>
      </c>
      <c r="Y41" s="18">
        <f ca="1">Table132[[#This Row],[Current GP %]]-Table132[[#This Row],[Prior Month1 GP]]</f>
        <v>0</v>
      </c>
      <c r="Z41" s="18">
        <v>0.712251</v>
      </c>
      <c r="AA41" s="18">
        <f ca="1">Table132[[#This Row],[Current GP %]]-Table132[[#This Row],[Prior Month2 GP]]</f>
        <v>0</v>
      </c>
      <c r="AB41" s="18">
        <v>0.712251</v>
      </c>
      <c r="AC41" s="18">
        <f ca="1">Table132[[#This Row],[Current GP %]]-Table132[[#This Row],[Prior Month3 GP]]</f>
        <v>0</v>
      </c>
      <c r="AD41" s="17">
        <v>14782.7</v>
      </c>
      <c r="AE41" s="19">
        <f ca="1">IF(Table132[[#This Row],[Estimated Total Direct Costs]]=0,0,+Table132[[#This Row],[Direct Cost To Date]]/Table132[[#This Row],[Estimated Total Direct Costs]])</f>
        <v>0</v>
      </c>
      <c r="AF41" s="17">
        <f ca="1">+Table132[[#This Row],[Estimated Gross Profit (Loss)]]*Table132[[#This Row],[% Complete]]</f>
        <v>0</v>
      </c>
      <c r="AG41" s="17">
        <v>0</v>
      </c>
      <c r="AH41" s="17">
        <f ca="1">+Table132[[#This Row],[Total Gross Profit Recognized To Date]]-Table132[[#This Row],[Gross Profit Recognized Prior Years]]</f>
        <v>0</v>
      </c>
      <c r="AI41" s="17">
        <v>0</v>
      </c>
      <c r="AJ41" s="17">
        <f ca="1">Table132[[#This Row],[Adjusted Contract Price]]-Table132[[#This Row],[Total Amount Billed To Date]]</f>
        <v>0</v>
      </c>
      <c r="AK41" s="17">
        <v>0</v>
      </c>
      <c r="AL41" s="18">
        <f ca="1">IF(Table132[[#This Row],[Total Amount Billed To Date]]=0,0,+Table132[[#This Row],[Current Retainage Amount]]/Table132[[#This Row],[Total Amount Billed To Date]])</f>
        <v>0</v>
      </c>
      <c r="AM41" s="17">
        <v>0</v>
      </c>
      <c r="AN41" s="17">
        <f ca="1">Table132[[#This Row],[Cash Received]]-Table132[[#This Row],[Direct Cost To Date]]</f>
        <v>0</v>
      </c>
      <c r="AO41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41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41" s="17">
        <v>5252.5</v>
      </c>
      <c r="AR41" s="17">
        <v>0</v>
      </c>
      <c r="AS41" s="17">
        <v>0</v>
      </c>
      <c r="AT41" s="17">
        <v>0</v>
      </c>
      <c r="AU41" s="17">
        <v>6895.2</v>
      </c>
      <c r="AV41" s="17">
        <v>0</v>
      </c>
      <c r="AW41" s="12">
        <v>45506</v>
      </c>
    </row>
    <row r="42" spans="1:49" customHeight="1">
      <c r="A42" t="s">
        <v>158</v>
      </c>
      <c r="B42" t="s">
        <v>159</v>
      </c>
      <c r="C42" t="s">
        <v>113</v>
      </c>
      <c r="D42" t="s">
        <v>59</v>
      </c>
      <c r="E42" t="s">
        <v>59</v>
      </c>
      <c r="F42" t="s">
        <v>83</v>
      </c>
      <c r="G42" s="2" t="s">
        <v>84</v>
      </c>
      <c r="H42" s="17">
        <v>10000000</v>
      </c>
      <c r="I42" s="17">
        <v>0</v>
      </c>
      <c r="J42" s="17">
        <f ca="1">Table132[[#This Row],[Adjusted Contract Price]]-Table132[[#This Row],[Base Contract]]-Table132[[#This Row],[Approved Change Orders]]</f>
        <v>0</v>
      </c>
      <c r="K42" s="17"/>
      <c r="L42" s="17">
        <v>13700000</v>
      </c>
      <c r="M42" s="17">
        <v>16943960</v>
      </c>
      <c r="N42" s="17">
        <v>6621980</v>
      </c>
      <c r="O42" s="17">
        <v>0</v>
      </c>
      <c r="P42" s="17">
        <f ca="1">Table132[[#This Row],[Base Contract]]-Table132[[#This Row],[QU Original Budget]]</f>
        <v>0</v>
      </c>
      <c r="Q42" s="17">
        <f ca="1">Table132[[#This Row],[Approved Change Orders]]-Table132[[#This Row],[CO Change Order Budget]]</f>
        <v>0</v>
      </c>
      <c r="R42" s="17">
        <v>6621980</v>
      </c>
      <c r="S42" s="17">
        <f ca="1">Table132[[#This Row],[Total Direct Budget]]-Table132[[#This Row],[Estimated Total Direct Costs]]</f>
        <v>0</v>
      </c>
      <c r="T42" s="17">
        <f ca="1">+Table132[[#This Row],[Adjusted Contract Price]]-Table132[[#This Row],[Total Direct Budget]]</f>
        <v>0</v>
      </c>
      <c r="U42" s="17">
        <f ca="1">+Table132[[#This Row],[Adjusted Contract Price]]-Table132[[#This Row],[Estimated Total Direct Costs]]</f>
        <v>0</v>
      </c>
      <c r="V42" s="18">
        <f ca="1">IF(Table132[[#This Row],[Adjusted Contract Price]]=0,0,+Table132[[#This Row],[Budgeted Gross Profit (Loss)]]/Table132[[#This Row],[Adjusted Contract Price]])</f>
        <v>0</v>
      </c>
      <c r="W42" s="18">
        <f ca="1">IF(Table132[[#This Row],[Adjusted Contract Price]]=0,0,+Table132[[#This Row],[Estimated Gross Profit (Loss)]]/Table132[[#This Row],[Adjusted Contract Price]])</f>
        <v>0</v>
      </c>
      <c r="X42" s="18">
        <v>0.662198</v>
      </c>
      <c r="Y42" s="18">
        <f ca="1">Table132[[#This Row],[Current GP %]]-Table132[[#This Row],[Prior Month1 GP]]</f>
        <v>0</v>
      </c>
      <c r="Z42" s="18">
        <v>0.662198</v>
      </c>
      <c r="AA42" s="18">
        <f ca="1">Table132[[#This Row],[Current GP %]]-Table132[[#This Row],[Prior Month2 GP]]</f>
        <v>0</v>
      </c>
      <c r="AB42" s="18">
        <v>0.662198</v>
      </c>
      <c r="AC42" s="18">
        <f ca="1">Table132[[#This Row],[Current GP %]]-Table132[[#This Row],[Prior Month3 GP]]</f>
        <v>0</v>
      </c>
      <c r="AD42" s="17">
        <v>3925411.39</v>
      </c>
      <c r="AE42" s="19">
        <f ca="1">IF(Table132[[#This Row],[Estimated Total Direct Costs]]=0,0,+Table132[[#This Row],[Direct Cost To Date]]/Table132[[#This Row],[Estimated Total Direct Costs]])</f>
        <v>0</v>
      </c>
      <c r="AF42" s="17">
        <f ca="1">+Table132[[#This Row],[Estimated Gross Profit (Loss)]]*Table132[[#This Row],[% Complete]]</f>
        <v>0</v>
      </c>
      <c r="AG42" s="17">
        <v>0</v>
      </c>
      <c r="AH42" s="17">
        <f ca="1">+Table132[[#This Row],[Total Gross Profit Recognized To Date]]-Table132[[#This Row],[Gross Profit Recognized Prior Years]]</f>
        <v>0</v>
      </c>
      <c r="AI42" s="17">
        <v>5702625</v>
      </c>
      <c r="AJ42" s="17">
        <f ca="1">Table132[[#This Row],[Adjusted Contract Price]]-Table132[[#This Row],[Total Amount Billed To Date]]</f>
        <v>0</v>
      </c>
      <c r="AK42" s="17">
        <v>0</v>
      </c>
      <c r="AL42" s="18">
        <f ca="1">IF(Table132[[#This Row],[Total Amount Billed To Date]]=0,0,+Table132[[#This Row],[Current Retainage Amount]]/Table132[[#This Row],[Total Amount Billed To Date]])</f>
        <v>0</v>
      </c>
      <c r="AM42" s="17">
        <v>4654000</v>
      </c>
      <c r="AN42" s="17">
        <f ca="1">Table132[[#This Row],[Cash Received]]-Table132[[#This Row],[Direct Cost To Date]]</f>
        <v>0</v>
      </c>
      <c r="AO42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42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42" s="17">
        <v>0</v>
      </c>
      <c r="AR42" s="17">
        <v>0</v>
      </c>
      <c r="AS42" s="17">
        <v>1048625</v>
      </c>
      <c r="AT42" s="17">
        <v>4654000</v>
      </c>
      <c r="AU42" s="17">
        <v>113467.12</v>
      </c>
      <c r="AV42" s="17">
        <v>0</v>
      </c>
      <c r="AW42" s="12">
        <v>45729</v>
      </c>
    </row>
    <row r="43" spans="1:49" customHeight="1">
      <c r="A43" t="s">
        <v>160</v>
      </c>
      <c r="B43" t="s">
        <v>161</v>
      </c>
      <c r="C43" t="s">
        <v>162</v>
      </c>
      <c r="D43" t="s">
        <v>59</v>
      </c>
      <c r="E43" t="s">
        <v>59</v>
      </c>
      <c r="F43" t="s">
        <v>83</v>
      </c>
      <c r="G43" s="2" t="s">
        <v>84</v>
      </c>
      <c r="H43" s="17">
        <v>617796</v>
      </c>
      <c r="I43" s="17">
        <v>0</v>
      </c>
      <c r="J43" s="17">
        <f ca="1">Table132[[#This Row],[Adjusted Contract Price]]-Table132[[#This Row],[Base Contract]]-Table132[[#This Row],[Approved Change Orders]]</f>
        <v>0</v>
      </c>
      <c r="K43" s="17"/>
      <c r="L43" s="17">
        <v>617796</v>
      </c>
      <c r="M43" s="17">
        <v>94568</v>
      </c>
      <c r="N43" s="17">
        <v>368315.2</v>
      </c>
      <c r="O43" s="17">
        <v>0</v>
      </c>
      <c r="P43" s="17">
        <f ca="1">Table132[[#This Row],[Base Contract]]-Table132[[#This Row],[QU Original Budget]]</f>
        <v>0</v>
      </c>
      <c r="Q43" s="17">
        <f ca="1">Table132[[#This Row],[Approved Change Orders]]-Table132[[#This Row],[CO Change Order Budget]]</f>
        <v>0</v>
      </c>
      <c r="R43" s="17">
        <v>368315.2</v>
      </c>
      <c r="S43" s="17">
        <f ca="1">Table132[[#This Row],[Total Direct Budget]]-Table132[[#This Row],[Estimated Total Direct Costs]]</f>
        <v>0</v>
      </c>
      <c r="T43" s="17">
        <f ca="1">+Table132[[#This Row],[Adjusted Contract Price]]-Table132[[#This Row],[Total Direct Budget]]</f>
        <v>0</v>
      </c>
      <c r="U43" s="17">
        <f ca="1">+Table132[[#This Row],[Adjusted Contract Price]]-Table132[[#This Row],[Estimated Total Direct Costs]]</f>
        <v>0</v>
      </c>
      <c r="V43" s="18">
        <f ca="1">IF(Table132[[#This Row],[Adjusted Contract Price]]=0,0,+Table132[[#This Row],[Budgeted Gross Profit (Loss)]]/Table132[[#This Row],[Adjusted Contract Price]])</f>
        <v>0</v>
      </c>
      <c r="W43" s="18">
        <f ca="1">IF(Table132[[#This Row],[Adjusted Contract Price]]=0,0,+Table132[[#This Row],[Estimated Gross Profit (Loss)]]/Table132[[#This Row],[Adjusted Contract Price]])</f>
        <v>0</v>
      </c>
      <c r="X43" s="18">
        <v>0.596176</v>
      </c>
      <c r="Y43" s="18">
        <f ca="1">Table132[[#This Row],[Current GP %]]-Table132[[#This Row],[Prior Month1 GP]]</f>
        <v>0</v>
      </c>
      <c r="Z43" s="18">
        <v>0.596176</v>
      </c>
      <c r="AA43" s="18">
        <f ca="1">Table132[[#This Row],[Current GP %]]-Table132[[#This Row],[Prior Month2 GP]]</f>
        <v>0</v>
      </c>
      <c r="AB43" s="18">
        <v>0.596176</v>
      </c>
      <c r="AC43" s="18">
        <f ca="1">Table132[[#This Row],[Current GP %]]-Table132[[#This Row],[Prior Month3 GP]]</f>
        <v>0</v>
      </c>
      <c r="AD43" s="17">
        <v>94567.55</v>
      </c>
      <c r="AE43" s="19">
        <f ca="1">IF(Table132[[#This Row],[Estimated Total Direct Costs]]=0,0,+Table132[[#This Row],[Direct Cost To Date]]/Table132[[#This Row],[Estimated Total Direct Costs]])</f>
        <v>0</v>
      </c>
      <c r="AF43" s="17">
        <f ca="1">+Table132[[#This Row],[Estimated Gross Profit (Loss)]]*Table132[[#This Row],[% Complete]]</f>
        <v>0</v>
      </c>
      <c r="AG43" s="17">
        <v>0</v>
      </c>
      <c r="AH43" s="17">
        <f ca="1">+Table132[[#This Row],[Total Gross Profit Recognized To Date]]-Table132[[#This Row],[Gross Profit Recognized Prior Years]]</f>
        <v>0</v>
      </c>
      <c r="AI43" s="17">
        <v>617796</v>
      </c>
      <c r="AJ43" s="17">
        <f ca="1">Table132[[#This Row],[Adjusted Contract Price]]-Table132[[#This Row],[Total Amount Billed To Date]]</f>
        <v>0</v>
      </c>
      <c r="AK43" s="17">
        <v>0</v>
      </c>
      <c r="AL43" s="18">
        <f ca="1">IF(Table132[[#This Row],[Total Amount Billed To Date]]=0,0,+Table132[[#This Row],[Current Retainage Amount]]/Table132[[#This Row],[Total Amount Billed To Date]])</f>
        <v>0</v>
      </c>
      <c r="AM43" s="17">
        <v>0</v>
      </c>
      <c r="AN43" s="17">
        <f ca="1">Table132[[#This Row],[Cash Received]]-Table132[[#This Row],[Direct Cost To Date]]</f>
        <v>0</v>
      </c>
      <c r="AO43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43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43" s="17">
        <v>0</v>
      </c>
      <c r="AR43" s="17">
        <v>0</v>
      </c>
      <c r="AS43" s="17">
        <v>617796</v>
      </c>
      <c r="AT43" s="17">
        <v>0</v>
      </c>
      <c r="AU43" s="17">
        <v>22379.35</v>
      </c>
      <c r="AV43" s="17">
        <v>0</v>
      </c>
      <c r="AW43" s="12">
        <v>45729</v>
      </c>
    </row>
    <row r="44" spans="1:49" customHeight="1">
      <c r="A44" t="s">
        <v>163</v>
      </c>
      <c r="B44" t="s">
        <v>164</v>
      </c>
      <c r="C44" t="s">
        <v>135</v>
      </c>
      <c r="D44" t="s">
        <v>59</v>
      </c>
      <c r="E44" t="s">
        <v>59</v>
      </c>
      <c r="F44" t="s">
        <v>136</v>
      </c>
      <c r="G44" s="2" t="s">
        <v>84</v>
      </c>
      <c r="H44" s="17">
        <v>513955.56</v>
      </c>
      <c r="I44" s="17">
        <v>0</v>
      </c>
      <c r="J44" s="17">
        <f ca="1">Table132[[#This Row],[Adjusted Contract Price]]-Table132[[#This Row],[Base Contract]]-Table132[[#This Row],[Approved Change Orders]]</f>
        <v>0</v>
      </c>
      <c r="K44" s="17"/>
      <c r="L44" s="17">
        <v>513955.56</v>
      </c>
      <c r="M44" s="17">
        <v>300409.78</v>
      </c>
      <c r="N44" s="17">
        <v>300409.78</v>
      </c>
      <c r="O44" s="17">
        <v>0</v>
      </c>
      <c r="P44" s="17">
        <f ca="1">Table132[[#This Row],[Base Contract]]-Table132[[#This Row],[QU Original Budget]]</f>
        <v>0</v>
      </c>
      <c r="Q44" s="17">
        <f ca="1">Table132[[#This Row],[Approved Change Orders]]-Table132[[#This Row],[CO Change Order Budget]]</f>
        <v>0</v>
      </c>
      <c r="R44" s="17">
        <v>300409.78</v>
      </c>
      <c r="S44" s="17">
        <f ca="1">Table132[[#This Row],[Total Direct Budget]]-Table132[[#This Row],[Estimated Total Direct Costs]]</f>
        <v>0</v>
      </c>
      <c r="T44" s="17">
        <f ca="1">+Table132[[#This Row],[Adjusted Contract Price]]-Table132[[#This Row],[Total Direct Budget]]</f>
        <v>0</v>
      </c>
      <c r="U44" s="17">
        <f ca="1">+Table132[[#This Row],[Adjusted Contract Price]]-Table132[[#This Row],[Estimated Total Direct Costs]]</f>
        <v>0</v>
      </c>
      <c r="V44" s="18">
        <f ca="1">IF(Table132[[#This Row],[Adjusted Contract Price]]=0,0,+Table132[[#This Row],[Budgeted Gross Profit (Loss)]]/Table132[[#This Row],[Adjusted Contract Price]])</f>
        <v>0</v>
      </c>
      <c r="W44" s="18">
        <f ca="1">IF(Table132[[#This Row],[Adjusted Contract Price]]=0,0,+Table132[[#This Row],[Estimated Gross Profit (Loss)]]/Table132[[#This Row],[Adjusted Contract Price]])</f>
        <v>0</v>
      </c>
      <c r="X44" s="18">
        <v>0.584505</v>
      </c>
      <c r="Y44" s="18">
        <f ca="1">Table132[[#This Row],[Current GP %]]-Table132[[#This Row],[Prior Month1 GP]]</f>
        <v>0</v>
      </c>
      <c r="Z44" s="18">
        <v>0.584505</v>
      </c>
      <c r="AA44" s="18">
        <f ca="1">Table132[[#This Row],[Current GP %]]-Table132[[#This Row],[Prior Month2 GP]]</f>
        <v>0</v>
      </c>
      <c r="AB44" s="18">
        <v>0.584505</v>
      </c>
      <c r="AC44" s="18">
        <f ca="1">Table132[[#This Row],[Current GP %]]-Table132[[#This Row],[Prior Month3 GP]]</f>
        <v>0</v>
      </c>
      <c r="AD44" s="17">
        <v>54454.99</v>
      </c>
      <c r="AE44" s="19">
        <f ca="1">IF(Table132[[#This Row],[Estimated Total Direct Costs]]=0,0,+Table132[[#This Row],[Direct Cost To Date]]/Table132[[#This Row],[Estimated Total Direct Costs]])</f>
        <v>0</v>
      </c>
      <c r="AF44" s="17">
        <f ca="1">+Table132[[#This Row],[Estimated Gross Profit (Loss)]]*Table132[[#This Row],[% Complete]]</f>
        <v>0</v>
      </c>
      <c r="AG44" s="17">
        <v>0</v>
      </c>
      <c r="AH44" s="17">
        <f ca="1">+Table132[[#This Row],[Total Gross Profit Recognized To Date]]-Table132[[#This Row],[Gross Profit Recognized Prior Years]]</f>
        <v>0</v>
      </c>
      <c r="AI44" s="17">
        <v>262966.58</v>
      </c>
      <c r="AJ44" s="17">
        <f ca="1">Table132[[#This Row],[Adjusted Contract Price]]-Table132[[#This Row],[Total Amount Billed To Date]]</f>
        <v>0</v>
      </c>
      <c r="AK44" s="17">
        <v>0</v>
      </c>
      <c r="AL44" s="18">
        <f ca="1">IF(Table132[[#This Row],[Total Amount Billed To Date]]=0,0,+Table132[[#This Row],[Current Retainage Amount]]/Table132[[#This Row],[Total Amount Billed To Date]])</f>
        <v>0</v>
      </c>
      <c r="AM44" s="17">
        <v>50000</v>
      </c>
      <c r="AN44" s="17">
        <f ca="1">Table132[[#This Row],[Cash Received]]-Table132[[#This Row],[Direct Cost To Date]]</f>
        <v>0</v>
      </c>
      <c r="AO44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44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44" s="17">
        <v>0</v>
      </c>
      <c r="AR44" s="17">
        <v>0</v>
      </c>
      <c r="AS44" s="17">
        <v>212966.58</v>
      </c>
      <c r="AT44" s="17">
        <v>50000</v>
      </c>
      <c r="AU44" s="17">
        <v>15123.81</v>
      </c>
      <c r="AV44" s="17">
        <v>0</v>
      </c>
      <c r="AW44" s="12">
        <v>45729</v>
      </c>
    </row>
    <row r="45" spans="1:49" customHeight="1">
      <c r="A45" t="s">
        <v>165</v>
      </c>
      <c r="B45" t="s">
        <v>166</v>
      </c>
      <c r="C45" t="s">
        <v>58</v>
      </c>
      <c r="D45" t="s">
        <v>59</v>
      </c>
      <c r="E45" t="s">
        <v>59</v>
      </c>
      <c r="F45" t="s">
        <v>60</v>
      </c>
      <c r="G45" s="2" t="s">
        <v>84</v>
      </c>
      <c r="H45" s="17">
        <v>251517.42</v>
      </c>
      <c r="I45" s="17">
        <v>0</v>
      </c>
      <c r="J45" s="17">
        <f ca="1">Table132[[#This Row],[Adjusted Contract Price]]-Table132[[#This Row],[Base Contract]]-Table132[[#This Row],[Approved Change Orders]]</f>
        <v>0</v>
      </c>
      <c r="K45" s="17"/>
      <c r="L45" s="17">
        <v>251517.42</v>
      </c>
      <c r="M45" s="17">
        <v>52830</v>
      </c>
      <c r="N45" s="17">
        <v>183260</v>
      </c>
      <c r="O45" s="17">
        <v>0</v>
      </c>
      <c r="P45" s="17">
        <f ca="1">Table132[[#This Row],[Base Contract]]-Table132[[#This Row],[QU Original Budget]]</f>
        <v>0</v>
      </c>
      <c r="Q45" s="17">
        <f ca="1">Table132[[#This Row],[Approved Change Orders]]-Table132[[#This Row],[CO Change Order Budget]]</f>
        <v>0</v>
      </c>
      <c r="R45" s="17">
        <v>183260</v>
      </c>
      <c r="S45" s="17">
        <f ca="1">Table132[[#This Row],[Total Direct Budget]]-Table132[[#This Row],[Estimated Total Direct Costs]]</f>
        <v>0</v>
      </c>
      <c r="T45" s="17">
        <f ca="1">+Table132[[#This Row],[Adjusted Contract Price]]-Table132[[#This Row],[Total Direct Budget]]</f>
        <v>0</v>
      </c>
      <c r="U45" s="17">
        <f ca="1">+Table132[[#This Row],[Adjusted Contract Price]]-Table132[[#This Row],[Estimated Total Direct Costs]]</f>
        <v>0</v>
      </c>
      <c r="V45" s="18">
        <f ca="1">IF(Table132[[#This Row],[Adjusted Contract Price]]=0,0,+Table132[[#This Row],[Budgeted Gross Profit (Loss)]]/Table132[[#This Row],[Adjusted Contract Price]])</f>
        <v>0</v>
      </c>
      <c r="W45" s="18">
        <f ca="1">IF(Table132[[#This Row],[Adjusted Contract Price]]=0,0,+Table132[[#This Row],[Estimated Gross Profit (Loss)]]/Table132[[#This Row],[Adjusted Contract Price]])</f>
        <v>0</v>
      </c>
      <c r="X45" s="18">
        <v>0.728617</v>
      </c>
      <c r="Y45" s="18">
        <f ca="1">Table132[[#This Row],[Current GP %]]-Table132[[#This Row],[Prior Month1 GP]]</f>
        <v>0</v>
      </c>
      <c r="Z45" s="18">
        <v>0</v>
      </c>
      <c r="AA45" s="18">
        <f ca="1">Table132[[#This Row],[Current GP %]]-Table132[[#This Row],[Prior Month2 GP]]</f>
        <v>0</v>
      </c>
      <c r="AB45" s="18">
        <v>0</v>
      </c>
      <c r="AC45" s="18">
        <f ca="1">Table132[[#This Row],[Current GP %]]-Table132[[#This Row],[Prior Month3 GP]]</f>
        <v>0</v>
      </c>
      <c r="AD45" s="17">
        <v>52829.68</v>
      </c>
      <c r="AE45" s="19">
        <f ca="1">IF(Table132[[#This Row],[Estimated Total Direct Costs]]=0,0,+Table132[[#This Row],[Direct Cost To Date]]/Table132[[#This Row],[Estimated Total Direct Costs]])</f>
        <v>0</v>
      </c>
      <c r="AF45" s="17">
        <f ca="1">+Table132[[#This Row],[Estimated Gross Profit (Loss)]]*Table132[[#This Row],[% Complete]]</f>
        <v>0</v>
      </c>
      <c r="AG45" s="17">
        <v>0</v>
      </c>
      <c r="AH45" s="17">
        <f ca="1">+Table132[[#This Row],[Total Gross Profit Recognized To Date]]-Table132[[#This Row],[Gross Profit Recognized Prior Years]]</f>
        <v>0</v>
      </c>
      <c r="AI45" s="17">
        <v>150910.45</v>
      </c>
      <c r="AJ45" s="17">
        <f ca="1">Table132[[#This Row],[Adjusted Contract Price]]-Table132[[#This Row],[Total Amount Billed To Date]]</f>
        <v>0</v>
      </c>
      <c r="AK45" s="17">
        <v>0</v>
      </c>
      <c r="AL45" s="18">
        <f ca="1">IF(Table132[[#This Row],[Total Amount Billed To Date]]=0,0,+Table132[[#This Row],[Current Retainage Amount]]/Table132[[#This Row],[Total Amount Billed To Date]])</f>
        <v>0</v>
      </c>
      <c r="AM45" s="17">
        <v>0</v>
      </c>
      <c r="AN45" s="17">
        <f ca="1">Table132[[#This Row],[Cash Received]]-Table132[[#This Row],[Direct Cost To Date]]</f>
        <v>0</v>
      </c>
      <c r="AO45" s="17">
        <f ca="1">IF((+Table132[[#This Row],[Direct Cost To Date]]+Table132[[#This Row],[Total Gross Profit Recognized To Date]]-Table132[[#This Row],[Total Amount Billed To Date]])&gt;=0,+Table132[[#This Row],[Direct Cost To Date]]+Table132[[#This Row],[Total Gross Profit Recognized To Date]]-Table132[[#This Row],[Total Amount Billed To Date]],0)</f>
        <v>0</v>
      </c>
      <c r="AP45" s="17">
        <f ca="1">IF((+Table132[[#This Row],[Direct Cost To Date]]+Table132[[#This Row],[Total Gross Profit Recognized To Date]]-Table132[[#This Row],[Total Amount Billed To Date]])&lt;0,-(+Table132[[#This Row],[Direct Cost To Date]]+Table132[[#This Row],[Total Gross Profit Recognized To Date]]-Table132[[#This Row],[Total Amount Billed To Date]]),0)</f>
        <v>0</v>
      </c>
      <c r="AQ45" s="17">
        <v>0</v>
      </c>
      <c r="AR45" s="17">
        <v>0</v>
      </c>
      <c r="AS45" s="17">
        <v>150910.45</v>
      </c>
      <c r="AT45" s="17">
        <v>0</v>
      </c>
      <c r="AU45" s="17">
        <v>2554.68</v>
      </c>
      <c r="AV45" s="17">
        <v>0</v>
      </c>
      <c r="AW45" s="12">
        <v>45729</v>
      </c>
    </row>
    <row r="46" spans="6:33" customHeight="1">
      <c r="F46" s="1"/>
      <c r="G46" s="1"/>
      <c r="J46" s="1"/>
      <c r="K46" s="1"/>
      <c r="L46" s="1"/>
      <c r="R46" s="1"/>
      <c r="AC46" s="1"/>
      <c r="AE46" s="1"/>
      <c r="AG46" s="1"/>
    </row>
    <row r="47" spans="6:48" customHeight="1">
      <c r="F47" t="s">
        <v>34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</row>
    <row r="48" spans="6:33" customHeight="1">
      <c r="F48" s="1"/>
      <c r="G48" s="1"/>
      <c r="J48" s="1"/>
      <c r="K48" s="1"/>
      <c r="L48" s="1"/>
      <c r="R48" s="1"/>
      <c r="AC48" s="1"/>
      <c r="AE48" s="1"/>
      <c r="AG48" s="1"/>
    </row>
    <row r="49" spans="6:33" customHeight="1">
      <c r="F49" s="1"/>
      <c r="G49" s="1"/>
      <c r="J49" s="1"/>
      <c r="K49" s="1"/>
      <c r="L49" s="1"/>
      <c r="R49" s="1"/>
      <c r="AC49" s="1"/>
      <c r="AE49" s="1"/>
      <c r="AG49" s="1"/>
    </row>
    <row r="50" spans="6:33" customHeight="1">
      <c r="F50" s="1"/>
      <c r="G50" s="1"/>
      <c r="J50" s="1"/>
      <c r="K50" s="1"/>
      <c r="L50" s="1"/>
      <c r="R50" s="1"/>
      <c r="AC50" s="1"/>
      <c r="AE50" s="1"/>
      <c r="AG50" s="1"/>
    </row>
    <row r="51" spans="6:33" customHeight="1">
      <c r="F51" s="1"/>
      <c r="G51" s="1"/>
      <c r="J51" s="1"/>
      <c r="K51" s="1"/>
      <c r="L51" s="1"/>
      <c r="R51" s="1"/>
      <c r="AC51" s="1"/>
      <c r="AE51" s="1"/>
      <c r="AG51" s="1"/>
    </row>
    <row r="52" spans="6:33" customHeight="1">
      <c r="F52" s="1"/>
      <c r="G52" s="1"/>
      <c r="J52" s="1"/>
      <c r="K52" s="1"/>
      <c r="L52" s="1"/>
      <c r="R52" s="1"/>
      <c r="AC52" s="1"/>
      <c r="AE52" s="1"/>
      <c r="AG52" s="1"/>
    </row>
    <row r="53" spans="6:33" customHeight="1">
      <c r="F53" s="1"/>
      <c r="G53" s="1"/>
      <c r="J53" s="1"/>
      <c r="K53" s="1"/>
      <c r="L53" s="1"/>
      <c r="R53" s="1"/>
      <c r="AC53" s="1"/>
      <c r="AE53" s="1"/>
      <c r="AG53" s="1"/>
    </row>
    <row r="54" spans="6:33" customHeight="1">
      <c r="F54" s="1"/>
      <c r="G54" s="1"/>
      <c r="J54" s="1"/>
      <c r="K54" s="1"/>
      <c r="L54" s="1"/>
      <c r="R54" s="1"/>
      <c r="AC54" s="1"/>
      <c r="AE54" s="1"/>
      <c r="AG54" s="1"/>
    </row>
    <row r="55" spans="6:33" customHeight="1">
      <c r="F55" s="1"/>
      <c r="G55" s="1"/>
      <c r="J55" s="1"/>
      <c r="K55" s="1"/>
      <c r="L55" s="1"/>
      <c r="R55" s="1"/>
      <c r="AC55" s="1"/>
      <c r="AE55" s="1"/>
      <c r="AG55" s="1"/>
    </row>
    <row r="56" spans="6:33" customHeight="1">
      <c r="F56" s="1"/>
      <c r="G56" s="1"/>
      <c r="J56" s="1"/>
      <c r="K56" s="1"/>
      <c r="L56" s="1"/>
      <c r="R56" s="1"/>
      <c r="AC56" s="1"/>
      <c r="AE56" s="1"/>
      <c r="AG56" s="1"/>
    </row>
    <row r="57" spans="6:33" customHeight="1">
      <c r="F57" s="1"/>
      <c r="G57" s="1"/>
      <c r="J57" s="1"/>
      <c r="K57" s="1"/>
      <c r="L57" s="1"/>
      <c r="R57" s="1"/>
      <c r="AC57" s="1"/>
      <c r="AE57" s="1"/>
      <c r="AG57" s="1"/>
    </row>
    <row r="58" spans="6:33" customHeight="1">
      <c r="F58" s="1"/>
      <c r="G58" s="1"/>
      <c r="J58" s="1"/>
      <c r="K58" s="1"/>
      <c r="L58" s="1"/>
      <c r="R58" s="1"/>
      <c r="AC58" s="1"/>
      <c r="AE58" s="1"/>
      <c r="AG58" s="1"/>
    </row>
    <row r="59" spans="6:33" customHeight="1">
      <c r="F59" s="1"/>
      <c r="G59" s="1"/>
      <c r="J59" s="1"/>
      <c r="K59" s="1"/>
      <c r="L59" s="1"/>
      <c r="R59" s="1"/>
      <c r="AC59" s="1"/>
      <c r="AE59" s="1"/>
      <c r="AG59" s="1"/>
    </row>
    <row r="60" spans="6:33" customHeight="1">
      <c r="F60" s="1"/>
      <c r="G60" s="1"/>
      <c r="J60" s="1"/>
      <c r="K60" s="1"/>
      <c r="L60" s="1"/>
      <c r="R60" s="1"/>
      <c r="AC60" s="1"/>
      <c r="AE60" s="1"/>
      <c r="AG60" s="1"/>
    </row>
    <row r="61" spans="6:33" customHeight="1">
      <c r="F61" s="1"/>
      <c r="G61" s="1"/>
      <c r="J61" s="1"/>
      <c r="K61" s="1"/>
      <c r="L61" s="1"/>
      <c r="R61" s="1"/>
      <c r="AC61" s="1"/>
      <c r="AE61" s="1"/>
      <c r="AG61" s="1"/>
    </row>
    <row r="62" spans="6:33" customHeight="1">
      <c r="F62" s="1"/>
      <c r="G62" s="1"/>
      <c r="J62" s="1"/>
      <c r="K62" s="1"/>
      <c r="L62" s="1"/>
      <c r="R62" s="1"/>
      <c r="AC62" s="1"/>
      <c r="AE62" s="1"/>
      <c r="AG62" s="1"/>
    </row>
    <row r="63" spans="6:33" customHeight="1">
      <c r="F63" s="1"/>
      <c r="G63" s="1"/>
      <c r="J63" s="1"/>
      <c r="K63" s="1"/>
      <c r="L63" s="1"/>
      <c r="R63" s="1"/>
      <c r="AC63" s="1"/>
      <c r="AE63" s="1"/>
      <c r="AG63" s="1"/>
    </row>
    <row r="64" spans="6:33" customHeight="1">
      <c r="F64" s="1"/>
      <c r="G64" s="1"/>
      <c r="J64" s="1"/>
      <c r="K64" s="1"/>
      <c r="L64" s="1"/>
      <c r="R64" s="1"/>
      <c r="AC64" s="1"/>
      <c r="AE64" s="1"/>
      <c r="AG64" s="1"/>
    </row>
    <row r="65" spans="6:33" customHeight="1">
      <c r="F65" s="1"/>
      <c r="G65" s="1"/>
      <c r="J65" s="1"/>
      <c r="K65" s="1"/>
      <c r="L65" s="1"/>
      <c r="R65" s="1"/>
      <c r="AC65" s="1"/>
      <c r="AE65" s="1"/>
      <c r="AG65" s="1"/>
    </row>
    <row r="66" spans="6:33" customHeight="1">
      <c r="F66" s="1"/>
      <c r="G66" s="1"/>
      <c r="J66" s="1"/>
      <c r="K66" s="1"/>
      <c r="L66" s="1"/>
      <c r="R66" s="1"/>
      <c r="AC66" s="1"/>
      <c r="AE66" s="1"/>
      <c r="AG66" s="1"/>
    </row>
    <row r="67" spans="6:33" customHeight="1">
      <c r="F67" s="1"/>
      <c r="G67" s="1"/>
      <c r="J67" s="1"/>
      <c r="K67" s="1"/>
      <c r="L67" s="1"/>
      <c r="R67" s="1"/>
      <c r="AC67" s="1"/>
      <c r="AE67" s="1"/>
      <c r="AG67" s="1"/>
    </row>
    <row r="68" spans="6:33" customHeight="1">
      <c r="F68" s="1"/>
      <c r="G68" s="1"/>
      <c r="J68" s="1"/>
      <c r="K68" s="1"/>
      <c r="L68" s="1"/>
      <c r="R68" s="1"/>
      <c r="AC68" s="1"/>
      <c r="AE68" s="1"/>
      <c r="AG68" s="1"/>
    </row>
    <row r="69" spans="6:33" customHeight="1">
      <c r="F69" s="1"/>
      <c r="G69" s="1"/>
      <c r="J69" s="1"/>
      <c r="K69" s="1"/>
      <c r="L69" s="1"/>
      <c r="R69" s="1"/>
      <c r="AC69" s="1"/>
      <c r="AE69" s="1"/>
      <c r="AG69" s="1"/>
    </row>
    <row r="70" spans="6:33" customHeight="1">
      <c r="F70" s="1"/>
      <c r="G70" s="1"/>
      <c r="J70" s="1"/>
      <c r="K70" s="1"/>
      <c r="L70" s="1"/>
      <c r="R70" s="1"/>
      <c r="AC70" s="1"/>
      <c r="AE70" s="1"/>
      <c r="AG70" s="1"/>
    </row>
    <row r="71" spans="6:33" customHeight="1">
      <c r="F71" s="1"/>
      <c r="G71" s="1"/>
      <c r="J71" s="1"/>
      <c r="K71" s="1"/>
      <c r="L71" s="1"/>
      <c r="R71" s="1"/>
      <c r="AC71" s="1"/>
      <c r="AE71" s="1"/>
      <c r="AG71" s="1"/>
    </row>
    <row r="72" spans="6:33" customHeight="1">
      <c r="F72" s="1"/>
      <c r="G72" s="1"/>
      <c r="J72" s="1"/>
      <c r="K72" s="1"/>
      <c r="L72" s="1"/>
      <c r="R72" s="1"/>
      <c r="AC72" s="1"/>
      <c r="AE72" s="1"/>
      <c r="AG72" s="1"/>
    </row>
    <row r="73" spans="6:33" customHeight="1">
      <c r="F73" s="1"/>
      <c r="G73" s="1"/>
      <c r="J73" s="1"/>
      <c r="K73" s="1"/>
      <c r="L73" s="1"/>
      <c r="R73" s="1"/>
      <c r="AC73" s="1"/>
      <c r="AE73" s="1"/>
      <c r="AG73" s="1"/>
    </row>
    <row r="74" spans="6:33" customHeight="1">
      <c r="F74" s="1"/>
      <c r="G74" s="1"/>
      <c r="J74" s="1"/>
      <c r="K74" s="1"/>
      <c r="L74" s="1"/>
      <c r="R74" s="1"/>
      <c r="AC74" s="1"/>
      <c r="AE74" s="1"/>
      <c r="AG74" s="1"/>
    </row>
    <row r="75" spans="6:33" customHeight="1">
      <c r="F75" s="1"/>
      <c r="G75" s="1"/>
      <c r="J75" s="1"/>
      <c r="K75" s="1"/>
      <c r="L75" s="1"/>
      <c r="R75" s="1"/>
      <c r="AC75" s="1"/>
      <c r="AE75" s="1"/>
      <c r="AG75" s="1"/>
    </row>
    <row r="76" spans="6:33" customHeight="1">
      <c r="F76" s="1"/>
      <c r="G76" s="1"/>
      <c r="J76" s="1"/>
      <c r="K76" s="1"/>
      <c r="L76" s="1"/>
      <c r="R76" s="1"/>
      <c r="AC76" s="1"/>
      <c r="AE76" s="1"/>
      <c r="AG76" s="1"/>
    </row>
    <row r="77" spans="6:33" customHeight="1">
      <c r="F77" s="1"/>
      <c r="G77" s="1"/>
      <c r="J77" s="1"/>
      <c r="K77" s="1"/>
      <c r="L77" s="1"/>
      <c r="R77" s="1"/>
      <c r="AC77" s="1"/>
      <c r="AE77" s="1"/>
      <c r="AG77" s="1"/>
    </row>
    <row r="78" spans="6:33" customHeight="1">
      <c r="F78" s="1"/>
      <c r="G78" s="1"/>
      <c r="J78" s="1"/>
      <c r="K78" s="1"/>
      <c r="L78" s="1"/>
      <c r="R78" s="1"/>
      <c r="AC78" s="1"/>
      <c r="AE78" s="1"/>
      <c r="AG78" s="1"/>
    </row>
    <row r="79" spans="6:33" customHeight="1">
      <c r="F79" s="1"/>
      <c r="G79" s="1"/>
      <c r="J79" s="1"/>
      <c r="K79" s="1"/>
      <c r="L79" s="1"/>
      <c r="R79" s="1"/>
      <c r="AC79" s="1"/>
      <c r="AE79" s="1"/>
      <c r="AG79" s="1"/>
    </row>
    <row r="80" spans="6:33" customHeight="1">
      <c r="F80" s="1"/>
      <c r="G80" s="1"/>
      <c r="J80" s="1"/>
      <c r="K80" s="1"/>
      <c r="L80" s="1"/>
      <c r="R80" s="1"/>
      <c r="AC80" s="1"/>
      <c r="AE80" s="1"/>
      <c r="AG80" s="1"/>
    </row>
    <row r="81" spans="6:33" customHeight="1">
      <c r="F81" s="1"/>
      <c r="G81" s="1"/>
      <c r="J81" s="1"/>
      <c r="K81" s="1"/>
      <c r="L81" s="1"/>
      <c r="R81" s="1"/>
      <c r="AC81" s="1"/>
      <c r="AE81" s="1"/>
      <c r="AG81" s="1"/>
    </row>
    <row r="82" spans="6:33" customHeight="1">
      <c r="F82" s="1"/>
      <c r="G82" s="1"/>
      <c r="J82" s="1"/>
      <c r="K82" s="1"/>
      <c r="L82" s="1"/>
      <c r="R82" s="1"/>
      <c r="AC82" s="1"/>
      <c r="AE82" s="1"/>
      <c r="AG82" s="1"/>
    </row>
    <row r="83" spans="6:33" customHeight="1">
      <c r="F83" s="1"/>
      <c r="G83" s="1"/>
      <c r="J83" s="1"/>
      <c r="K83" s="1"/>
      <c r="L83" s="1"/>
      <c r="R83" s="1"/>
      <c r="AC83" s="1"/>
      <c r="AE83" s="1"/>
      <c r="AG83" s="1"/>
    </row>
    <row r="84" spans="6:33" customHeight="1">
      <c r="F84" s="1"/>
      <c r="G84" s="1"/>
      <c r="J84" s="1"/>
      <c r="K84" s="1"/>
      <c r="L84" s="1"/>
      <c r="R84" s="1"/>
      <c r="AC84" s="1"/>
      <c r="AE84" s="1"/>
      <c r="AG84" s="1"/>
    </row>
    <row r="85" spans="6:33" customHeight="1">
      <c r="F85" s="1"/>
      <c r="G85" s="1"/>
      <c r="J85" s="1"/>
      <c r="K85" s="1"/>
      <c r="L85" s="1"/>
      <c r="R85" s="1"/>
      <c r="AC85" s="1"/>
      <c r="AE85" s="1"/>
      <c r="AG85" s="1"/>
    </row>
    <row r="86" spans="6:33" customHeight="1">
      <c r="F86" s="1"/>
      <c r="G86" s="1"/>
      <c r="J86" s="1"/>
      <c r="K86" s="1"/>
      <c r="L86" s="1"/>
      <c r="R86" s="1"/>
      <c r="AC86" s="1"/>
      <c r="AE86" s="1"/>
      <c r="AG86" s="1"/>
    </row>
    <row r="87" spans="6:33" customHeight="1">
      <c r="F87" s="1"/>
      <c r="G87" s="1"/>
      <c r="J87" s="1"/>
      <c r="K87" s="1"/>
      <c r="L87" s="1"/>
      <c r="R87" s="1"/>
      <c r="AC87" s="1"/>
      <c r="AE87" s="1"/>
      <c r="AG87" s="1"/>
    </row>
    <row r="88" spans="6:33" customHeight="1">
      <c r="F88" s="1"/>
      <c r="G88" s="1"/>
      <c r="J88" s="1"/>
      <c r="K88" s="1"/>
      <c r="L88" s="1"/>
      <c r="R88" s="1"/>
      <c r="AC88" s="1"/>
      <c r="AE88" s="1"/>
      <c r="AG88" s="1"/>
    </row>
    <row r="89" spans="6:33" customHeight="1">
      <c r="F89" s="1"/>
      <c r="G89" s="1"/>
      <c r="J89" s="1"/>
      <c r="K89" s="1"/>
      <c r="L89" s="1"/>
      <c r="R89" s="1"/>
      <c r="AC89" s="1"/>
      <c r="AE89" s="1"/>
      <c r="AG89" s="1"/>
    </row>
    <row r="90" spans="6:33" customHeight="1">
      <c r="F90" s="1"/>
      <c r="G90" s="1"/>
      <c r="J90" s="1"/>
      <c r="K90" s="1"/>
      <c r="L90" s="1"/>
      <c r="R90" s="1"/>
      <c r="AC90" s="1"/>
      <c r="AE90" s="1"/>
      <c r="AG90" s="1"/>
    </row>
    <row r="91" spans="6:33" customHeight="1">
      <c r="F91" s="1"/>
      <c r="G91" s="1"/>
      <c r="J91" s="1"/>
      <c r="K91" s="1"/>
      <c r="L91" s="1"/>
      <c r="R91" s="1"/>
      <c r="AC91" s="1"/>
      <c r="AE91" s="1"/>
      <c r="AG91" s="1"/>
    </row>
    <row r="92" spans="6:33" customHeight="1">
      <c r="F92" s="1"/>
      <c r="G92" s="1"/>
      <c r="J92" s="1"/>
      <c r="K92" s="1"/>
      <c r="L92" s="1"/>
      <c r="R92" s="1"/>
      <c r="AC92" s="1"/>
      <c r="AE92" s="1"/>
      <c r="AG92" s="1"/>
    </row>
    <row r="93" spans="6:33" customHeight="1">
      <c r="F93" s="1"/>
      <c r="G93" s="1"/>
      <c r="J93" s="1"/>
      <c r="K93" s="1"/>
      <c r="L93" s="1"/>
      <c r="R93" s="1"/>
      <c r="AC93" s="1"/>
      <c r="AE93" s="1"/>
      <c r="AG93" s="1"/>
    </row>
    <row r="94" spans="6:33" customHeight="1">
      <c r="F94" s="1"/>
      <c r="G94" s="1"/>
      <c r="J94" s="1"/>
      <c r="K94" s="1"/>
      <c r="L94" s="1"/>
      <c r="R94" s="1"/>
      <c r="AC94" s="1"/>
      <c r="AE94" s="1"/>
      <c r="AG94" s="1"/>
    </row>
    <row r="95" spans="6:33" customHeight="1">
      <c r="F95" s="1"/>
      <c r="G95" s="1"/>
      <c r="J95" s="1"/>
      <c r="K95" s="1"/>
      <c r="L95" s="1"/>
      <c r="R95" s="1"/>
      <c r="AC95" s="1"/>
      <c r="AE95" s="1"/>
      <c r="AG95" s="1"/>
    </row>
    <row r="96" spans="6:33" customHeight="1">
      <c r="F96" s="1"/>
      <c r="G96" s="1"/>
      <c r="J96" s="1"/>
      <c r="K96" s="1"/>
      <c r="L96" s="1"/>
      <c r="R96" s="1"/>
      <c r="AC96" s="1"/>
      <c r="AE96" s="1"/>
      <c r="AG96" s="1"/>
    </row>
    <row r="97" spans="6:33" customHeight="1">
      <c r="F97" s="1"/>
      <c r="G97" s="1"/>
      <c r="J97" s="1"/>
      <c r="K97" s="1"/>
      <c r="L97" s="1"/>
      <c r="R97" s="1"/>
      <c r="AC97" s="1"/>
      <c r="AE97" s="1"/>
      <c r="AG97" s="1"/>
    </row>
    <row r="98" spans="6:33" customHeight="1">
      <c r="F98" s="1"/>
      <c r="G98" s="1"/>
      <c r="J98" s="1"/>
      <c r="K98" s="1"/>
      <c r="L98" s="1"/>
      <c r="R98" s="1"/>
      <c r="AC98" s="1"/>
      <c r="AE98" s="1"/>
      <c r="AG98" s="1"/>
    </row>
    <row r="99" spans="6:33" customHeight="1">
      <c r="F99" s="1"/>
      <c r="G99" s="1"/>
      <c r="J99" s="1"/>
      <c r="K99" s="1"/>
      <c r="L99" s="1"/>
      <c r="R99" s="1"/>
      <c r="AC99" s="1"/>
      <c r="AE99" s="1"/>
      <c r="AG99" s="1"/>
    </row>
    <row r="100" spans="6:33" customHeight="1">
      <c r="F100" s="1"/>
      <c r="G100" s="1"/>
      <c r="J100" s="1"/>
      <c r="K100" s="1"/>
      <c r="L100" s="1"/>
      <c r="R100" s="1"/>
      <c r="AC100" s="1"/>
      <c r="AE100" s="1"/>
      <c r="AG100" s="1"/>
    </row>
    <row r="101" spans="6:33" customHeight="1">
      <c r="F101" s="1"/>
      <c r="G101" s="1"/>
      <c r="J101" s="1"/>
      <c r="K101" s="1"/>
      <c r="L101" s="1"/>
      <c r="R101" s="1"/>
      <c r="AC101" s="1"/>
      <c r="AE101" s="1"/>
      <c r="AG101" s="1"/>
    </row>
    <row r="102" spans="6:33" customHeight="1">
      <c r="F102" s="1"/>
      <c r="G102" s="1"/>
      <c r="J102" s="1"/>
      <c r="K102" s="1"/>
      <c r="L102" s="1"/>
      <c r="R102" s="1"/>
      <c r="AC102" s="1"/>
      <c r="AE102" s="1"/>
      <c r="AG102" s="1"/>
    </row>
    <row r="103" spans="6:33" customHeight="1">
      <c r="F103" s="1"/>
      <c r="G103" s="1"/>
      <c r="J103" s="1"/>
      <c r="K103" s="1"/>
      <c r="L103" s="1"/>
      <c r="R103" s="1"/>
      <c r="AC103" s="1"/>
      <c r="AE103" s="1"/>
      <c r="AG103" s="1"/>
    </row>
    <row r="104" spans="6:33" customHeight="1">
      <c r="F104" s="1"/>
      <c r="G104" s="1"/>
      <c r="J104" s="1"/>
      <c r="K104" s="1"/>
      <c r="L104" s="1"/>
      <c r="R104" s="1"/>
      <c r="AC104" s="1"/>
      <c r="AE104" s="1"/>
      <c r="AG104" s="1"/>
    </row>
    <row r="105" spans="6:33" customHeight="1">
      <c r="F105" s="1"/>
      <c r="G105" s="1"/>
      <c r="J105" s="1"/>
      <c r="K105" s="1"/>
      <c r="L105" s="1"/>
      <c r="R105" s="1"/>
      <c r="AC105" s="1"/>
      <c r="AE105" s="1"/>
      <c r="AG105" s="1"/>
    </row>
    <row r="106" spans="6:33" customHeight="1">
      <c r="F106" s="1"/>
      <c r="G106" s="1"/>
      <c r="J106" s="1"/>
      <c r="K106" s="1"/>
      <c r="L106" s="1"/>
      <c r="R106" s="1"/>
      <c r="AC106" s="1"/>
      <c r="AE106" s="1"/>
      <c r="AG106" s="1"/>
    </row>
    <row r="107" spans="6:33" customHeight="1">
      <c r="F107" s="1"/>
      <c r="G107" s="1"/>
      <c r="J107" s="1"/>
      <c r="K107" s="1"/>
      <c r="L107" s="1"/>
      <c r="R107" s="1"/>
      <c r="AC107" s="1"/>
      <c r="AE107" s="1"/>
      <c r="AG107" s="1"/>
    </row>
    <row r="108" spans="6:33" customHeight="1">
      <c r="F108" s="1"/>
      <c r="G108" s="1"/>
      <c r="J108" s="1"/>
      <c r="K108" s="1"/>
      <c r="L108" s="1"/>
      <c r="R108" s="1"/>
      <c r="AC108" s="1"/>
      <c r="AE108" s="1"/>
      <c r="AG108" s="1"/>
    </row>
    <row r="109" spans="6:33" customHeight="1">
      <c r="F109" s="1"/>
      <c r="G109" s="1"/>
      <c r="J109" s="1"/>
      <c r="K109" s="1"/>
      <c r="L109" s="1"/>
      <c r="R109" s="1"/>
      <c r="AC109" s="1"/>
      <c r="AE109" s="1"/>
      <c r="AG109" s="1"/>
    </row>
    <row r="110" spans="6:33" customHeight="1">
      <c r="F110" s="1"/>
      <c r="G110" s="1"/>
      <c r="J110" s="1"/>
      <c r="K110" s="1"/>
      <c r="L110" s="1"/>
      <c r="R110" s="1"/>
      <c r="AC110" s="1"/>
      <c r="AE110" s="1"/>
      <c r="AG110" s="1"/>
    </row>
    <row r="111" spans="6:33" customHeight="1">
      <c r="F111" s="1"/>
      <c r="G111" s="1"/>
      <c r="J111" s="1"/>
      <c r="K111" s="1"/>
      <c r="L111" s="1"/>
      <c r="R111" s="1"/>
      <c r="AC111" s="1"/>
      <c r="AE111" s="1"/>
      <c r="AG111" s="1"/>
    </row>
    <row r="112" spans="6:33" customHeight="1">
      <c r="F112" s="1"/>
      <c r="G112" s="1"/>
      <c r="J112" s="1"/>
      <c r="K112" s="1"/>
      <c r="L112" s="1"/>
      <c r="R112" s="1"/>
      <c r="AC112" s="1"/>
      <c r="AE112" s="1"/>
      <c r="AG112" s="1"/>
    </row>
    <row r="113" spans="6:33" customHeight="1">
      <c r="F113" s="1"/>
      <c r="G113" s="1"/>
      <c r="J113" s="1"/>
      <c r="K113" s="1"/>
      <c r="L113" s="1"/>
      <c r="R113" s="1"/>
      <c r="AC113" s="1"/>
      <c r="AE113" s="1"/>
      <c r="AG113" s="1"/>
    </row>
    <row r="114" spans="6:33" customHeight="1">
      <c r="F114" s="1"/>
      <c r="G114" s="1"/>
      <c r="J114" s="1"/>
      <c r="K114" s="1"/>
      <c r="L114" s="1"/>
      <c r="R114" s="1"/>
      <c r="AC114" s="1"/>
      <c r="AE114" s="1"/>
      <c r="AG114" s="1"/>
    </row>
    <row r="115" spans="6:33" customHeight="1">
      <c r="F115" s="1"/>
      <c r="G115" s="1"/>
      <c r="J115" s="1"/>
      <c r="K115" s="1"/>
      <c r="L115" s="1"/>
      <c r="R115" s="1"/>
      <c r="AC115" s="1"/>
      <c r="AE115" s="1"/>
      <c r="AG115" s="1"/>
    </row>
    <row r="116" spans="6:33" customHeight="1">
      <c r="F116" s="1"/>
      <c r="G116" s="1"/>
      <c r="J116" s="1"/>
      <c r="K116" s="1"/>
      <c r="L116" s="1"/>
      <c r="R116" s="1"/>
      <c r="AC116" s="1"/>
      <c r="AE116" s="1"/>
      <c r="AG116" s="1"/>
    </row>
    <row r="117" spans="6:33" customHeight="1">
      <c r="F117" s="1"/>
      <c r="G117" s="1"/>
      <c r="J117" s="1"/>
      <c r="K117" s="1"/>
      <c r="L117" s="1"/>
      <c r="R117" s="1"/>
      <c r="AC117" s="1"/>
      <c r="AE117" s="1"/>
      <c r="AG117" s="1"/>
    </row>
    <row r="118" spans="6:33" customHeight="1">
      <c r="F118" s="1"/>
      <c r="G118" s="1"/>
      <c r="J118" s="1"/>
      <c r="K118" s="1"/>
      <c r="L118" s="1"/>
      <c r="R118" s="1"/>
      <c r="AC118" s="1"/>
      <c r="AE118" s="1"/>
      <c r="AG118" s="1"/>
    </row>
    <row r="119" spans="6:33" customHeight="1">
      <c r="F119" s="1"/>
      <c r="G119" s="1"/>
      <c r="J119" s="1"/>
      <c r="K119" s="1"/>
      <c r="L119" s="1"/>
      <c r="R119" s="1"/>
      <c r="AC119" s="1"/>
      <c r="AE119" s="1"/>
      <c r="AG119" s="1"/>
    </row>
    <row r="120" spans="6:33" customHeight="1">
      <c r="F120" s="1"/>
      <c r="G120" s="1"/>
      <c r="J120" s="1"/>
      <c r="K120" s="1"/>
      <c r="L120" s="1"/>
      <c r="R120" s="1"/>
      <c r="AC120" s="1"/>
      <c r="AE120" s="1"/>
      <c r="AG120" s="1"/>
    </row>
    <row r="121" spans="6:33" customHeight="1">
      <c r="F121" s="1"/>
      <c r="G121" s="1"/>
      <c r="J121" s="1"/>
      <c r="K121" s="1"/>
      <c r="L121" s="1"/>
      <c r="R121" s="1"/>
      <c r="AC121" s="1"/>
      <c r="AE121" s="1"/>
      <c r="AG121" s="1"/>
    </row>
    <row r="122" spans="6:33" customHeight="1">
      <c r="F122" s="1"/>
      <c r="G122" s="1"/>
      <c r="J122" s="1"/>
      <c r="K122" s="1"/>
      <c r="L122" s="1"/>
      <c r="R122" s="1"/>
      <c r="AC122" s="1"/>
      <c r="AE122" s="1"/>
      <c r="AG122" s="1"/>
    </row>
    <row r="123" spans="6:33" customHeight="1">
      <c r="F123" s="1"/>
      <c r="G123" s="1"/>
      <c r="J123" s="1"/>
      <c r="K123" s="1"/>
      <c r="L123" s="1"/>
      <c r="R123" s="1"/>
      <c r="AC123" s="1"/>
      <c r="AE123" s="1"/>
      <c r="AG123" s="1"/>
    </row>
    <row r="124" spans="6:33" customHeight="1">
      <c r="F124" s="1"/>
      <c r="G124" s="1"/>
      <c r="J124" s="1"/>
      <c r="K124" s="1"/>
      <c r="L124" s="1"/>
      <c r="R124" s="1"/>
      <c r="AC124" s="1"/>
      <c r="AE124" s="1"/>
      <c r="AG124" s="1"/>
    </row>
    <row r="125" spans="6:33" customHeight="1">
      <c r="F125" s="1"/>
      <c r="G125" s="1"/>
      <c r="J125" s="1"/>
      <c r="K125" s="1"/>
      <c r="L125" s="1"/>
      <c r="R125" s="1"/>
      <c r="AC125" s="1"/>
      <c r="AE125" s="1"/>
      <c r="AG125" s="1"/>
    </row>
    <row r="126" spans="6:33" customHeight="1">
      <c r="F126" s="1"/>
      <c r="G126" s="1"/>
      <c r="J126" s="1"/>
      <c r="K126" s="1"/>
      <c r="L126" s="1"/>
      <c r="R126" s="1"/>
      <c r="AC126" s="1"/>
      <c r="AE126" s="1"/>
      <c r="AG126" s="1"/>
    </row>
    <row r="127" spans="6:33" customHeight="1">
      <c r="F127" s="1"/>
      <c r="G127" s="1"/>
      <c r="J127" s="1"/>
      <c r="K127" s="1"/>
      <c r="L127" s="1"/>
      <c r="R127" s="1"/>
      <c r="AC127" s="1"/>
      <c r="AE127" s="1"/>
      <c r="AG127" s="1"/>
    </row>
    <row r="128" spans="6:33" customHeight="1">
      <c r="F128" s="1"/>
      <c r="G128" s="1"/>
      <c r="J128" s="1"/>
      <c r="K128" s="1"/>
      <c r="L128" s="1"/>
      <c r="R128" s="1"/>
      <c r="AC128" s="1"/>
      <c r="AE128" s="1"/>
      <c r="AG128" s="1"/>
    </row>
    <row r="129" spans="6:33" customHeight="1">
      <c r="F129" s="1"/>
      <c r="G129" s="1"/>
      <c r="J129" s="1"/>
      <c r="K129" s="1"/>
      <c r="L129" s="1"/>
      <c r="R129" s="1"/>
      <c r="AC129" s="1"/>
      <c r="AE129" s="1"/>
      <c r="AG129" s="1"/>
    </row>
    <row r="130" spans="6:33" customHeight="1">
      <c r="F130" s="1"/>
      <c r="G130" s="1"/>
      <c r="J130" s="1"/>
      <c r="K130" s="1"/>
      <c r="L130" s="1"/>
      <c r="R130" s="1"/>
      <c r="AC130" s="1"/>
      <c r="AE130" s="1"/>
      <c r="AG130" s="1"/>
    </row>
    <row r="131" spans="6:33" customHeight="1">
      <c r="F131" s="1"/>
      <c r="G131" s="1"/>
      <c r="J131" s="1"/>
      <c r="K131" s="1"/>
      <c r="L131" s="1"/>
      <c r="R131" s="1"/>
      <c r="AC131" s="1"/>
      <c r="AE131" s="1"/>
      <c r="AG131" s="1"/>
    </row>
    <row r="132" spans="6:33" customHeight="1">
      <c r="F132" s="1"/>
      <c r="G132" s="1"/>
      <c r="J132" s="1"/>
      <c r="K132" s="1"/>
      <c r="L132" s="1"/>
      <c r="R132" s="1"/>
      <c r="AC132" s="1"/>
      <c r="AE132" s="1"/>
      <c r="AG132" s="1"/>
    </row>
    <row r="133" spans="6:33" customHeight="1">
      <c r="F133" s="1"/>
      <c r="G133" s="1"/>
      <c r="J133" s="1"/>
      <c r="K133" s="1"/>
      <c r="L133" s="1"/>
      <c r="R133" s="1"/>
      <c r="AC133" s="1"/>
      <c r="AE133" s="1"/>
      <c r="AG133" s="1"/>
    </row>
    <row r="134" spans="6:33" customHeight="1">
      <c r="F134" s="1"/>
      <c r="G134" s="1"/>
      <c r="J134" s="1"/>
      <c r="K134" s="1"/>
      <c r="L134" s="1"/>
      <c r="R134" s="1"/>
      <c r="AC134" s="1"/>
      <c r="AE134" s="1"/>
      <c r="AG134" s="1"/>
    </row>
    <row r="135" spans="6:33" customHeight="1">
      <c r="F135" s="1"/>
      <c r="G135" s="1"/>
      <c r="J135" s="1"/>
      <c r="K135" s="1"/>
      <c r="L135" s="1"/>
      <c r="R135" s="1"/>
      <c r="AC135" s="1"/>
      <c r="AE135" s="1"/>
      <c r="AG135" s="1"/>
    </row>
    <row r="136" spans="6:33" customHeight="1">
      <c r="F136" s="1"/>
      <c r="G136" s="1"/>
      <c r="J136" s="1"/>
      <c r="K136" s="1"/>
      <c r="L136" s="1"/>
      <c r="R136" s="1"/>
      <c r="AC136" s="1"/>
      <c r="AE136" s="1"/>
      <c r="AG136" s="1"/>
    </row>
    <row r="137" spans="6:33" customHeight="1">
      <c r="F137" s="1"/>
      <c r="G137" s="1"/>
      <c r="J137" s="1"/>
      <c r="K137" s="1"/>
      <c r="L137" s="1"/>
      <c r="R137" s="1"/>
      <c r="AC137" s="1"/>
      <c r="AE137" s="1"/>
      <c r="AG137" s="1"/>
    </row>
    <row r="138" spans="6:33" customHeight="1">
      <c r="F138" s="1"/>
      <c r="G138" s="1"/>
      <c r="J138" s="1"/>
      <c r="K138" s="1"/>
      <c r="L138" s="1"/>
      <c r="R138" s="1"/>
      <c r="AC138" s="1"/>
      <c r="AE138" s="1"/>
      <c r="AG138" s="1"/>
    </row>
    <row r="139" spans="6:33" customHeight="1">
      <c r="F139" s="1"/>
      <c r="G139" s="1"/>
      <c r="J139" s="1"/>
      <c r="K139" s="1"/>
      <c r="L139" s="1"/>
      <c r="R139" s="1"/>
      <c r="AC139" s="1"/>
      <c r="AE139" s="1"/>
      <c r="AG139" s="1"/>
    </row>
    <row r="140" spans="6:33" customHeight="1">
      <c r="F140" s="1"/>
      <c r="G140" s="1"/>
      <c r="J140" s="1"/>
      <c r="K140" s="1"/>
      <c r="L140" s="1"/>
      <c r="R140" s="1"/>
      <c r="AC140" s="1"/>
      <c r="AE140" s="1"/>
      <c r="AG140" s="1"/>
    </row>
    <row r="141" spans="6:33" customHeight="1">
      <c r="F141" s="1"/>
      <c r="G141" s="1"/>
      <c r="J141" s="1"/>
      <c r="K141" s="1"/>
      <c r="L141" s="1"/>
      <c r="R141" s="1"/>
      <c r="AC141" s="1"/>
      <c r="AE141" s="1"/>
      <c r="AG141" s="1"/>
    </row>
    <row r="142" spans="6:33" customHeight="1">
      <c r="F142" s="1"/>
      <c r="G142" s="1"/>
      <c r="J142" s="1"/>
      <c r="K142" s="1"/>
      <c r="L142" s="1"/>
      <c r="R142" s="1"/>
      <c r="AC142" s="1"/>
      <c r="AE142" s="1"/>
      <c r="AG142" s="1"/>
    </row>
    <row r="143" spans="6:33" customHeight="1">
      <c r="F143" s="1"/>
      <c r="G143" s="1"/>
      <c r="J143" s="1"/>
      <c r="K143" s="1"/>
      <c r="L143" s="1"/>
      <c r="R143" s="1"/>
      <c r="AC143" s="1"/>
      <c r="AE143" s="1"/>
      <c r="AG143" s="1"/>
    </row>
    <row r="144" spans="6:33" customHeight="1">
      <c r="F144" s="1"/>
      <c r="G144" s="1"/>
      <c r="J144" s="1"/>
      <c r="K144" s="1"/>
      <c r="L144" s="1"/>
      <c r="R144" s="1"/>
      <c r="AC144" s="1"/>
      <c r="AE144" s="1"/>
      <c r="AG144" s="1"/>
    </row>
    <row r="145" spans="6:33" customHeight="1">
      <c r="F145" s="1"/>
      <c r="G145" s="1"/>
      <c r="J145" s="1"/>
      <c r="K145" s="1"/>
      <c r="L145" s="1"/>
      <c r="R145" s="1"/>
      <c r="AC145" s="1"/>
      <c r="AE145" s="1"/>
      <c r="AG145" s="1"/>
    </row>
    <row r="146" spans="6:33" customHeight="1">
      <c r="F146" s="1"/>
      <c r="G146" s="1"/>
      <c r="J146" s="1"/>
      <c r="K146" s="1"/>
      <c r="L146" s="1"/>
      <c r="R146" s="1"/>
      <c r="AC146" s="1"/>
      <c r="AE146" s="1"/>
      <c r="AG146" s="1"/>
    </row>
    <row r="147" spans="6:33" customHeight="1">
      <c r="F147" s="1"/>
      <c r="G147" s="1"/>
      <c r="J147" s="1"/>
      <c r="K147" s="1"/>
      <c r="L147" s="1"/>
      <c r="R147" s="1"/>
      <c r="AC147" s="1"/>
      <c r="AE147" s="1"/>
      <c r="AG147" s="1"/>
    </row>
    <row r="148" spans="6:33" customHeight="1">
      <c r="F148" s="1"/>
      <c r="G148" s="1"/>
      <c r="J148" s="1"/>
      <c r="K148" s="1"/>
      <c r="L148" s="1"/>
      <c r="R148" s="1"/>
      <c r="AC148" s="1"/>
      <c r="AE148" s="1"/>
      <c r="AG148" s="1"/>
    </row>
    <row r="149" spans="6:33" customHeight="1">
      <c r="F149" s="1"/>
      <c r="G149" s="1"/>
      <c r="J149" s="1"/>
      <c r="K149" s="1"/>
      <c r="L149" s="1"/>
      <c r="R149" s="1"/>
      <c r="AC149" s="1"/>
      <c r="AE149" s="1"/>
      <c r="AG149" s="1"/>
    </row>
    <row r="150" spans="6:33" customHeight="1">
      <c r="F150" s="1"/>
      <c r="G150" s="1"/>
      <c r="J150" s="1"/>
      <c r="K150" s="1"/>
      <c r="L150" s="1"/>
      <c r="R150" s="1"/>
      <c r="AC150" s="1"/>
      <c r="AE150" s="1"/>
      <c r="AG150" s="1"/>
    </row>
    <row r="151" spans="6:33" customHeight="1">
      <c r="F151" s="1"/>
      <c r="G151" s="1"/>
      <c r="J151" s="1"/>
      <c r="K151" s="1"/>
      <c r="L151" s="1"/>
      <c r="R151" s="1"/>
      <c r="AC151" s="1"/>
      <c r="AE151" s="1"/>
      <c r="AG151" s="1"/>
    </row>
    <row r="152" spans="6:33" customHeight="1">
      <c r="F152" s="1"/>
      <c r="G152" s="1"/>
      <c r="J152" s="1"/>
      <c r="K152" s="1"/>
      <c r="L152" s="1"/>
      <c r="R152" s="1"/>
      <c r="AC152" s="1"/>
      <c r="AE152" s="1"/>
      <c r="AG152" s="1"/>
    </row>
    <row r="153" spans="6:33" customHeight="1">
      <c r="F153" s="1"/>
      <c r="G153" s="1"/>
      <c r="J153" s="1"/>
      <c r="K153" s="1"/>
      <c r="L153" s="1"/>
      <c r="R153" s="1"/>
      <c r="AC153" s="1"/>
      <c r="AE153" s="1"/>
      <c r="AG153" s="1"/>
    </row>
    <row r="154" spans="6:33" customHeight="1">
      <c r="F154" s="1"/>
      <c r="G154" s="1"/>
      <c r="J154" s="1"/>
      <c r="K154" s="1"/>
      <c r="L154" s="1"/>
      <c r="R154" s="1"/>
      <c r="AC154" s="1"/>
      <c r="AE154" s="1"/>
      <c r="AG154" s="1"/>
    </row>
    <row r="155" spans="6:33" customHeight="1">
      <c r="F155" s="1"/>
      <c r="G155" s="1"/>
      <c r="J155" s="1"/>
      <c r="K155" s="1"/>
      <c r="L155" s="1"/>
      <c r="R155" s="1"/>
      <c r="AC155" s="1"/>
      <c r="AE155" s="1"/>
      <c r="AG155" s="1"/>
    </row>
    <row r="156" spans="6:33" customHeight="1">
      <c r="F156" s="1"/>
      <c r="G156" s="1"/>
      <c r="J156" s="1"/>
      <c r="K156" s="1"/>
      <c r="L156" s="1"/>
      <c r="R156" s="1"/>
      <c r="AC156" s="1"/>
      <c r="AE156" s="1"/>
      <c r="AG156" s="1"/>
    </row>
    <row r="157" spans="6:33" customHeight="1">
      <c r="F157" s="1"/>
      <c r="G157" s="1"/>
      <c r="J157" s="1"/>
      <c r="K157" s="1"/>
      <c r="L157" s="1"/>
      <c r="R157" s="1"/>
      <c r="AC157" s="1"/>
      <c r="AE157" s="1"/>
      <c r="AG157" s="1"/>
    </row>
    <row r="158" spans="6:33" customHeight="1">
      <c r="F158" s="1"/>
      <c r="G158" s="1"/>
      <c r="J158" s="1"/>
      <c r="K158" s="1"/>
      <c r="L158" s="1"/>
      <c r="R158" s="1"/>
      <c r="AC158" s="1"/>
      <c r="AE158" s="1"/>
      <c r="AG158" s="1"/>
    </row>
    <row r="159" spans="6:33" customHeight="1">
      <c r="F159" s="1"/>
      <c r="G159" s="1"/>
      <c r="J159" s="1"/>
      <c r="K159" s="1"/>
      <c r="L159" s="1"/>
      <c r="R159" s="1"/>
      <c r="AC159" s="1"/>
      <c r="AE159" s="1"/>
      <c r="AG159" s="1"/>
    </row>
    <row r="160" spans="6:33" customHeight="1">
      <c r="F160" s="1"/>
      <c r="G160" s="1"/>
      <c r="J160" s="1"/>
      <c r="K160" s="1"/>
      <c r="L160" s="1"/>
      <c r="R160" s="1"/>
      <c r="AC160" s="1"/>
      <c r="AE160" s="1"/>
      <c r="AG160" s="1"/>
    </row>
    <row r="161" spans="6:33" customHeight="1">
      <c r="F161" s="1"/>
      <c r="G161" s="1"/>
      <c r="J161" s="1"/>
      <c r="K161" s="1"/>
      <c r="L161" s="1"/>
      <c r="R161" s="1"/>
      <c r="AC161" s="1"/>
      <c r="AE161" s="1"/>
      <c r="AG161" s="1"/>
    </row>
    <row r="162" spans="6:33" customHeight="1">
      <c r="F162" s="1"/>
      <c r="G162" s="1"/>
      <c r="J162" s="1"/>
      <c r="K162" s="1"/>
      <c r="L162" s="1"/>
      <c r="R162" s="1"/>
      <c r="AC162" s="1"/>
      <c r="AE162" s="1"/>
      <c r="AG162" s="1"/>
    </row>
    <row r="163" spans="6:33" customHeight="1">
      <c r="F163" s="1"/>
      <c r="G163" s="1"/>
      <c r="J163" s="1"/>
      <c r="K163" s="1"/>
      <c r="L163" s="1"/>
      <c r="R163" s="1"/>
      <c r="AC163" s="1"/>
      <c r="AE163" s="1"/>
      <c r="AG163" s="1"/>
    </row>
    <row r="164" spans="6:33" customHeight="1">
      <c r="F164" s="1"/>
      <c r="G164" s="1"/>
      <c r="J164" s="1"/>
      <c r="K164" s="1"/>
      <c r="L164" s="1"/>
      <c r="R164" s="1"/>
      <c r="AC164" s="1"/>
      <c r="AE164" s="1"/>
      <c r="AG164" s="1"/>
    </row>
    <row r="165" spans="6:33" customHeight="1">
      <c r="F165" s="1"/>
      <c r="G165" s="1"/>
      <c r="J165" s="1"/>
      <c r="K165" s="1"/>
      <c r="L165" s="1"/>
      <c r="R165" s="1"/>
      <c r="AC165" s="1"/>
      <c r="AE165" s="1"/>
      <c r="AG165" s="1"/>
    </row>
    <row r="166" spans="6:33" customHeight="1">
      <c r="F166" s="1"/>
      <c r="G166" s="1"/>
      <c r="J166" s="1"/>
      <c r="K166" s="1"/>
      <c r="L166" s="1"/>
      <c r="R166" s="1"/>
      <c r="AC166" s="1"/>
      <c r="AE166" s="1"/>
      <c r="AG166" s="1"/>
    </row>
    <row r="167" spans="6:33" customHeight="1">
      <c r="F167" s="1"/>
      <c r="G167" s="1"/>
      <c r="J167" s="1"/>
      <c r="K167" s="1"/>
      <c r="L167" s="1"/>
      <c r="R167" s="1"/>
      <c r="AC167" s="1"/>
      <c r="AE167" s="1"/>
      <c r="AG167" s="1"/>
    </row>
    <row r="168" spans="6:33" customHeight="1">
      <c r="F168" s="1"/>
      <c r="G168" s="1"/>
      <c r="J168" s="1"/>
      <c r="K168" s="1"/>
      <c r="L168" s="1"/>
      <c r="R168" s="1"/>
      <c r="AC168" s="1"/>
      <c r="AE168" s="1"/>
      <c r="AG168" s="1"/>
    </row>
    <row r="169" spans="6:33" customHeight="1">
      <c r="F169" s="1"/>
      <c r="G169" s="1"/>
      <c r="J169" s="1"/>
      <c r="K169" s="1"/>
      <c r="L169" s="1"/>
      <c r="R169" s="1"/>
      <c r="AC169" s="1"/>
      <c r="AE169" s="1"/>
      <c r="AG169" s="1"/>
    </row>
    <row r="170" spans="6:33" customHeight="1">
      <c r="F170" s="1"/>
      <c r="G170" s="1"/>
      <c r="J170" s="1"/>
      <c r="K170" s="1"/>
      <c r="L170" s="1"/>
      <c r="R170" s="1"/>
      <c r="AC170" s="1"/>
      <c r="AE170" s="1"/>
      <c r="AG170" s="1"/>
    </row>
    <row r="171" spans="6:33" customHeight="1">
      <c r="F171" s="1"/>
      <c r="G171" s="1"/>
      <c r="J171" s="1"/>
      <c r="K171" s="1"/>
      <c r="L171" s="1"/>
      <c r="R171" s="1"/>
      <c r="AC171" s="1"/>
      <c r="AE171" s="1"/>
      <c r="AG171" s="1"/>
    </row>
    <row r="172" spans="6:33" customHeight="1">
      <c r="F172" s="1"/>
      <c r="G172" s="1"/>
      <c r="J172" s="1"/>
      <c r="K172" s="1"/>
      <c r="L172" s="1"/>
      <c r="R172" s="1"/>
      <c r="AC172" s="1"/>
      <c r="AE172" s="1"/>
      <c r="AG172" s="1"/>
    </row>
    <row r="173" spans="6:33" customHeight="1">
      <c r="F173" s="1"/>
      <c r="G173" s="1"/>
      <c r="J173" s="1"/>
      <c r="K173" s="1"/>
      <c r="L173" s="1"/>
      <c r="R173" s="1"/>
      <c r="AC173" s="1"/>
      <c r="AE173" s="1"/>
      <c r="AG173" s="1"/>
    </row>
    <row r="174" spans="6:33" customHeight="1">
      <c r="F174" s="1"/>
      <c r="G174" s="1"/>
      <c r="J174" s="1"/>
      <c r="K174" s="1"/>
      <c r="L174" s="1"/>
      <c r="R174" s="1"/>
      <c r="AC174" s="1"/>
      <c r="AE174" s="1"/>
      <c r="AG174" s="1"/>
    </row>
    <row r="175" spans="6:33" customHeight="1">
      <c r="F175" s="1"/>
      <c r="G175" s="1"/>
      <c r="J175" s="1"/>
      <c r="K175" s="1"/>
      <c r="L175" s="1"/>
      <c r="R175" s="1"/>
      <c r="AC175" s="1"/>
      <c r="AE175" s="1"/>
      <c r="AG175" s="1"/>
    </row>
    <row r="176" spans="6:33" customHeight="1">
      <c r="F176" s="1"/>
      <c r="G176" s="1"/>
      <c r="J176" s="1"/>
      <c r="K176" s="1"/>
      <c r="L176" s="1"/>
      <c r="R176" s="1"/>
      <c r="AC176" s="1"/>
      <c r="AE176" s="1"/>
      <c r="AG176" s="1"/>
    </row>
    <row r="177" spans="6:33" customHeight="1">
      <c r="F177" s="1"/>
      <c r="G177" s="1"/>
      <c r="J177" s="1"/>
      <c r="K177" s="1"/>
      <c r="L177" s="1"/>
      <c r="R177" s="1"/>
      <c r="AC177" s="1"/>
      <c r="AE177" s="1"/>
      <c r="AG177" s="1"/>
    </row>
    <row r="178" spans="6:33" customHeight="1">
      <c r="F178" s="1"/>
      <c r="G178" s="1"/>
      <c r="J178" s="1"/>
      <c r="K178" s="1"/>
      <c r="L178" s="1"/>
      <c r="R178" s="1"/>
      <c r="AC178" s="1"/>
      <c r="AE178" s="1"/>
      <c r="AG178" s="1"/>
    </row>
    <row r="179" spans="6:33" customHeight="1">
      <c r="F179" s="1"/>
      <c r="G179" s="1"/>
      <c r="J179" s="1"/>
      <c r="K179" s="1"/>
      <c r="L179" s="1"/>
      <c r="R179" s="1"/>
      <c r="AC179" s="1"/>
      <c r="AE179" s="1"/>
      <c r="AG179" s="1"/>
    </row>
    <row r="180" spans="6:33" customHeight="1">
      <c r="F180" s="1"/>
      <c r="G180" s="1"/>
      <c r="J180" s="1"/>
      <c r="K180" s="1"/>
      <c r="L180" s="1"/>
      <c r="R180" s="1"/>
      <c r="AC180" s="1"/>
      <c r="AE180" s="1"/>
      <c r="AG180" s="1"/>
    </row>
    <row r="181" spans="6:33" customHeight="1">
      <c r="F181" s="1"/>
      <c r="G181" s="1"/>
      <c r="J181" s="1"/>
      <c r="K181" s="1"/>
      <c r="L181" s="1"/>
      <c r="R181" s="1"/>
      <c r="AC181" s="1"/>
      <c r="AE181" s="1"/>
      <c r="AG181" s="1"/>
    </row>
    <row r="182" spans="6:33" customHeight="1">
      <c r="F182" s="1"/>
      <c r="G182" s="1"/>
      <c r="J182" s="1"/>
      <c r="K182" s="1"/>
      <c r="L182" s="1"/>
      <c r="R182" s="1"/>
      <c r="AC182" s="1"/>
      <c r="AE182" s="1"/>
      <c r="AG182" s="1"/>
    </row>
    <row r="183" spans="6:33" customHeight="1">
      <c r="F183" s="1"/>
      <c r="G183" s="1"/>
      <c r="J183" s="1"/>
      <c r="K183" s="1"/>
      <c r="L183" s="1"/>
      <c r="R183" s="1"/>
      <c r="AC183" s="1"/>
      <c r="AE183" s="1"/>
      <c r="AG183" s="1"/>
    </row>
    <row r="184" spans="6:33" customHeight="1">
      <c r="F184" s="1"/>
      <c r="G184" s="1"/>
      <c r="J184" s="1"/>
      <c r="K184" s="1"/>
      <c r="L184" s="1"/>
      <c r="R184" s="1"/>
      <c r="AC184" s="1"/>
      <c r="AE184" s="1"/>
      <c r="AG184" s="1"/>
    </row>
    <row r="185" spans="6:33" customHeight="1">
      <c r="F185" s="1"/>
      <c r="G185" s="1"/>
      <c r="J185" s="1"/>
      <c r="K185" s="1"/>
      <c r="L185" s="1"/>
      <c r="R185" s="1"/>
      <c r="AC185" s="1"/>
      <c r="AE185" s="1"/>
      <c r="AG185" s="1"/>
    </row>
    <row r="186" spans="6:33" customHeight="1">
      <c r="F186" s="1"/>
      <c r="G186" s="1"/>
      <c r="J186" s="1"/>
      <c r="K186" s="1"/>
      <c r="L186" s="1"/>
      <c r="R186" s="1"/>
      <c r="AC186" s="1"/>
      <c r="AE186" s="1"/>
      <c r="AG186" s="1"/>
    </row>
    <row r="187" spans="6:33" customHeight="1">
      <c r="F187" s="1"/>
      <c r="G187" s="1"/>
      <c r="J187" s="1"/>
      <c r="K187" s="1"/>
      <c r="L187" s="1"/>
      <c r="R187" s="1"/>
      <c r="AC187" s="1"/>
      <c r="AE187" s="1"/>
      <c r="AG187" s="1"/>
    </row>
    <row r="188" spans="6:33" customHeight="1">
      <c r="F188" s="1"/>
      <c r="G188" s="1"/>
      <c r="J188" s="1"/>
      <c r="K188" s="1"/>
      <c r="L188" s="1"/>
      <c r="R188" s="1"/>
      <c r="AC188" s="1"/>
      <c r="AE188" s="1"/>
      <c r="AG188" s="1"/>
    </row>
    <row r="189" spans="6:33" customHeight="1">
      <c r="F189" s="1"/>
      <c r="G189" s="1"/>
      <c r="J189" s="1"/>
      <c r="K189" s="1"/>
      <c r="L189" s="1"/>
      <c r="R189" s="1"/>
      <c r="AC189" s="1"/>
      <c r="AE189" s="1"/>
      <c r="AG189" s="1"/>
    </row>
    <row r="190" spans="6:33" customHeight="1">
      <c r="F190" s="1"/>
      <c r="G190" s="1"/>
      <c r="J190" s="1"/>
      <c r="K190" s="1"/>
      <c r="L190" s="1"/>
      <c r="R190" s="1"/>
      <c r="AC190" s="1"/>
      <c r="AE190" s="1"/>
      <c r="AG190" s="1"/>
    </row>
    <row r="191" spans="6:33" customHeight="1">
      <c r="F191" s="1"/>
      <c r="G191" s="1"/>
      <c r="J191" s="1"/>
      <c r="K191" s="1"/>
      <c r="L191" s="1"/>
      <c r="R191" s="1"/>
      <c r="AC191" s="1"/>
      <c r="AE191" s="1"/>
      <c r="AG191" s="1"/>
    </row>
    <row r="192" spans="6:33" customHeight="1">
      <c r="F192" s="1"/>
      <c r="G192" s="1"/>
      <c r="J192" s="1"/>
      <c r="K192" s="1"/>
      <c r="L192" s="1"/>
      <c r="R192" s="1"/>
      <c r="AC192" s="1"/>
      <c r="AE192" s="1"/>
      <c r="AG192" s="1"/>
    </row>
    <row r="193" spans="6:33" customHeight="1">
      <c r="F193" s="1"/>
      <c r="G193" s="1"/>
      <c r="J193" s="1"/>
      <c r="K193" s="1"/>
      <c r="L193" s="1"/>
      <c r="R193" s="1"/>
      <c r="AC193" s="1"/>
      <c r="AE193" s="1"/>
      <c r="AG193" s="1"/>
    </row>
    <row r="194" spans="6:33" customHeight="1">
      <c r="F194" s="1"/>
      <c r="G194" s="1"/>
      <c r="J194" s="1"/>
      <c r="K194" s="1"/>
      <c r="L194" s="1"/>
      <c r="R194" s="1"/>
      <c r="AC194" s="1"/>
      <c r="AE194" s="1"/>
      <c r="AG194" s="1"/>
    </row>
    <row r="195" spans="6:33" customHeight="1">
      <c r="F195" s="1"/>
      <c r="G195" s="1"/>
      <c r="J195" s="1"/>
      <c r="K195" s="1"/>
      <c r="L195" s="1"/>
      <c r="R195" s="1"/>
      <c r="AC195" s="1"/>
      <c r="AE195" s="1"/>
      <c r="AG195" s="1"/>
    </row>
    <row r="196" spans="6:33" customHeight="1">
      <c r="F196" s="1"/>
      <c r="G196" s="1"/>
      <c r="J196" s="1"/>
      <c r="K196" s="1"/>
      <c r="L196" s="1"/>
      <c r="R196" s="1"/>
      <c r="AC196" s="1"/>
      <c r="AE196" s="1"/>
      <c r="AG196" s="1"/>
    </row>
    <row r="197" spans="6:33" customHeight="1">
      <c r="F197" s="1"/>
      <c r="G197" s="1"/>
      <c r="J197" s="1"/>
      <c r="K197" s="1"/>
      <c r="L197" s="1"/>
      <c r="R197" s="1"/>
      <c r="AC197" s="1"/>
      <c r="AE197" s="1"/>
      <c r="AG197" s="1"/>
    </row>
    <row r="198" spans="6:33" customHeight="1">
      <c r="F198" s="1"/>
      <c r="G198" s="1"/>
      <c r="J198" s="1"/>
      <c r="K198" s="1"/>
      <c r="L198" s="1"/>
      <c r="R198" s="1"/>
      <c r="AC198" s="1"/>
      <c r="AE198" s="1"/>
      <c r="AG198" s="1"/>
    </row>
    <row r="199" spans="6:33" customHeight="1">
      <c r="F199" s="1"/>
      <c r="G199" s="1"/>
      <c r="J199" s="1"/>
      <c r="K199" s="1"/>
      <c r="L199" s="1"/>
      <c r="R199" s="1"/>
      <c r="AC199" s="1"/>
      <c r="AE199" s="1"/>
      <c r="AG199" s="1"/>
    </row>
    <row r="200" spans="6:33" customHeight="1">
      <c r="F200" s="1"/>
      <c r="G200" s="1"/>
      <c r="J200" s="1"/>
      <c r="K200" s="1"/>
      <c r="L200" s="1"/>
      <c r="R200" s="1"/>
      <c r="AC200" s="1"/>
      <c r="AE200" s="1"/>
      <c r="AG200" s="1"/>
    </row>
    <row r="201" spans="6:33" customHeight="1">
      <c r="F201" s="1"/>
      <c r="G201" s="1"/>
      <c r="J201" s="1"/>
      <c r="K201" s="1"/>
      <c r="L201" s="1"/>
      <c r="R201" s="1"/>
      <c r="AC201" s="1"/>
      <c r="AE201" s="1"/>
      <c r="AG201" s="1"/>
    </row>
    <row r="202" spans="6:33" customHeight="1">
      <c r="F202" s="1"/>
      <c r="G202" s="1"/>
      <c r="J202" s="1"/>
      <c r="K202" s="1"/>
      <c r="L202" s="1"/>
      <c r="R202" s="1"/>
      <c r="AC202" s="1"/>
      <c r="AE202" s="1"/>
      <c r="AG202" s="1"/>
    </row>
    <row r="203" spans="6:33" customHeight="1">
      <c r="F203" s="1"/>
      <c r="G203" s="1"/>
      <c r="J203" s="1"/>
      <c r="K203" s="1"/>
      <c r="L203" s="1"/>
      <c r="R203" s="1"/>
      <c r="AC203" s="1"/>
      <c r="AE203" s="1"/>
      <c r="AG203" s="1"/>
    </row>
    <row r="204" spans="6:33" customHeight="1">
      <c r="F204" s="1"/>
      <c r="G204" s="1"/>
      <c r="J204" s="1"/>
      <c r="K204" s="1"/>
      <c r="L204" s="1"/>
      <c r="R204" s="1"/>
      <c r="AC204" s="1"/>
      <c r="AE204" s="1"/>
      <c r="AG204" s="1"/>
    </row>
    <row r="205" spans="6:33" customHeight="1">
      <c r="F205" s="1"/>
      <c r="G205" s="1"/>
      <c r="J205" s="1"/>
      <c r="K205" s="1"/>
      <c r="L205" s="1"/>
      <c r="R205" s="1"/>
      <c r="AC205" s="1"/>
      <c r="AE205" s="1"/>
      <c r="AG205" s="1"/>
    </row>
    <row r="206" spans="6:33" customHeight="1">
      <c r="F206" s="1"/>
      <c r="G206" s="1"/>
      <c r="J206" s="1"/>
      <c r="K206" s="1"/>
      <c r="L206" s="1"/>
      <c r="R206" s="1"/>
      <c r="AC206" s="1"/>
      <c r="AE206" s="1"/>
      <c r="AG206" s="1"/>
    </row>
    <row r="207" spans="6:33" customHeight="1">
      <c r="F207" s="1"/>
      <c r="G207" s="1"/>
      <c r="J207" s="1"/>
      <c r="K207" s="1"/>
      <c r="L207" s="1"/>
      <c r="R207" s="1"/>
      <c r="AC207" s="1"/>
      <c r="AE207" s="1"/>
      <c r="AG207" s="1"/>
    </row>
    <row r="208" spans="6:33" customHeight="1">
      <c r="F208" s="1"/>
      <c r="G208" s="1"/>
      <c r="J208" s="1"/>
      <c r="K208" s="1"/>
      <c r="L208" s="1"/>
      <c r="R208" s="1"/>
      <c r="AC208" s="1"/>
      <c r="AE208" s="1"/>
      <c r="AG208" s="1"/>
    </row>
    <row r="209" spans="6:33" customHeight="1">
      <c r="F209" s="1"/>
      <c r="G209" s="1"/>
      <c r="J209" s="1"/>
      <c r="K209" s="1"/>
      <c r="L209" s="1"/>
      <c r="R209" s="1"/>
      <c r="AC209" s="1"/>
      <c r="AE209" s="1"/>
      <c r="AG209" s="1"/>
    </row>
    <row r="210" spans="6:33" customHeight="1">
      <c r="F210" s="1"/>
      <c r="G210" s="1"/>
      <c r="J210" s="1"/>
      <c r="K210" s="1"/>
      <c r="L210" s="1"/>
      <c r="R210" s="1"/>
      <c r="AC210" s="1"/>
      <c r="AE210" s="1"/>
      <c r="AG210" s="1"/>
    </row>
    <row r="211" spans="6:33" customHeight="1">
      <c r="F211" s="1"/>
      <c r="G211" s="1"/>
      <c r="J211" s="1"/>
      <c r="K211" s="1"/>
      <c r="L211" s="1"/>
      <c r="R211" s="1"/>
      <c r="AC211" s="1"/>
      <c r="AE211" s="1"/>
      <c r="AG211" s="1"/>
    </row>
    <row r="212" spans="6:33" customHeight="1">
      <c r="F212" s="1"/>
      <c r="G212" s="1"/>
      <c r="J212" s="1"/>
      <c r="K212" s="1"/>
      <c r="L212" s="1"/>
      <c r="R212" s="1"/>
      <c r="AC212" s="1"/>
      <c r="AE212" s="1"/>
      <c r="AG212" s="1"/>
    </row>
    <row r="213" spans="6:33" customHeight="1">
      <c r="F213" s="1"/>
      <c r="G213" s="1"/>
      <c r="J213" s="1"/>
      <c r="K213" s="1"/>
      <c r="L213" s="1"/>
      <c r="R213" s="1"/>
      <c r="AC213" s="1"/>
      <c r="AE213" s="1"/>
      <c r="AG213" s="1"/>
    </row>
    <row r="214" spans="6:33" customHeight="1">
      <c r="F214" s="1"/>
      <c r="G214" s="1"/>
      <c r="J214" s="1"/>
      <c r="K214" s="1"/>
      <c r="L214" s="1"/>
      <c r="R214" s="1"/>
      <c r="AC214" s="1"/>
      <c r="AE214" s="1"/>
      <c r="AG214" s="1"/>
    </row>
    <row r="215" spans="6:33" customHeight="1">
      <c r="F215" s="1"/>
      <c r="G215" s="1"/>
      <c r="J215" s="1"/>
      <c r="K215" s="1"/>
      <c r="L215" s="1"/>
      <c r="R215" s="1"/>
      <c r="AC215" s="1"/>
      <c r="AE215" s="1"/>
      <c r="AG215" s="1"/>
    </row>
    <row r="216" spans="6:33" customHeight="1">
      <c r="F216" s="1"/>
      <c r="G216" s="1"/>
      <c r="J216" s="1"/>
      <c r="K216" s="1"/>
      <c r="L216" s="1"/>
      <c r="R216" s="1"/>
      <c r="AC216" s="1"/>
      <c r="AE216" s="1"/>
      <c r="AG216" s="1"/>
    </row>
    <row r="217" spans="6:33" customHeight="1">
      <c r="F217" s="1"/>
      <c r="G217" s="1"/>
      <c r="J217" s="1"/>
      <c r="K217" s="1"/>
      <c r="L217" s="1"/>
      <c r="R217" s="1"/>
      <c r="AC217" s="1"/>
      <c r="AE217" s="1"/>
      <c r="AG217" s="1"/>
    </row>
    <row r="218" spans="6:33" customHeight="1">
      <c r="F218" s="1"/>
      <c r="G218" s="1"/>
      <c r="J218" s="1"/>
      <c r="K218" s="1"/>
      <c r="L218" s="1"/>
      <c r="R218" s="1"/>
      <c r="AC218" s="1"/>
      <c r="AE218" s="1"/>
      <c r="AG218" s="1"/>
    </row>
    <row r="219" spans="6:33" customHeight="1">
      <c r="F219" s="1"/>
      <c r="G219" s="1"/>
      <c r="J219" s="1"/>
      <c r="K219" s="1"/>
      <c r="L219" s="1"/>
      <c r="R219" s="1"/>
      <c r="AC219" s="1"/>
      <c r="AE219" s="1"/>
      <c r="AG219" s="1"/>
    </row>
    <row r="220" spans="6:33" customHeight="1">
      <c r="F220" s="1"/>
      <c r="G220" s="1"/>
      <c r="J220" s="1"/>
      <c r="K220" s="1"/>
      <c r="L220" s="1"/>
      <c r="R220" s="1"/>
      <c r="AC220" s="1"/>
      <c r="AE220" s="1"/>
      <c r="AG220" s="1"/>
    </row>
    <row r="221" spans="6:33" customHeight="1">
      <c r="F221" s="1"/>
      <c r="G221" s="1"/>
      <c r="J221" s="1"/>
      <c r="K221" s="1"/>
      <c r="L221" s="1"/>
      <c r="R221" s="1"/>
      <c r="AC221" s="1"/>
      <c r="AE221" s="1"/>
      <c r="AG221" s="1"/>
    </row>
    <row r="222" spans="6:33" customHeight="1">
      <c r="F222" s="1"/>
      <c r="G222" s="1"/>
      <c r="J222" s="1"/>
      <c r="K222" s="1"/>
      <c r="L222" s="1"/>
      <c r="R222" s="1"/>
      <c r="AC222" s="1"/>
      <c r="AE222" s="1"/>
      <c r="AG222" s="1"/>
    </row>
    <row r="223" spans="6:33" customHeight="1">
      <c r="F223" s="1"/>
      <c r="G223" s="1"/>
      <c r="J223" s="1"/>
      <c r="K223" s="1"/>
      <c r="L223" s="1"/>
      <c r="R223" s="1"/>
      <c r="AC223" s="1"/>
      <c r="AE223" s="1"/>
      <c r="AG223" s="1"/>
    </row>
    <row r="224" spans="6:33" customHeight="1">
      <c r="F224" s="1"/>
      <c r="G224" s="1"/>
      <c r="J224" s="1"/>
      <c r="K224" s="1"/>
      <c r="L224" s="1"/>
      <c r="R224" s="1"/>
      <c r="AC224" s="1"/>
      <c r="AE224" s="1"/>
      <c r="AG224" s="1"/>
    </row>
    <row r="225" spans="6:33" customHeight="1">
      <c r="F225" s="1"/>
      <c r="G225" s="1"/>
      <c r="J225" s="1"/>
      <c r="K225" s="1"/>
      <c r="L225" s="1"/>
      <c r="R225" s="1"/>
      <c r="AC225" s="1"/>
      <c r="AE225" s="1"/>
      <c r="AG225" s="1"/>
    </row>
    <row r="226" spans="6:33" customHeight="1">
      <c r="F226" s="1"/>
      <c r="G226" s="1"/>
      <c r="J226" s="1"/>
      <c r="K226" s="1"/>
      <c r="L226" s="1"/>
      <c r="R226" s="1"/>
      <c r="AC226" s="1"/>
      <c r="AE226" s="1"/>
      <c r="AG226" s="1"/>
    </row>
    <row r="227" spans="6:33" customHeight="1">
      <c r="F227" s="1"/>
      <c r="G227" s="1"/>
      <c r="J227" s="1"/>
      <c r="K227" s="1"/>
      <c r="L227" s="1"/>
      <c r="R227" s="1"/>
      <c r="AC227" s="1"/>
      <c r="AE227" s="1"/>
      <c r="AG227" s="1"/>
    </row>
    <row r="228" spans="6:33" customHeight="1">
      <c r="F228" s="1"/>
      <c r="G228" s="1"/>
      <c r="J228" s="1"/>
      <c r="K228" s="1"/>
      <c r="L228" s="1"/>
      <c r="R228" s="1"/>
      <c r="AC228" s="1"/>
      <c r="AE228" s="1"/>
      <c r="AG228" s="1"/>
    </row>
    <row r="229" spans="6:33" customHeight="1">
      <c r="F229" s="1"/>
      <c r="G229" s="1"/>
      <c r="J229" s="1"/>
      <c r="K229" s="1"/>
      <c r="L229" s="1"/>
      <c r="R229" s="1"/>
      <c r="AC229" s="1"/>
      <c r="AE229" s="1"/>
      <c r="AG229" s="1"/>
    </row>
    <row r="230" spans="6:33" customHeight="1">
      <c r="F230" s="1"/>
      <c r="G230" s="1"/>
      <c r="J230" s="1"/>
      <c r="K230" s="1"/>
      <c r="L230" s="1"/>
      <c r="R230" s="1"/>
      <c r="AC230" s="1"/>
      <c r="AE230" s="1"/>
      <c r="AG230" s="1"/>
    </row>
    <row r="231" spans="6:33" customHeight="1">
      <c r="F231" s="1"/>
      <c r="G231" s="1"/>
      <c r="J231" s="1"/>
      <c r="K231" s="1"/>
      <c r="L231" s="1"/>
      <c r="R231" s="1"/>
      <c r="AC231" s="1"/>
      <c r="AE231" s="1"/>
      <c r="AG231" s="1"/>
    </row>
    <row r="232" spans="6:33" customHeight="1">
      <c r="F232" s="1"/>
      <c r="G232" s="1"/>
      <c r="J232" s="1"/>
      <c r="K232" s="1"/>
      <c r="L232" s="1"/>
      <c r="R232" s="1"/>
      <c r="AC232" s="1"/>
      <c r="AE232" s="1"/>
      <c r="AG232" s="1"/>
    </row>
    <row r="233" spans="6:33" customHeight="1">
      <c r="F233" s="1"/>
      <c r="G233" s="1"/>
      <c r="J233" s="1"/>
      <c r="K233" s="1"/>
      <c r="L233" s="1"/>
      <c r="R233" s="1"/>
      <c r="AC233" s="1"/>
      <c r="AE233" s="1"/>
      <c r="AG233" s="1"/>
    </row>
    <row r="234" spans="6:33" customHeight="1">
      <c r="F234" s="1"/>
      <c r="G234" s="1"/>
      <c r="J234" s="1"/>
      <c r="K234" s="1"/>
      <c r="L234" s="1"/>
      <c r="R234" s="1"/>
      <c r="AC234" s="1"/>
      <c r="AE234" s="1"/>
      <c r="AG234" s="1"/>
    </row>
    <row r="235" spans="6:33" customHeight="1">
      <c r="F235" s="1"/>
      <c r="G235" s="1"/>
      <c r="J235" s="1"/>
      <c r="K235" s="1"/>
      <c r="L235" s="1"/>
      <c r="R235" s="1"/>
      <c r="AC235" s="1"/>
      <c r="AE235" s="1"/>
      <c r="AG235" s="1"/>
    </row>
    <row r="236" spans="6:33" customHeight="1">
      <c r="F236" s="1"/>
      <c r="G236" s="1"/>
      <c r="J236" s="1"/>
      <c r="K236" s="1"/>
      <c r="L236" s="1"/>
      <c r="R236" s="1"/>
      <c r="AC236" s="1"/>
      <c r="AE236" s="1"/>
      <c r="AG236" s="1"/>
    </row>
    <row r="237" spans="6:33" customHeight="1">
      <c r="F237" s="1"/>
      <c r="G237" s="1"/>
      <c r="J237" s="1"/>
      <c r="K237" s="1"/>
      <c r="L237" s="1"/>
      <c r="R237" s="1"/>
      <c r="AC237" s="1"/>
      <c r="AE237" s="1"/>
      <c r="AG237" s="1"/>
    </row>
    <row r="238" spans="6:33" customHeight="1">
      <c r="F238" s="1"/>
      <c r="G238" s="1"/>
      <c r="J238" s="1"/>
      <c r="K238" s="1"/>
      <c r="L238" s="1"/>
      <c r="R238" s="1"/>
      <c r="AC238" s="1"/>
      <c r="AE238" s="1"/>
      <c r="AG238" s="1"/>
    </row>
    <row r="239" spans="6:33" customHeight="1">
      <c r="F239" s="1"/>
      <c r="G239" s="1"/>
      <c r="J239" s="1"/>
      <c r="K239" s="1"/>
      <c r="L239" s="1"/>
      <c r="R239" s="1"/>
      <c r="AC239" s="1"/>
      <c r="AE239" s="1"/>
      <c r="AG239" s="1"/>
    </row>
    <row r="240" spans="6:33" customHeight="1">
      <c r="F240" s="1"/>
      <c r="G240" s="1"/>
      <c r="J240" s="1"/>
      <c r="K240" s="1"/>
      <c r="L240" s="1"/>
      <c r="R240" s="1"/>
      <c r="AC240" s="1"/>
      <c r="AE240" s="1"/>
      <c r="AG240" s="1"/>
    </row>
    <row r="241" spans="6:33" customHeight="1">
      <c r="F241" s="1"/>
      <c r="G241" s="1"/>
      <c r="J241" s="1"/>
      <c r="K241" s="1"/>
      <c r="L241" s="1"/>
      <c r="R241" s="1"/>
      <c r="AC241" s="1"/>
      <c r="AE241" s="1"/>
      <c r="AG241" s="1"/>
    </row>
    <row r="242" spans="6:33" customHeight="1">
      <c r="F242" s="1"/>
      <c r="G242" s="1"/>
      <c r="J242" s="1"/>
      <c r="K242" s="1"/>
      <c r="L242" s="1"/>
      <c r="R242" s="1"/>
      <c r="AC242" s="1"/>
      <c r="AE242" s="1"/>
      <c r="AG242" s="1"/>
    </row>
    <row r="243" spans="6:33" customHeight="1">
      <c r="F243" s="1"/>
      <c r="G243" s="1"/>
      <c r="J243" s="1"/>
      <c r="K243" s="1"/>
      <c r="L243" s="1"/>
      <c r="R243" s="1"/>
      <c r="AC243" s="1"/>
      <c r="AE243" s="1"/>
      <c r="AG243" s="1"/>
    </row>
    <row r="244" spans="6:33" customHeight="1">
      <c r="F244" s="1"/>
      <c r="G244" s="1"/>
      <c r="J244" s="1"/>
      <c r="K244" s="1"/>
      <c r="L244" s="1"/>
      <c r="R244" s="1"/>
      <c r="AC244" s="1"/>
      <c r="AE244" s="1"/>
      <c r="AG244" s="1"/>
    </row>
    <row r="245" spans="6:33" customHeight="1">
      <c r="F245" s="1"/>
      <c r="G245" s="1"/>
      <c r="J245" s="1"/>
      <c r="K245" s="1"/>
      <c r="L245" s="1"/>
      <c r="R245" s="1"/>
      <c r="AC245" s="1"/>
      <c r="AE245" s="1"/>
      <c r="AG245" s="1"/>
    </row>
    <row r="246" spans="6:33" customHeight="1">
      <c r="F246" s="1"/>
      <c r="G246" s="1"/>
      <c r="J246" s="1"/>
      <c r="K246" s="1"/>
      <c r="L246" s="1"/>
      <c r="R246" s="1"/>
      <c r="AC246" s="1"/>
      <c r="AE246" s="1"/>
      <c r="AG246" s="1"/>
    </row>
    <row r="247" spans="6:33" customHeight="1">
      <c r="F247" s="1"/>
      <c r="G247" s="1"/>
      <c r="J247" s="1"/>
      <c r="K247" s="1"/>
      <c r="L247" s="1"/>
      <c r="R247" s="1"/>
      <c r="AC247" s="1"/>
      <c r="AE247" s="1"/>
      <c r="AG247" s="1"/>
    </row>
    <row r="248" spans="6:33" customHeight="1">
      <c r="F248" s="1"/>
      <c r="G248" s="1"/>
      <c r="J248" s="1"/>
      <c r="K248" s="1"/>
      <c r="L248" s="1"/>
      <c r="R248" s="1"/>
      <c r="AC248" s="1"/>
      <c r="AE248" s="1"/>
      <c r="AG248" s="1"/>
    </row>
    <row r="249" spans="6:33" customHeight="1">
      <c r="F249" s="1"/>
      <c r="G249" s="1"/>
      <c r="J249" s="1"/>
      <c r="K249" s="1"/>
      <c r="L249" s="1"/>
      <c r="R249" s="1"/>
      <c r="AC249" s="1"/>
      <c r="AE249" s="1"/>
      <c r="AG249" s="1"/>
    </row>
    <row r="250" spans="6:33" customHeight="1">
      <c r="F250" s="1"/>
      <c r="G250" s="1"/>
      <c r="J250" s="1"/>
      <c r="K250" s="1"/>
      <c r="L250" s="1"/>
      <c r="R250" s="1"/>
      <c r="AC250" s="1"/>
      <c r="AE250" s="1"/>
      <c r="AG250" s="1"/>
    </row>
    <row r="251" spans="6:33" customHeight="1">
      <c r="F251" s="1"/>
      <c r="G251" s="1"/>
      <c r="J251" s="1"/>
      <c r="K251" s="1"/>
      <c r="L251" s="1"/>
      <c r="R251" s="1"/>
      <c r="AC251" s="1"/>
      <c r="AE251" s="1"/>
      <c r="AG251" s="1"/>
    </row>
    <row r="252" spans="6:33" customHeight="1">
      <c r="F252" s="1"/>
      <c r="G252" s="1"/>
      <c r="J252" s="1"/>
      <c r="K252" s="1"/>
      <c r="L252" s="1"/>
      <c r="R252" s="1"/>
      <c r="AC252" s="1"/>
      <c r="AE252" s="1"/>
      <c r="AG252" s="1"/>
    </row>
    <row r="253" spans="6:33" customHeight="1">
      <c r="F253" s="1"/>
      <c r="G253" s="1"/>
      <c r="J253" s="1"/>
      <c r="K253" s="1"/>
      <c r="L253" s="1"/>
      <c r="R253" s="1"/>
      <c r="AC253" s="1"/>
      <c r="AE253" s="1"/>
      <c r="AG253" s="1"/>
    </row>
    <row r="254" spans="6:33" customHeight="1">
      <c r="F254" s="1"/>
      <c r="G254" s="1"/>
      <c r="J254" s="1"/>
      <c r="K254" s="1"/>
      <c r="L254" s="1"/>
      <c r="R254" s="1"/>
      <c r="AC254" s="1"/>
      <c r="AE254" s="1"/>
      <c r="AG254" s="1"/>
    </row>
    <row r="255" spans="6:33" customHeight="1">
      <c r="F255" s="1"/>
      <c r="G255" s="1"/>
      <c r="J255" s="1"/>
      <c r="K255" s="1"/>
      <c r="L255" s="1"/>
      <c r="R255" s="1"/>
      <c r="AC255" s="1"/>
      <c r="AE255" s="1"/>
      <c r="AG255" s="1"/>
    </row>
    <row r="256" spans="6:33" customHeight="1">
      <c r="F256" s="1"/>
      <c r="G256" s="1"/>
      <c r="J256" s="1"/>
      <c r="K256" s="1"/>
      <c r="L256" s="1"/>
      <c r="R256" s="1"/>
      <c r="AC256" s="1"/>
      <c r="AE256" s="1"/>
      <c r="AG256" s="1"/>
    </row>
    <row r="257" spans="6:33" customHeight="1">
      <c r="F257" s="1"/>
      <c r="G257" s="1"/>
      <c r="J257" s="1"/>
      <c r="K257" s="1"/>
      <c r="L257" s="1"/>
      <c r="R257" s="1"/>
      <c r="AC257" s="1"/>
      <c r="AE257" s="1"/>
      <c r="AG257" s="1"/>
    </row>
    <row r="258" spans="6:33" customHeight="1">
      <c r="F258" s="1"/>
      <c r="G258" s="1"/>
      <c r="J258" s="1"/>
      <c r="K258" s="1"/>
      <c r="L258" s="1"/>
      <c r="R258" s="1"/>
      <c r="AC258" s="1"/>
      <c r="AE258" s="1"/>
      <c r="AG258" s="1"/>
    </row>
    <row r="259" spans="6:33" customHeight="1">
      <c r="F259" s="1"/>
      <c r="G259" s="1"/>
      <c r="J259" s="1"/>
      <c r="K259" s="1"/>
      <c r="L259" s="1"/>
      <c r="R259" s="1"/>
      <c r="AC259" s="1"/>
      <c r="AE259" s="1"/>
      <c r="AG259" s="1"/>
    </row>
    <row r="260" spans="6:33" customHeight="1">
      <c r="F260" s="1"/>
      <c r="G260" s="1"/>
      <c r="J260" s="1"/>
      <c r="K260" s="1"/>
      <c r="L260" s="1"/>
      <c r="R260" s="1"/>
      <c r="AC260" s="1"/>
      <c r="AE260" s="1"/>
      <c r="AG260" s="1"/>
    </row>
    <row r="261" spans="6:33" customHeight="1">
      <c r="F261" s="1"/>
      <c r="G261" s="1"/>
      <c r="J261" s="1"/>
      <c r="K261" s="1"/>
      <c r="L261" s="1"/>
      <c r="R261" s="1"/>
      <c r="AC261" s="1"/>
      <c r="AE261" s="1"/>
      <c r="AG261" s="1"/>
    </row>
    <row r="262" spans="6:33" customHeight="1">
      <c r="F262" s="1"/>
      <c r="G262" s="1"/>
      <c r="J262" s="1"/>
      <c r="K262" s="1"/>
      <c r="L262" s="1"/>
      <c r="R262" s="1"/>
      <c r="AC262" s="1"/>
      <c r="AE262" s="1"/>
      <c r="AG262" s="1"/>
    </row>
    <row r="263" spans="6:33" customHeight="1">
      <c r="F263" s="1"/>
      <c r="G263" s="1"/>
      <c r="J263" s="1"/>
      <c r="K263" s="1"/>
      <c r="L263" s="1"/>
      <c r="R263" s="1"/>
      <c r="AC263" s="1"/>
      <c r="AE263" s="1"/>
      <c r="AG263" s="1"/>
    </row>
    <row r="264" spans="6:33" customHeight="1">
      <c r="F264" s="1"/>
      <c r="G264" s="1"/>
      <c r="J264" s="1"/>
      <c r="K264" s="1"/>
      <c r="L264" s="1"/>
      <c r="R264" s="1"/>
      <c r="AC264" s="1"/>
      <c r="AE264" s="1"/>
      <c r="AG264" s="1"/>
    </row>
    <row r="265" spans="6:33" customHeight="1">
      <c r="F265" s="1"/>
      <c r="G265" s="1"/>
      <c r="J265" s="1"/>
      <c r="K265" s="1"/>
      <c r="L265" s="1"/>
      <c r="R265" s="1"/>
      <c r="AC265" s="1"/>
      <c r="AE265" s="1"/>
      <c r="AG265" s="1"/>
    </row>
    <row r="266" spans="6:33" customHeight="1">
      <c r="F266" s="1"/>
      <c r="G266" s="1"/>
      <c r="J266" s="1"/>
      <c r="K266" s="1"/>
      <c r="L266" s="1"/>
      <c r="R266" s="1"/>
      <c r="AC266" s="1"/>
      <c r="AE266" s="1"/>
      <c r="AG266" s="1"/>
    </row>
    <row r="267" spans="6:33" customHeight="1">
      <c r="F267" s="1"/>
      <c r="G267" s="1"/>
      <c r="J267" s="1"/>
      <c r="K267" s="1"/>
      <c r="L267" s="1"/>
      <c r="R267" s="1"/>
      <c r="AC267" s="1"/>
      <c r="AE267" s="1"/>
      <c r="AG267" s="1"/>
    </row>
    <row r="268" spans="6:33" customHeight="1">
      <c r="F268" s="1"/>
      <c r="G268" s="1"/>
      <c r="J268" s="1"/>
      <c r="K268" s="1"/>
      <c r="L268" s="1"/>
      <c r="R268" s="1"/>
      <c r="AC268" s="1"/>
      <c r="AE268" s="1"/>
      <c r="AG268" s="1"/>
    </row>
    <row r="269" spans="6:33" customHeight="1">
      <c r="F269" s="1"/>
      <c r="G269" s="1"/>
      <c r="J269" s="1"/>
      <c r="K269" s="1"/>
      <c r="L269" s="1"/>
      <c r="R269" s="1"/>
      <c r="AC269" s="1"/>
      <c r="AE269" s="1"/>
      <c r="AG269" s="1"/>
    </row>
    <row r="270" spans="6:33" customHeight="1">
      <c r="F270" s="1"/>
      <c r="G270" s="1"/>
      <c r="J270" s="1"/>
      <c r="K270" s="1"/>
      <c r="L270" s="1"/>
      <c r="R270" s="1"/>
      <c r="AC270" s="1"/>
      <c r="AE270" s="1"/>
      <c r="AG270" s="1"/>
    </row>
    <row r="271" spans="6:33" customHeight="1">
      <c r="F271" s="1"/>
      <c r="G271" s="1"/>
      <c r="J271" s="1"/>
      <c r="K271" s="1"/>
      <c r="L271" s="1"/>
      <c r="R271" s="1"/>
      <c r="AC271" s="1"/>
      <c r="AE271" s="1"/>
      <c r="AG271" s="1"/>
    </row>
    <row r="272" spans="6:33" customHeight="1">
      <c r="F272" s="1"/>
      <c r="G272" s="1"/>
      <c r="J272" s="1"/>
      <c r="K272" s="1"/>
      <c r="L272" s="1"/>
      <c r="R272" s="1"/>
      <c r="AC272" s="1"/>
      <c r="AE272" s="1"/>
      <c r="AG272" s="1"/>
    </row>
    <row r="273" spans="6:33" customHeight="1">
      <c r="F273" s="1"/>
      <c r="G273" s="1"/>
      <c r="J273" s="1"/>
      <c r="K273" s="1"/>
      <c r="L273" s="1"/>
      <c r="R273" s="1"/>
      <c r="AC273" s="1"/>
      <c r="AE273" s="1"/>
      <c r="AG273" s="1"/>
    </row>
    <row r="274" spans="6:33" customHeight="1">
      <c r="F274" s="1"/>
      <c r="G274" s="1"/>
      <c r="J274" s="1"/>
      <c r="K274" s="1"/>
      <c r="L274" s="1"/>
      <c r="R274" s="1"/>
      <c r="AC274" s="1"/>
      <c r="AE274" s="1"/>
      <c r="AG274" s="1"/>
    </row>
    <row r="275" spans="6:33" customHeight="1">
      <c r="F275" s="1"/>
      <c r="G275" s="1"/>
      <c r="J275" s="1"/>
      <c r="K275" s="1"/>
      <c r="L275" s="1"/>
      <c r="R275" s="1"/>
      <c r="AC275" s="1"/>
      <c r="AE275" s="1"/>
      <c r="AG275" s="1"/>
    </row>
    <row r="276" spans="6:33" customHeight="1">
      <c r="F276" s="1"/>
      <c r="G276" s="1"/>
      <c r="J276" s="1"/>
      <c r="K276" s="1"/>
      <c r="L276" s="1"/>
      <c r="R276" s="1"/>
      <c r="AC276" s="1"/>
      <c r="AE276" s="1"/>
      <c r="AG276" s="1"/>
    </row>
    <row r="277" spans="6:33" customHeight="1">
      <c r="F277" s="1"/>
      <c r="G277" s="1"/>
      <c r="J277" s="1"/>
      <c r="K277" s="1"/>
      <c r="L277" s="1"/>
      <c r="R277" s="1"/>
      <c r="AC277" s="1"/>
      <c r="AE277" s="1"/>
      <c r="AG277" s="1"/>
    </row>
    <row r="278" spans="6:33" customHeight="1">
      <c r="F278" s="1"/>
      <c r="G278" s="1"/>
      <c r="J278" s="1"/>
      <c r="K278" s="1"/>
      <c r="L278" s="1"/>
      <c r="R278" s="1"/>
      <c r="AC278" s="1"/>
      <c r="AE278" s="1"/>
      <c r="AG278" s="1"/>
    </row>
    <row r="279" spans="6:33" customHeight="1">
      <c r="F279" s="1"/>
      <c r="G279" s="1"/>
      <c r="J279" s="1"/>
      <c r="K279" s="1"/>
      <c r="L279" s="1"/>
      <c r="R279" s="1"/>
      <c r="AC279" s="1"/>
      <c r="AE279" s="1"/>
      <c r="AG279" s="1"/>
    </row>
    <row r="280" spans="6:33" customHeight="1">
      <c r="F280" s="1"/>
      <c r="G280" s="1"/>
      <c r="J280" s="1"/>
      <c r="K280" s="1"/>
      <c r="L280" s="1"/>
      <c r="R280" s="1"/>
      <c r="AC280" s="1"/>
      <c r="AE280" s="1"/>
      <c r="AG280" s="1"/>
    </row>
    <row r="281" spans="6:33" customHeight="1">
      <c r="F281" s="1"/>
      <c r="G281" s="1"/>
      <c r="J281" s="1"/>
      <c r="K281" s="1"/>
      <c r="L281" s="1"/>
      <c r="R281" s="1"/>
      <c r="AC281" s="1"/>
      <c r="AE281" s="1"/>
      <c r="AG281" s="1"/>
    </row>
    <row r="282" spans="6:33" customHeight="1">
      <c r="F282" s="1"/>
      <c r="G282" s="1"/>
      <c r="J282" s="1"/>
      <c r="K282" s="1"/>
      <c r="L282" s="1"/>
      <c r="R282" s="1"/>
      <c r="AC282" s="1"/>
      <c r="AE282" s="1"/>
      <c r="AG282" s="1"/>
    </row>
    <row r="283" spans="6:33" customHeight="1">
      <c r="F283" s="1"/>
      <c r="G283" s="1"/>
      <c r="J283" s="1"/>
      <c r="K283" s="1"/>
      <c r="L283" s="1"/>
      <c r="R283" s="1"/>
      <c r="AC283" s="1"/>
      <c r="AE283" s="1"/>
      <c r="AG283" s="1"/>
    </row>
    <row r="284" spans="6:33" customHeight="1">
      <c r="F284" s="1"/>
      <c r="G284" s="1"/>
      <c r="J284" s="1"/>
      <c r="K284" s="1"/>
      <c r="L284" s="1"/>
      <c r="R284" s="1"/>
      <c r="AC284" s="1"/>
      <c r="AE284" s="1"/>
      <c r="AG284" s="1"/>
    </row>
    <row r="285" spans="6:33" customHeight="1">
      <c r="F285" s="1"/>
      <c r="G285" s="1"/>
      <c r="J285" s="1"/>
      <c r="K285" s="1"/>
      <c r="L285" s="1"/>
      <c r="R285" s="1"/>
      <c r="AC285" s="1"/>
      <c r="AE285" s="1"/>
      <c r="AG285" s="1"/>
    </row>
    <row r="286" spans="6:33" customHeight="1">
      <c r="F286" s="1"/>
      <c r="G286" s="1"/>
      <c r="J286" s="1"/>
      <c r="K286" s="1"/>
      <c r="L286" s="1"/>
      <c r="R286" s="1"/>
      <c r="AC286" s="1"/>
      <c r="AE286" s="1"/>
      <c r="AG286" s="1"/>
    </row>
    <row r="287" spans="6:33" customHeight="1">
      <c r="F287" s="1"/>
      <c r="G287" s="1"/>
      <c r="J287" s="1"/>
      <c r="K287" s="1"/>
      <c r="L287" s="1"/>
      <c r="R287" s="1"/>
      <c r="AC287" s="1"/>
      <c r="AE287" s="1"/>
      <c r="AG287" s="1"/>
    </row>
    <row r="288" spans="6:33" customHeight="1">
      <c r="F288" s="1"/>
      <c r="G288" s="1"/>
      <c r="J288" s="1"/>
      <c r="K288" s="1"/>
      <c r="L288" s="1"/>
      <c r="R288" s="1"/>
      <c r="AC288" s="1"/>
      <c r="AE288" s="1"/>
      <c r="AG288" s="1"/>
    </row>
    <row r="289" spans="6:33" customHeight="1">
      <c r="F289" s="1"/>
      <c r="G289" s="1"/>
      <c r="J289" s="1"/>
      <c r="K289" s="1"/>
      <c r="L289" s="1"/>
      <c r="R289" s="1"/>
      <c r="AC289" s="1"/>
      <c r="AE289" s="1"/>
      <c r="AG289" s="1"/>
    </row>
    <row r="290" spans="6:33" customHeight="1">
      <c r="F290" s="1"/>
      <c r="G290" s="1"/>
      <c r="J290" s="1"/>
      <c r="K290" s="1"/>
      <c r="L290" s="1"/>
      <c r="R290" s="1"/>
      <c r="AC290" s="1"/>
      <c r="AE290" s="1"/>
      <c r="AG290" s="1"/>
    </row>
    <row r="291" spans="6:33" customHeight="1">
      <c r="F291" s="1"/>
      <c r="G291" s="1"/>
      <c r="J291" s="1"/>
      <c r="K291" s="1"/>
      <c r="L291" s="1"/>
      <c r="R291" s="1"/>
      <c r="AC291" s="1"/>
      <c r="AE291" s="1"/>
      <c r="AG291" s="1"/>
    </row>
    <row r="292" spans="6:33" customHeight="1">
      <c r="F292" s="1"/>
      <c r="G292" s="1"/>
      <c r="J292" s="1"/>
      <c r="K292" s="1"/>
      <c r="L292" s="1"/>
      <c r="R292" s="1"/>
      <c r="AC292" s="1"/>
      <c r="AE292" s="1"/>
      <c r="AG292" s="1"/>
    </row>
    <row r="293" spans="6:33" customHeight="1">
      <c r="F293" s="1"/>
      <c r="G293" s="1"/>
      <c r="J293" s="1"/>
      <c r="K293" s="1"/>
      <c r="L293" s="1"/>
      <c r="R293" s="1"/>
      <c r="AC293" s="1"/>
      <c r="AE293" s="1"/>
      <c r="AG293" s="1"/>
    </row>
    <row r="294" spans="6:33" customHeight="1">
      <c r="F294" s="1"/>
      <c r="G294" s="1"/>
      <c r="J294" s="1"/>
      <c r="K294" s="1"/>
      <c r="L294" s="1"/>
      <c r="R294" s="1"/>
      <c r="AC294" s="1"/>
      <c r="AE294" s="1"/>
      <c r="AG294" s="1"/>
    </row>
    <row r="295" spans="6:33" customHeight="1">
      <c r="F295" s="1"/>
      <c r="G295" s="1"/>
      <c r="J295" s="1"/>
      <c r="K295" s="1"/>
      <c r="L295" s="1"/>
      <c r="R295" s="1"/>
      <c r="AC295" s="1"/>
      <c r="AE295" s="1"/>
      <c r="AG295" s="1"/>
    </row>
    <row r="296" spans="6:33" customHeight="1">
      <c r="F296" s="1"/>
      <c r="G296" s="1"/>
      <c r="J296" s="1"/>
      <c r="K296" s="1"/>
      <c r="L296" s="1"/>
      <c r="R296" s="1"/>
      <c r="AC296" s="1"/>
      <c r="AE296" s="1"/>
      <c r="AG296" s="1"/>
    </row>
    <row r="297" spans="6:33" customHeight="1">
      <c r="F297" s="1"/>
      <c r="G297" s="1"/>
      <c r="J297" s="1"/>
      <c r="K297" s="1"/>
      <c r="L297" s="1"/>
      <c r="R297" s="1"/>
      <c r="AC297" s="1"/>
      <c r="AE297" s="1"/>
      <c r="AG297" s="1"/>
    </row>
    <row r="298" spans="6:33" customHeight="1">
      <c r="F298" s="1"/>
      <c r="G298" s="1"/>
      <c r="J298" s="1"/>
      <c r="K298" s="1"/>
      <c r="L298" s="1"/>
      <c r="R298" s="1"/>
      <c r="AC298" s="1"/>
      <c r="AE298" s="1"/>
      <c r="AG298" s="1"/>
    </row>
    <row r="299" spans="6:33" customHeight="1">
      <c r="F299" s="1"/>
      <c r="G299" s="1"/>
      <c r="J299" s="1"/>
      <c r="K299" s="1"/>
      <c r="L299" s="1"/>
      <c r="R299" s="1"/>
      <c r="AC299" s="1"/>
      <c r="AE299" s="1"/>
      <c r="AG299" s="1"/>
    </row>
    <row r="300" spans="6:33" customHeight="1">
      <c r="F300" s="1"/>
      <c r="G300" s="1"/>
      <c r="J300" s="1"/>
      <c r="K300" s="1"/>
      <c r="L300" s="1"/>
      <c r="R300" s="1"/>
      <c r="AC300" s="1"/>
      <c r="AE300" s="1"/>
      <c r="AG300" s="1"/>
    </row>
    <row r="301" spans="6:33" customHeight="1">
      <c r="F301" s="1"/>
      <c r="G301" s="1"/>
      <c r="J301" s="1"/>
      <c r="K301" s="1"/>
      <c r="L301" s="1"/>
      <c r="R301" s="1"/>
      <c r="AC301" s="1"/>
      <c r="AE301" s="1"/>
      <c r="AG301" s="1"/>
    </row>
    <row r="302" spans="6:33" customHeight="1">
      <c r="F302" s="1"/>
      <c r="G302" s="1"/>
      <c r="J302" s="1"/>
      <c r="K302" s="1"/>
      <c r="L302" s="1"/>
      <c r="R302" s="1"/>
      <c r="AC302" s="1"/>
      <c r="AE302" s="1"/>
      <c r="AG302" s="1"/>
    </row>
    <row r="303" spans="6:33" customHeight="1">
      <c r="F303" s="1"/>
      <c r="G303" s="1"/>
      <c r="J303" s="1"/>
      <c r="K303" s="1"/>
      <c r="L303" s="1"/>
      <c r="R303" s="1"/>
      <c r="AC303" s="1"/>
      <c r="AE303" s="1"/>
      <c r="AG303" s="1"/>
    </row>
    <row r="304" spans="6:33" customHeight="1">
      <c r="F304" s="1"/>
      <c r="G304" s="1"/>
      <c r="J304" s="1"/>
      <c r="K304" s="1"/>
      <c r="L304" s="1"/>
      <c r="R304" s="1"/>
      <c r="AC304" s="1"/>
      <c r="AE304" s="1"/>
      <c r="AG304" s="1"/>
    </row>
    <row r="305" spans="6:33" customHeight="1">
      <c r="F305" s="1"/>
      <c r="G305" s="1"/>
      <c r="J305" s="1"/>
      <c r="K305" s="1"/>
      <c r="L305" s="1"/>
      <c r="R305" s="1"/>
      <c r="AC305" s="1"/>
      <c r="AE305" s="1"/>
      <c r="AG305" s="1"/>
    </row>
    <row r="306" spans="6:33" customHeight="1">
      <c r="F306" s="1"/>
      <c r="G306" s="1"/>
      <c r="J306" s="1"/>
      <c r="K306" s="1"/>
      <c r="L306" s="1"/>
      <c r="R306" s="1"/>
      <c r="AC306" s="1"/>
      <c r="AE306" s="1"/>
      <c r="AG306" s="1"/>
    </row>
    <row r="307" spans="6:33" customHeight="1">
      <c r="F307" s="1"/>
      <c r="G307" s="1"/>
      <c r="J307" s="1"/>
      <c r="K307" s="1"/>
      <c r="L307" s="1"/>
      <c r="R307" s="1"/>
      <c r="AC307" s="1"/>
      <c r="AE307" s="1"/>
      <c r="AG307" s="1"/>
    </row>
    <row r="308" spans="6:33" customHeight="1">
      <c r="F308" s="1"/>
      <c r="G308" s="1"/>
      <c r="J308" s="1"/>
      <c r="K308" s="1"/>
      <c r="L308" s="1"/>
      <c r="R308" s="1"/>
      <c r="AC308" s="1"/>
      <c r="AE308" s="1"/>
      <c r="AG308" s="1"/>
    </row>
    <row r="309" spans="6:33" customHeight="1">
      <c r="F309" s="1"/>
      <c r="G309" s="1"/>
      <c r="J309" s="1"/>
      <c r="K309" s="1"/>
      <c r="L309" s="1"/>
      <c r="R309" s="1"/>
      <c r="AC309" s="1"/>
      <c r="AE309" s="1"/>
      <c r="AG309" s="1"/>
    </row>
    <row r="310" spans="6:33" customHeight="1">
      <c r="F310" s="1"/>
      <c r="G310" s="1"/>
      <c r="J310" s="1"/>
      <c r="K310" s="1"/>
      <c r="L310" s="1"/>
      <c r="R310" s="1"/>
      <c r="AC310" s="1"/>
      <c r="AE310" s="1"/>
      <c r="AG310" s="1"/>
    </row>
    <row r="311" spans="6:33" customHeight="1">
      <c r="F311" s="1"/>
      <c r="G311" s="1"/>
      <c r="J311" s="1"/>
      <c r="K311" s="1"/>
      <c r="L311" s="1"/>
      <c r="R311" s="1"/>
      <c r="AC311" s="1"/>
      <c r="AE311" s="1"/>
      <c r="AG311" s="1"/>
    </row>
    <row r="312" spans="6:33" customHeight="1">
      <c r="F312" s="1"/>
      <c r="G312" s="1"/>
      <c r="J312" s="1"/>
      <c r="K312" s="1"/>
      <c r="L312" s="1"/>
      <c r="R312" s="1"/>
      <c r="AC312" s="1"/>
      <c r="AE312" s="1"/>
      <c r="AG312" s="1"/>
    </row>
    <row r="313" spans="6:33" customHeight="1">
      <c r="F313" s="1"/>
      <c r="G313" s="1"/>
      <c r="J313" s="1"/>
      <c r="K313" s="1"/>
      <c r="L313" s="1"/>
      <c r="R313" s="1"/>
      <c r="AC313" s="1"/>
      <c r="AE313" s="1"/>
      <c r="AG313" s="1"/>
    </row>
    <row r="314" spans="6:33" customHeight="1">
      <c r="F314" s="1"/>
      <c r="G314" s="1"/>
      <c r="J314" s="1"/>
      <c r="K314" s="1"/>
      <c r="L314" s="1"/>
      <c r="R314" s="1"/>
      <c r="AC314" s="1"/>
      <c r="AE314" s="1"/>
      <c r="AG314" s="1"/>
    </row>
    <row r="315" spans="6:33" customHeight="1">
      <c r="F315" s="1"/>
      <c r="G315" s="1"/>
      <c r="J315" s="1"/>
      <c r="K315" s="1"/>
      <c r="L315" s="1"/>
      <c r="R315" s="1"/>
      <c r="AC315" s="1"/>
      <c r="AE315" s="1"/>
      <c r="AG315" s="1"/>
    </row>
    <row r="316" spans="6:33" customHeight="1">
      <c r="F316" s="1"/>
      <c r="G316" s="1"/>
      <c r="J316" s="1"/>
      <c r="K316" s="1"/>
      <c r="L316" s="1"/>
      <c r="R316" s="1"/>
      <c r="AC316" s="1"/>
      <c r="AE316" s="1"/>
      <c r="AG316" s="1"/>
    </row>
    <row r="317" spans="6:33" customHeight="1">
      <c r="F317" s="1"/>
      <c r="G317" s="1"/>
      <c r="J317" s="1"/>
      <c r="K317" s="1"/>
      <c r="L317" s="1"/>
      <c r="R317" s="1"/>
      <c r="AC317" s="1"/>
      <c r="AE317" s="1"/>
      <c r="AG317" s="1"/>
    </row>
    <row r="318" spans="6:33" customHeight="1">
      <c r="F318" s="1"/>
      <c r="G318" s="1"/>
      <c r="J318" s="1"/>
      <c r="K318" s="1"/>
      <c r="L318" s="1"/>
      <c r="R318" s="1"/>
      <c r="AC318" s="1"/>
      <c r="AE318" s="1"/>
      <c r="AG318" s="1"/>
    </row>
    <row r="319" spans="6:33" customHeight="1">
      <c r="F319" s="1"/>
      <c r="G319" s="1"/>
      <c r="J319" s="1"/>
      <c r="K319" s="1"/>
      <c r="L319" s="1"/>
      <c r="R319" s="1"/>
      <c r="AC319" s="1"/>
      <c r="AE319" s="1"/>
      <c r="AG319" s="1"/>
    </row>
    <row r="320" spans="6:33" customHeight="1">
      <c r="F320" s="1"/>
      <c r="G320" s="1"/>
      <c r="J320" s="1"/>
      <c r="K320" s="1"/>
      <c r="L320" s="1"/>
      <c r="R320" s="1"/>
      <c r="AC320" s="1"/>
      <c r="AE320" s="1"/>
      <c r="AG320" s="1"/>
    </row>
    <row r="321" spans="6:33" customHeight="1">
      <c r="F321" s="1"/>
      <c r="G321" s="1"/>
      <c r="J321" s="1"/>
      <c r="K321" s="1"/>
      <c r="L321" s="1"/>
      <c r="R321" s="1"/>
      <c r="AC321" s="1"/>
      <c r="AE321" s="1"/>
      <c r="AG321" s="1"/>
    </row>
    <row r="322" spans="6:33" customHeight="1">
      <c r="F322" s="1"/>
      <c r="G322" s="1"/>
      <c r="J322" s="1"/>
      <c r="K322" s="1"/>
      <c r="L322" s="1"/>
      <c r="R322" s="1"/>
      <c r="AC322" s="1"/>
      <c r="AE322" s="1"/>
      <c r="AG322" s="1"/>
    </row>
    <row r="323" spans="6:33" customHeight="1">
      <c r="F323" s="1"/>
      <c r="G323" s="1"/>
      <c r="J323" s="1"/>
      <c r="K323" s="1"/>
      <c r="L323" s="1"/>
      <c r="R323" s="1"/>
      <c r="AC323" s="1"/>
      <c r="AE323" s="1"/>
      <c r="AG323" s="1"/>
    </row>
    <row r="324" spans="6:33" customHeight="1">
      <c r="F324" s="1"/>
      <c r="G324" s="1"/>
      <c r="J324" s="1"/>
      <c r="K324" s="1"/>
      <c r="L324" s="1"/>
      <c r="R324" s="1"/>
      <c r="AC324" s="1"/>
      <c r="AE324" s="1"/>
      <c r="AG324" s="1"/>
    </row>
    <row r="325" spans="6:33" customHeight="1">
      <c r="F325" s="1"/>
      <c r="G325" s="1"/>
      <c r="J325" s="1"/>
      <c r="K325" s="1"/>
      <c r="L325" s="1"/>
      <c r="R325" s="1"/>
      <c r="AC325" s="1"/>
      <c r="AE325" s="1"/>
      <c r="AG325" s="1"/>
    </row>
    <row r="326" spans="6:33" customHeight="1">
      <c r="F326" s="1"/>
      <c r="G326" s="1"/>
      <c r="J326" s="1"/>
      <c r="K326" s="1"/>
      <c r="L326" s="1"/>
      <c r="R326" s="1"/>
      <c r="AC326" s="1"/>
      <c r="AE326" s="1"/>
      <c r="AG326" s="1"/>
    </row>
    <row r="327" spans="6:33" customHeight="1">
      <c r="F327" s="1"/>
      <c r="G327" s="1"/>
      <c r="J327" s="1"/>
      <c r="K327" s="1"/>
      <c r="L327" s="1"/>
      <c r="R327" s="1"/>
      <c r="AC327" s="1"/>
      <c r="AE327" s="1"/>
      <c r="AG327" s="1"/>
    </row>
    <row r="328" spans="6:33" customHeight="1">
      <c r="F328" s="1"/>
      <c r="G328" s="1"/>
      <c r="J328" s="1"/>
      <c r="K328" s="1"/>
      <c r="L328" s="1"/>
      <c r="R328" s="1"/>
      <c r="AC328" s="1"/>
      <c r="AE328" s="1"/>
      <c r="AG328" s="1"/>
    </row>
    <row r="329" spans="6:33" customHeight="1">
      <c r="F329" s="1"/>
      <c r="G329" s="1"/>
      <c r="J329" s="1"/>
      <c r="K329" s="1"/>
      <c r="L329" s="1"/>
      <c r="R329" s="1"/>
      <c r="AC329" s="1"/>
      <c r="AE329" s="1"/>
      <c r="AG329" s="1"/>
    </row>
    <row r="330" spans="6:33" customHeight="1">
      <c r="F330" s="1"/>
      <c r="G330" s="1"/>
      <c r="J330" s="1"/>
      <c r="K330" s="1"/>
      <c r="L330" s="1"/>
      <c r="R330" s="1"/>
      <c r="AC330" s="1"/>
      <c r="AE330" s="1"/>
      <c r="AG330" s="1"/>
    </row>
    <row r="331" spans="6:33" customHeight="1">
      <c r="F331" s="1"/>
      <c r="G331" s="1"/>
      <c r="J331" s="1"/>
      <c r="K331" s="1"/>
      <c r="L331" s="1"/>
      <c r="R331" s="1"/>
      <c r="AC331" s="1"/>
      <c r="AE331" s="1"/>
      <c r="AG331" s="1"/>
    </row>
    <row r="332" spans="6:33" customHeight="1">
      <c r="F332" s="1"/>
      <c r="G332" s="1"/>
      <c r="J332" s="1"/>
      <c r="K332" s="1"/>
      <c r="L332" s="1"/>
      <c r="R332" s="1"/>
      <c r="AC332" s="1"/>
      <c r="AE332" s="1"/>
      <c r="AG332" s="1"/>
    </row>
    <row r="333" spans="6:33" customHeight="1">
      <c r="F333" s="1"/>
      <c r="G333" s="1"/>
      <c r="J333" s="1"/>
      <c r="K333" s="1"/>
      <c r="L333" s="1"/>
      <c r="R333" s="1"/>
      <c r="AC333" s="1"/>
      <c r="AE333" s="1"/>
      <c r="AG333" s="1"/>
    </row>
    <row r="334" spans="6:33" customHeight="1">
      <c r="F334" s="1"/>
      <c r="G334" s="1"/>
      <c r="J334" s="1"/>
      <c r="K334" s="1"/>
      <c r="L334" s="1"/>
      <c r="R334" s="1"/>
      <c r="AC334" s="1"/>
      <c r="AE334" s="1"/>
      <c r="AG334" s="1"/>
    </row>
    <row r="335" spans="6:33" customHeight="1">
      <c r="F335" s="1"/>
      <c r="G335" s="1"/>
      <c r="J335" s="1"/>
      <c r="K335" s="1"/>
      <c r="L335" s="1"/>
      <c r="R335" s="1"/>
      <c r="AC335" s="1"/>
      <c r="AE335" s="1"/>
      <c r="AG335" s="1"/>
    </row>
    <row r="336" spans="6:33" customHeight="1">
      <c r="F336" s="1"/>
      <c r="G336" s="1"/>
      <c r="J336" s="1"/>
      <c r="K336" s="1"/>
      <c r="L336" s="1"/>
      <c r="R336" s="1"/>
      <c r="AC336" s="1"/>
      <c r="AE336" s="1"/>
      <c r="AG336" s="1"/>
    </row>
    <row r="337" spans="6:33" customHeight="1">
      <c r="F337" s="1"/>
      <c r="G337" s="1"/>
      <c r="J337" s="1"/>
      <c r="K337" s="1"/>
      <c r="L337" s="1"/>
      <c r="R337" s="1"/>
      <c r="AC337" s="1"/>
      <c r="AE337" s="1"/>
      <c r="AG337" s="1"/>
    </row>
    <row r="338" spans="6:33" customHeight="1">
      <c r="F338" s="1"/>
      <c r="G338" s="1"/>
      <c r="J338" s="1"/>
      <c r="K338" s="1"/>
      <c r="L338" s="1"/>
      <c r="R338" s="1"/>
      <c r="AC338" s="1"/>
      <c r="AE338" s="1"/>
      <c r="AG338" s="1"/>
    </row>
    <row r="339" spans="6:33" customHeight="1">
      <c r="F339" s="1"/>
      <c r="G339" s="1"/>
      <c r="J339" s="1"/>
      <c r="K339" s="1"/>
      <c r="L339" s="1"/>
      <c r="R339" s="1"/>
      <c r="AC339" s="1"/>
      <c r="AE339" s="1"/>
      <c r="AG339" s="1"/>
    </row>
    <row r="340" spans="6:33" customHeight="1">
      <c r="F340" s="1"/>
      <c r="G340" s="1"/>
      <c r="J340" s="1"/>
      <c r="K340" s="1"/>
      <c r="L340" s="1"/>
      <c r="R340" s="1"/>
      <c r="AC340" s="1"/>
      <c r="AE340" s="1"/>
      <c r="AG340" s="1"/>
    </row>
    <row r="341" spans="6:33" customHeight="1">
      <c r="F341" s="1"/>
      <c r="G341" s="1"/>
      <c r="J341" s="1"/>
      <c r="K341" s="1"/>
      <c r="L341" s="1"/>
      <c r="R341" s="1"/>
      <c r="AC341" s="1"/>
      <c r="AE341" s="1"/>
      <c r="AG341" s="1"/>
    </row>
    <row r="342" spans="6:33" customHeight="1">
      <c r="F342" s="1"/>
      <c r="G342" s="1"/>
      <c r="J342" s="1"/>
      <c r="K342" s="1"/>
      <c r="L342" s="1"/>
      <c r="R342" s="1"/>
      <c r="AC342" s="1"/>
      <c r="AE342" s="1"/>
      <c r="AG342" s="1"/>
    </row>
    <row r="343" spans="6:33" customHeight="1">
      <c r="F343" s="1"/>
      <c r="G343" s="1"/>
      <c r="J343" s="1"/>
      <c r="K343" s="1"/>
      <c r="L343" s="1"/>
      <c r="R343" s="1"/>
      <c r="AC343" s="1"/>
      <c r="AE343" s="1"/>
      <c r="AG343" s="1"/>
    </row>
    <row r="344" spans="6:33" customHeight="1">
      <c r="F344" s="1"/>
      <c r="G344" s="1"/>
      <c r="J344" s="1"/>
      <c r="K344" s="1"/>
      <c r="L344" s="1"/>
      <c r="R344" s="1"/>
      <c r="AC344" s="1"/>
      <c r="AE344" s="1"/>
      <c r="AG344" s="1"/>
    </row>
    <row r="345" spans="6:33" customHeight="1">
      <c r="F345" s="1"/>
      <c r="G345" s="1"/>
      <c r="J345" s="1"/>
      <c r="K345" s="1"/>
      <c r="L345" s="1"/>
      <c r="R345" s="1"/>
      <c r="AC345" s="1"/>
      <c r="AE345" s="1"/>
      <c r="AG345" s="1"/>
    </row>
    <row r="346" spans="6:33" customHeight="1">
      <c r="F346" s="1"/>
      <c r="G346" s="1"/>
      <c r="J346" s="1"/>
      <c r="K346" s="1"/>
      <c r="L346" s="1"/>
      <c r="R346" s="1"/>
      <c r="AC346" s="1"/>
      <c r="AE346" s="1"/>
      <c r="AG346" s="1"/>
    </row>
    <row r="347" spans="6:33" customHeight="1">
      <c r="F347" s="1"/>
      <c r="G347" s="1"/>
      <c r="J347" s="1"/>
      <c r="K347" s="1"/>
      <c r="L347" s="1"/>
      <c r="R347" s="1"/>
      <c r="AC347" s="1"/>
      <c r="AE347" s="1"/>
      <c r="AG347" s="1"/>
    </row>
    <row r="348" spans="6:33" customHeight="1">
      <c r="F348" s="1"/>
      <c r="G348" s="1"/>
      <c r="J348" s="1"/>
      <c r="K348" s="1"/>
      <c r="L348" s="1"/>
      <c r="R348" s="1"/>
      <c r="AC348" s="1"/>
      <c r="AE348" s="1"/>
      <c r="AG348" s="1"/>
    </row>
    <row r="349" spans="6:33" customHeight="1">
      <c r="F349" s="1"/>
      <c r="G349" s="1"/>
      <c r="J349" s="1"/>
      <c r="K349" s="1"/>
      <c r="L349" s="1"/>
      <c r="R349" s="1"/>
      <c r="AC349" s="1"/>
      <c r="AE349" s="1"/>
      <c r="AG349" s="1"/>
    </row>
    <row r="350" spans="6:33" customHeight="1">
      <c r="F350" s="1"/>
      <c r="G350" s="1"/>
      <c r="J350" s="1"/>
      <c r="K350" s="1"/>
      <c r="L350" s="1"/>
      <c r="R350" s="1"/>
      <c r="AC350" s="1"/>
      <c r="AE350" s="1"/>
      <c r="AG350" s="1"/>
    </row>
    <row r="351" spans="6:33" customHeight="1">
      <c r="F351" s="1"/>
      <c r="G351" s="1"/>
      <c r="J351" s="1"/>
      <c r="K351" s="1"/>
      <c r="L351" s="1"/>
      <c r="R351" s="1"/>
      <c r="AC351" s="1"/>
      <c r="AE351" s="1"/>
      <c r="AG351" s="1"/>
    </row>
    <row r="352" spans="6:33" customHeight="1">
      <c r="F352" s="1"/>
      <c r="G352" s="1"/>
      <c r="J352" s="1"/>
      <c r="K352" s="1"/>
      <c r="L352" s="1"/>
      <c r="R352" s="1"/>
      <c r="AC352" s="1"/>
      <c r="AE352" s="1"/>
      <c r="AG352" s="1"/>
    </row>
    <row r="353" spans="6:33" customHeight="1">
      <c r="F353" s="1"/>
      <c r="G353" s="1"/>
      <c r="J353" s="1"/>
      <c r="K353" s="1"/>
      <c r="L353" s="1"/>
      <c r="R353" s="1"/>
      <c r="AC353" s="1"/>
      <c r="AE353" s="1"/>
      <c r="AG353" s="1"/>
    </row>
    <row r="354" spans="6:33" customHeight="1">
      <c r="F354" s="1"/>
      <c r="G354" s="1"/>
      <c r="J354" s="1"/>
      <c r="K354" s="1"/>
      <c r="L354" s="1"/>
      <c r="R354" s="1"/>
      <c r="AC354" s="1"/>
      <c r="AE354" s="1"/>
      <c r="AG354" s="1"/>
    </row>
    <row r="355" spans="6:33" customHeight="1">
      <c r="F355" s="1"/>
      <c r="G355" s="1"/>
      <c r="J355" s="1"/>
      <c r="K355" s="1"/>
      <c r="L355" s="1"/>
      <c r="R355" s="1"/>
      <c r="AC355" s="1"/>
      <c r="AE355" s="1"/>
      <c r="AG355" s="1"/>
    </row>
    <row r="356" spans="6:33" customHeight="1">
      <c r="F356" s="1"/>
      <c r="G356" s="1"/>
      <c r="J356" s="1"/>
      <c r="K356" s="1"/>
      <c r="L356" s="1"/>
      <c r="R356" s="1"/>
      <c r="AC356" s="1"/>
      <c r="AE356" s="1"/>
      <c r="AG356" s="1"/>
    </row>
    <row r="357" spans="6:33" customHeight="1">
      <c r="F357" s="1"/>
      <c r="G357" s="1"/>
      <c r="J357" s="1"/>
      <c r="K357" s="1"/>
      <c r="L357" s="1"/>
      <c r="R357" s="1"/>
      <c r="AC357" s="1"/>
      <c r="AE357" s="1"/>
      <c r="AG357" s="1"/>
    </row>
    <row r="358" spans="6:33" customHeight="1">
      <c r="F358" s="1"/>
      <c r="G358" s="1"/>
      <c r="J358" s="1"/>
      <c r="K358" s="1"/>
      <c r="L358" s="1"/>
      <c r="R358" s="1"/>
      <c r="AC358" s="1"/>
      <c r="AE358" s="1"/>
      <c r="AG358" s="1"/>
    </row>
    <row r="359" spans="6:33" customHeight="1">
      <c r="F359" s="1"/>
      <c r="G359" s="1"/>
      <c r="J359" s="1"/>
      <c r="K359" s="1"/>
      <c r="L359" s="1"/>
      <c r="R359" s="1"/>
      <c r="AC359" s="1"/>
      <c r="AE359" s="1"/>
      <c r="AG359" s="1"/>
    </row>
    <row r="360" spans="6:33" customHeight="1">
      <c r="F360" s="1"/>
      <c r="G360" s="1"/>
      <c r="J360" s="1"/>
      <c r="K360" s="1"/>
      <c r="L360" s="1"/>
      <c r="R360" s="1"/>
      <c r="AC360" s="1"/>
      <c r="AE360" s="1"/>
      <c r="AG360" s="1"/>
    </row>
    <row r="361" spans="6:33" customHeight="1">
      <c r="F361" s="1"/>
      <c r="G361" s="1"/>
      <c r="J361" s="1"/>
      <c r="K361" s="1"/>
      <c r="L361" s="1"/>
      <c r="R361" s="1"/>
      <c r="AC361" s="1"/>
      <c r="AE361" s="1"/>
      <c r="AG361" s="1"/>
    </row>
    <row r="362" spans="6:33" customHeight="1">
      <c r="F362" s="1"/>
      <c r="G362" s="1"/>
      <c r="J362" s="1"/>
      <c r="K362" s="1"/>
      <c r="L362" s="1"/>
      <c r="R362" s="1"/>
      <c r="AC362" s="1"/>
      <c r="AE362" s="1"/>
      <c r="AG362" s="1"/>
    </row>
    <row r="363" spans="6:33" customHeight="1">
      <c r="F363" s="1"/>
      <c r="G363" s="1"/>
      <c r="J363" s="1"/>
      <c r="K363" s="1"/>
      <c r="L363" s="1"/>
      <c r="R363" s="1"/>
      <c r="AC363" s="1"/>
      <c r="AE363" s="1"/>
      <c r="AG363" s="1"/>
    </row>
    <row r="364" spans="6:33" customHeight="1">
      <c r="F364" s="1"/>
      <c r="G364" s="1"/>
      <c r="J364" s="1"/>
      <c r="K364" s="1"/>
      <c r="L364" s="1"/>
      <c r="R364" s="1"/>
      <c r="AC364" s="1"/>
      <c r="AE364" s="1"/>
      <c r="AG364" s="1"/>
    </row>
    <row r="365" spans="6:33" customHeight="1">
      <c r="F365" s="1"/>
      <c r="G365" s="1"/>
      <c r="J365" s="1"/>
      <c r="K365" s="1"/>
      <c r="L365" s="1"/>
      <c r="R365" s="1"/>
      <c r="AC365" s="1"/>
      <c r="AE365" s="1"/>
      <c r="AG365" s="1"/>
    </row>
    <row r="366" spans="6:33" customHeight="1">
      <c r="F366" s="1"/>
      <c r="G366" s="1"/>
      <c r="J366" s="1"/>
      <c r="K366" s="1"/>
      <c r="L366" s="1"/>
      <c r="R366" s="1"/>
      <c r="AC366" s="1"/>
      <c r="AE366" s="1"/>
      <c r="AG366" s="1"/>
    </row>
    <row r="367" spans="6:33" customHeight="1">
      <c r="F367" s="1"/>
      <c r="G367" s="1"/>
      <c r="J367" s="1"/>
      <c r="K367" s="1"/>
      <c r="L367" s="1"/>
      <c r="R367" s="1"/>
      <c r="AC367" s="1"/>
      <c r="AE367" s="1"/>
      <c r="AG367" s="1"/>
    </row>
    <row r="368" spans="6:33" customHeight="1">
      <c r="F368" s="1"/>
      <c r="G368" s="1"/>
      <c r="J368" s="1"/>
      <c r="K368" s="1"/>
      <c r="L368" s="1"/>
      <c r="R368" s="1"/>
      <c r="AC368" s="1"/>
      <c r="AE368" s="1"/>
      <c r="AG368" s="1"/>
    </row>
    <row r="369" spans="6:33" customHeight="1">
      <c r="F369" s="1"/>
      <c r="G369" s="1"/>
      <c r="J369" s="1"/>
      <c r="K369" s="1"/>
      <c r="L369" s="1"/>
      <c r="R369" s="1"/>
      <c r="AC369" s="1"/>
      <c r="AE369" s="1"/>
      <c r="AG369" s="1"/>
    </row>
    <row r="370" spans="6:33" customHeight="1">
      <c r="F370" s="1"/>
      <c r="G370" s="1"/>
      <c r="J370" s="1"/>
      <c r="K370" s="1"/>
      <c r="L370" s="1"/>
      <c r="R370" s="1"/>
      <c r="AC370" s="1"/>
      <c r="AE370" s="1"/>
      <c r="AG370" s="1"/>
    </row>
    <row r="371" spans="6:33" customHeight="1">
      <c r="F371" s="1"/>
      <c r="G371" s="1"/>
      <c r="J371" s="1"/>
      <c r="K371" s="1"/>
      <c r="L371" s="1"/>
      <c r="R371" s="1"/>
      <c r="AC371" s="1"/>
      <c r="AE371" s="1"/>
      <c r="AG371" s="1"/>
    </row>
    <row r="372" spans="6:33" customHeight="1">
      <c r="F372" s="1"/>
      <c r="G372" s="1"/>
      <c r="J372" s="1"/>
      <c r="K372" s="1"/>
      <c r="L372" s="1"/>
      <c r="R372" s="1"/>
      <c r="AC372" s="1"/>
      <c r="AE372" s="1"/>
      <c r="AG372" s="1"/>
    </row>
    <row r="373" spans="6:33" customHeight="1">
      <c r="F373" s="1"/>
      <c r="G373" s="1"/>
      <c r="J373" s="1"/>
      <c r="K373" s="1"/>
      <c r="L373" s="1"/>
      <c r="R373" s="1"/>
      <c r="AC373" s="1"/>
      <c r="AE373" s="1"/>
      <c r="AG373" s="1"/>
    </row>
    <row r="374" spans="6:33" customHeight="1">
      <c r="F374" s="1"/>
      <c r="G374" s="1"/>
      <c r="J374" s="1"/>
      <c r="K374" s="1"/>
      <c r="L374" s="1"/>
      <c r="R374" s="1"/>
      <c r="AC374" s="1"/>
      <c r="AE374" s="1"/>
      <c r="AG374" s="1"/>
    </row>
    <row r="375" spans="6:33" customHeight="1">
      <c r="F375" s="1"/>
      <c r="G375" s="1"/>
      <c r="J375" s="1"/>
      <c r="K375" s="1"/>
      <c r="L375" s="1"/>
      <c r="R375" s="1"/>
      <c r="AC375" s="1"/>
      <c r="AE375" s="1"/>
      <c r="AG375" s="1"/>
    </row>
    <row r="376" spans="6:33" customHeight="1">
      <c r="F376" s="1"/>
      <c r="G376" s="1"/>
      <c r="J376" s="1"/>
      <c r="K376" s="1"/>
      <c r="L376" s="1"/>
      <c r="R376" s="1"/>
      <c r="AC376" s="1"/>
      <c r="AE376" s="1"/>
      <c r="AG376" s="1"/>
    </row>
    <row r="377" spans="6:33" customHeight="1">
      <c r="F377" s="1"/>
      <c r="G377" s="1"/>
      <c r="J377" s="1"/>
      <c r="K377" s="1"/>
      <c r="L377" s="1"/>
      <c r="R377" s="1"/>
      <c r="AC377" s="1"/>
      <c r="AE377" s="1"/>
      <c r="AG377" s="1"/>
    </row>
    <row r="378" spans="6:33" customHeight="1">
      <c r="F378" s="1"/>
      <c r="G378" s="1"/>
      <c r="J378" s="1"/>
      <c r="K378" s="1"/>
      <c r="L378" s="1"/>
      <c r="R378" s="1"/>
      <c r="AC378" s="1"/>
      <c r="AE378" s="1"/>
      <c r="AG378" s="1"/>
    </row>
    <row r="379" spans="6:33" customHeight="1">
      <c r="F379" s="1"/>
      <c r="G379" s="1"/>
      <c r="J379" s="1"/>
      <c r="K379" s="1"/>
      <c r="L379" s="1"/>
      <c r="R379" s="1"/>
      <c r="AC379" s="1"/>
      <c r="AE379" s="1"/>
      <c r="AG379" s="1"/>
    </row>
    <row r="380" spans="6:33" customHeight="1">
      <c r="F380" s="1"/>
      <c r="G380" s="1"/>
      <c r="J380" s="1"/>
      <c r="K380" s="1"/>
      <c r="L380" s="1"/>
      <c r="R380" s="1"/>
      <c r="AC380" s="1"/>
      <c r="AE380" s="1"/>
      <c r="AG380" s="1"/>
    </row>
    <row r="381" spans="6:33" customHeight="1">
      <c r="F381" s="1"/>
      <c r="G381" s="1"/>
      <c r="J381" s="1"/>
      <c r="K381" s="1"/>
      <c r="L381" s="1"/>
      <c r="R381" s="1"/>
      <c r="AC381" s="1"/>
      <c r="AE381" s="1"/>
      <c r="AG381" s="1"/>
    </row>
    <row r="382" spans="6:33" customHeight="1">
      <c r="F382" s="1"/>
      <c r="G382" s="1"/>
      <c r="J382" s="1"/>
      <c r="K382" s="1"/>
      <c r="L382" s="1"/>
      <c r="R382" s="1"/>
      <c r="AC382" s="1"/>
      <c r="AE382" s="1"/>
      <c r="AG382" s="1"/>
    </row>
    <row r="383" spans="6:33" customHeight="1">
      <c r="F383" s="1"/>
      <c r="G383" s="1"/>
      <c r="J383" s="1"/>
      <c r="K383" s="1"/>
      <c r="L383" s="1"/>
      <c r="R383" s="1"/>
      <c r="AC383" s="1"/>
      <c r="AE383" s="1"/>
      <c r="AG383" s="1"/>
    </row>
    <row r="384" spans="6:33" customHeight="1">
      <c r="F384" s="1"/>
      <c r="G384" s="1"/>
      <c r="J384" s="1"/>
      <c r="K384" s="1"/>
      <c r="L384" s="1"/>
      <c r="R384" s="1"/>
      <c r="AC384" s="1"/>
      <c r="AE384" s="1"/>
      <c r="AG384" s="1"/>
    </row>
    <row r="385" spans="6:33" customHeight="1">
      <c r="F385" s="1"/>
      <c r="G385" s="1"/>
      <c r="J385" s="1"/>
      <c r="K385" s="1"/>
      <c r="L385" s="1"/>
      <c r="R385" s="1"/>
      <c r="AC385" s="1"/>
      <c r="AE385" s="1"/>
      <c r="AG385" s="1"/>
    </row>
    <row r="386" spans="6:33" customHeight="1">
      <c r="F386" s="1"/>
      <c r="G386" s="1"/>
      <c r="J386" s="1"/>
      <c r="K386" s="1"/>
      <c r="L386" s="1"/>
      <c r="R386" s="1"/>
      <c r="AC386" s="1"/>
      <c r="AE386" s="1"/>
      <c r="AG386" s="1"/>
    </row>
    <row r="387" spans="6:33" customHeight="1">
      <c r="F387" s="1"/>
      <c r="G387" s="1"/>
      <c r="J387" s="1"/>
      <c r="K387" s="1"/>
      <c r="L387" s="1"/>
      <c r="R387" s="1"/>
      <c r="AC387" s="1"/>
      <c r="AE387" s="1"/>
      <c r="AG387" s="1"/>
    </row>
    <row r="388" spans="6:33" customHeight="1">
      <c r="F388" s="1"/>
      <c r="G388" s="1"/>
      <c r="J388" s="1"/>
      <c r="K388" s="1"/>
      <c r="L388" s="1"/>
      <c r="R388" s="1"/>
      <c r="AC388" s="1"/>
      <c r="AE388" s="1"/>
      <c r="AG388" s="1"/>
    </row>
    <row r="389" spans="6:33" customHeight="1">
      <c r="F389" s="1"/>
      <c r="G389" s="1"/>
      <c r="J389" s="1"/>
      <c r="K389" s="1"/>
      <c r="L389" s="1"/>
      <c r="R389" s="1"/>
      <c r="AC389" s="1"/>
      <c r="AE389" s="1"/>
      <c r="AG389" s="1"/>
    </row>
    <row r="390" spans="6:33" customHeight="1">
      <c r="F390" s="1"/>
      <c r="G390" s="1"/>
      <c r="J390" s="1"/>
      <c r="K390" s="1"/>
      <c r="L390" s="1"/>
      <c r="R390" s="1"/>
      <c r="AC390" s="1"/>
      <c r="AE390" s="1"/>
      <c r="AG390" s="1"/>
    </row>
    <row r="391" spans="6:33" customHeight="1">
      <c r="F391" s="1"/>
      <c r="G391" s="1"/>
      <c r="J391" s="1"/>
      <c r="K391" s="1"/>
      <c r="L391" s="1"/>
      <c r="R391" s="1"/>
      <c r="AC391" s="1"/>
      <c r="AE391" s="1"/>
      <c r="AG391" s="1"/>
    </row>
    <row r="392" spans="6:33" customHeight="1">
      <c r="F392" s="1"/>
      <c r="G392" s="1"/>
      <c r="J392" s="1"/>
      <c r="K392" s="1"/>
      <c r="L392" s="1"/>
      <c r="R392" s="1"/>
      <c r="AC392" s="1"/>
      <c r="AE392" s="1"/>
      <c r="AG392" s="1"/>
    </row>
    <row r="393" spans="6:33" customHeight="1">
      <c r="F393" s="1"/>
      <c r="G393" s="1"/>
      <c r="J393" s="1"/>
      <c r="K393" s="1"/>
      <c r="L393" s="1"/>
      <c r="R393" s="1"/>
      <c r="AC393" s="1"/>
      <c r="AE393" s="1"/>
      <c r="AG393" s="1"/>
    </row>
    <row r="394" spans="6:33" customHeight="1">
      <c r="F394" s="1"/>
      <c r="G394" s="1"/>
      <c r="J394" s="1"/>
      <c r="K394" s="1"/>
      <c r="L394" s="1"/>
      <c r="R394" s="1"/>
      <c r="AC394" s="1"/>
      <c r="AE394" s="1"/>
      <c r="AG394" s="1"/>
    </row>
    <row r="395" spans="6:33" customHeight="1">
      <c r="F395" s="1"/>
      <c r="G395" s="1"/>
      <c r="J395" s="1"/>
      <c r="K395" s="1"/>
      <c r="L395" s="1"/>
      <c r="R395" s="1"/>
      <c r="AC395" s="1"/>
      <c r="AE395" s="1"/>
      <c r="AG395" s="1"/>
    </row>
    <row r="396" spans="6:33" customHeight="1">
      <c r="F396" s="1"/>
      <c r="G396" s="1"/>
      <c r="J396" s="1"/>
      <c r="K396" s="1"/>
      <c r="L396" s="1"/>
      <c r="R396" s="1"/>
      <c r="AC396" s="1"/>
      <c r="AE396" s="1"/>
      <c r="AG396" s="1"/>
    </row>
    <row r="397" spans="6:33" customHeight="1">
      <c r="F397" s="1"/>
      <c r="G397" s="1"/>
      <c r="J397" s="1"/>
      <c r="K397" s="1"/>
      <c r="L397" s="1"/>
      <c r="R397" s="1"/>
      <c r="AC397" s="1"/>
      <c r="AE397" s="1"/>
      <c r="AG397" s="1"/>
    </row>
    <row r="398" spans="6:33" customHeight="1">
      <c r="F398" s="1"/>
      <c r="G398" s="1"/>
      <c r="J398" s="1"/>
      <c r="K398" s="1"/>
      <c r="L398" s="1"/>
      <c r="R398" s="1"/>
      <c r="AC398" s="1"/>
      <c r="AE398" s="1"/>
      <c r="AG398" s="1"/>
    </row>
    <row r="399" spans="6:33" customHeight="1">
      <c r="F399" s="1"/>
      <c r="G399" s="1"/>
      <c r="J399" s="1"/>
      <c r="K399" s="1"/>
      <c r="L399" s="1"/>
      <c r="R399" s="1"/>
      <c r="AC399" s="1"/>
      <c r="AE399" s="1"/>
      <c r="AG399" s="1"/>
    </row>
    <row r="400" spans="6:33" customHeight="1">
      <c r="F400" s="1"/>
      <c r="G400" s="1"/>
      <c r="J400" s="1"/>
      <c r="K400" s="1"/>
      <c r="L400" s="1"/>
      <c r="R400" s="1"/>
      <c r="AC400" s="1"/>
      <c r="AE400" s="1"/>
      <c r="AG400" s="1"/>
    </row>
    <row r="401" spans="6:33" customHeight="1">
      <c r="F401" s="1"/>
      <c r="G401" s="1"/>
      <c r="J401" s="1"/>
      <c r="K401" s="1"/>
      <c r="L401" s="1"/>
      <c r="R401" s="1"/>
      <c r="AC401" s="1"/>
      <c r="AE401" s="1"/>
      <c r="AG401" s="1"/>
    </row>
    <row r="402" spans="6:33" customHeight="1">
      <c r="F402" s="1"/>
      <c r="G402" s="1"/>
      <c r="J402" s="1"/>
      <c r="K402" s="1"/>
      <c r="L402" s="1"/>
      <c r="R402" s="1"/>
      <c r="AC402" s="1"/>
      <c r="AE402" s="1"/>
      <c r="AG402" s="1"/>
    </row>
    <row r="403" spans="6:33" customHeight="1">
      <c r="F403" s="1"/>
      <c r="G403" s="1"/>
      <c r="J403" s="1"/>
      <c r="K403" s="1"/>
      <c r="L403" s="1"/>
      <c r="R403" s="1"/>
      <c r="AC403" s="1"/>
      <c r="AE403" s="1"/>
      <c r="AG403" s="1"/>
    </row>
    <row r="404" spans="6:33" customHeight="1">
      <c r="F404" s="1"/>
      <c r="G404" s="1"/>
      <c r="J404" s="1"/>
      <c r="K404" s="1"/>
      <c r="L404" s="1"/>
      <c r="R404" s="1"/>
      <c r="AC404" s="1"/>
      <c r="AE404" s="1"/>
      <c r="AG404" s="1"/>
    </row>
    <row r="405" spans="6:33" customHeight="1">
      <c r="F405" s="1"/>
      <c r="G405" s="1"/>
      <c r="J405" s="1"/>
      <c r="K405" s="1"/>
      <c r="L405" s="1"/>
      <c r="R405" s="1"/>
      <c r="AC405" s="1"/>
      <c r="AE405" s="1"/>
      <c r="AG405" s="1"/>
    </row>
    <row r="406" spans="6:33" customHeight="1">
      <c r="F406" s="1"/>
      <c r="G406" s="1"/>
      <c r="J406" s="1"/>
      <c r="K406" s="1"/>
      <c r="L406" s="1"/>
      <c r="R406" s="1"/>
      <c r="AC406" s="1"/>
      <c r="AE406" s="1"/>
      <c r="AG406" s="1"/>
    </row>
    <row r="407" spans="6:33" customHeight="1">
      <c r="F407" s="1"/>
      <c r="G407" s="1"/>
      <c r="J407" s="1"/>
      <c r="K407" s="1"/>
      <c r="L407" s="1"/>
      <c r="R407" s="1"/>
      <c r="AC407" s="1"/>
      <c r="AE407" s="1"/>
      <c r="AG407" s="1"/>
    </row>
    <row r="408" spans="6:33" customHeight="1">
      <c r="F408" s="1"/>
      <c r="G408" s="1"/>
      <c r="J408" s="1"/>
      <c r="K408" s="1"/>
      <c r="L408" s="1"/>
      <c r="R408" s="1"/>
      <c r="AC408" s="1"/>
      <c r="AE408" s="1"/>
      <c r="AG408" s="1"/>
    </row>
    <row r="409" spans="6:33" customHeight="1">
      <c r="F409" s="1"/>
      <c r="G409" s="1"/>
      <c r="J409" s="1"/>
      <c r="K409" s="1"/>
      <c r="L409" s="1"/>
      <c r="R409" s="1"/>
      <c r="AC409" s="1"/>
      <c r="AE409" s="1"/>
      <c r="AG409" s="1"/>
    </row>
    <row r="410" spans="6:33" customHeight="1">
      <c r="F410" s="1"/>
      <c r="G410" s="1"/>
      <c r="J410" s="1"/>
      <c r="K410" s="1"/>
      <c r="L410" s="1"/>
      <c r="R410" s="1"/>
      <c r="AC410" s="1"/>
      <c r="AE410" s="1"/>
      <c r="AG410" s="1"/>
    </row>
    <row r="411" spans="6:33" customHeight="1">
      <c r="F411" s="1"/>
      <c r="G411" s="1"/>
      <c r="J411" s="1"/>
      <c r="K411" s="1"/>
      <c r="L411" s="1"/>
      <c r="R411" s="1"/>
      <c r="AC411" s="1"/>
      <c r="AE411" s="1"/>
      <c r="AG411" s="1"/>
    </row>
    <row r="412" spans="6:33" customHeight="1">
      <c r="F412" s="1"/>
      <c r="G412" s="1"/>
      <c r="J412" s="1"/>
      <c r="K412" s="1"/>
      <c r="L412" s="1"/>
      <c r="R412" s="1"/>
      <c r="AC412" s="1"/>
      <c r="AE412" s="1"/>
      <c r="AG412" s="1"/>
    </row>
    <row r="413" spans="6:33" customHeight="1">
      <c r="F413" s="1"/>
      <c r="G413" s="1"/>
      <c r="J413" s="1"/>
      <c r="K413" s="1"/>
      <c r="L413" s="1"/>
      <c r="R413" s="1"/>
      <c r="AC413" s="1"/>
      <c r="AE413" s="1"/>
      <c r="AG413" s="1"/>
    </row>
    <row r="414" spans="6:33" customHeight="1">
      <c r="F414" s="1"/>
      <c r="G414" s="1"/>
      <c r="J414" s="1"/>
      <c r="K414" s="1"/>
      <c r="L414" s="1"/>
      <c r="R414" s="1"/>
      <c r="AC414" s="1"/>
      <c r="AE414" s="1"/>
      <c r="AG414" s="1"/>
    </row>
    <row r="415" spans="6:33" customHeight="1">
      <c r="F415" s="1"/>
      <c r="G415" s="1"/>
      <c r="J415" s="1"/>
      <c r="K415" s="1"/>
      <c r="L415" s="1"/>
      <c r="R415" s="1"/>
      <c r="AC415" s="1"/>
      <c r="AE415" s="1"/>
      <c r="AG415" s="1"/>
    </row>
    <row r="416" spans="6:33" customHeight="1">
      <c r="F416" s="1"/>
      <c r="G416" s="1"/>
      <c r="J416" s="1"/>
      <c r="K416" s="1"/>
      <c r="L416" s="1"/>
      <c r="R416" s="1"/>
      <c r="AC416" s="1"/>
      <c r="AE416" s="1"/>
      <c r="AG416" s="1"/>
    </row>
    <row r="417" spans="6:33" customHeight="1">
      <c r="F417" s="1"/>
      <c r="G417" s="1"/>
      <c r="J417" s="1"/>
      <c r="K417" s="1"/>
      <c r="L417" s="1"/>
      <c r="R417" s="1"/>
      <c r="AC417" s="1"/>
      <c r="AE417" s="1"/>
      <c r="AG417" s="1"/>
    </row>
    <row r="418" spans="6:33" customHeight="1">
      <c r="F418" s="1"/>
      <c r="G418" s="1"/>
      <c r="J418" s="1"/>
      <c r="K418" s="1"/>
      <c r="L418" s="1"/>
      <c r="R418" s="1"/>
      <c r="AC418" s="1"/>
      <c r="AE418" s="1"/>
      <c r="AG418" s="1"/>
    </row>
    <row r="419" spans="6:33" customHeight="1">
      <c r="F419" s="1"/>
      <c r="G419" s="1"/>
      <c r="J419" s="1"/>
      <c r="K419" s="1"/>
      <c r="L419" s="1"/>
      <c r="R419" s="1"/>
      <c r="AC419" s="1"/>
      <c r="AE419" s="1"/>
      <c r="AG419" s="1"/>
    </row>
    <row r="420" spans="6:33" customHeight="1">
      <c r="F420" s="1"/>
      <c r="G420" s="1"/>
      <c r="J420" s="1"/>
      <c r="K420" s="1"/>
      <c r="L420" s="1"/>
      <c r="R420" s="1"/>
      <c r="AC420" s="1"/>
      <c r="AE420" s="1"/>
      <c r="AG420" s="1"/>
    </row>
    <row r="421" spans="6:33" customHeight="1">
      <c r="F421" s="1"/>
      <c r="G421" s="1"/>
      <c r="J421" s="1"/>
      <c r="K421" s="1"/>
      <c r="L421" s="1"/>
      <c r="R421" s="1"/>
      <c r="AC421" s="1"/>
      <c r="AE421" s="1"/>
      <c r="AG421" s="1"/>
    </row>
    <row r="422" spans="6:33" customHeight="1">
      <c r="F422" s="1"/>
      <c r="G422" s="1"/>
      <c r="J422" s="1"/>
      <c r="K422" s="1"/>
      <c r="L422" s="1"/>
      <c r="R422" s="1"/>
      <c r="AC422" s="1"/>
      <c r="AE422" s="1"/>
      <c r="AG422" s="1"/>
    </row>
    <row r="423" spans="6:33" customHeight="1">
      <c r="F423" s="1"/>
      <c r="G423" s="1"/>
      <c r="J423" s="1"/>
      <c r="K423" s="1"/>
      <c r="L423" s="1"/>
      <c r="R423" s="1"/>
      <c r="AC423" s="1"/>
      <c r="AE423" s="1"/>
      <c r="AG423" s="1"/>
    </row>
    <row r="424" spans="6:33" customHeight="1">
      <c r="F424" s="1"/>
      <c r="G424" s="1"/>
      <c r="J424" s="1"/>
      <c r="K424" s="1"/>
      <c r="L424" s="1"/>
      <c r="R424" s="1"/>
      <c r="AC424" s="1"/>
      <c r="AE424" s="1"/>
      <c r="AG424" s="1"/>
    </row>
    <row r="425" spans="6:33" customHeight="1">
      <c r="F425" s="1"/>
      <c r="G425" s="1"/>
      <c r="J425" s="1"/>
      <c r="K425" s="1"/>
      <c r="L425" s="1"/>
      <c r="R425" s="1"/>
      <c r="AC425" s="1"/>
      <c r="AE425" s="1"/>
      <c r="AG425" s="1"/>
    </row>
    <row r="426" spans="6:33" customHeight="1">
      <c r="F426" s="1"/>
      <c r="G426" s="1"/>
      <c r="J426" s="1"/>
      <c r="K426" s="1"/>
      <c r="L426" s="1"/>
      <c r="R426" s="1"/>
      <c r="AC426" s="1"/>
      <c r="AE426" s="1"/>
      <c r="AG426" s="1"/>
    </row>
    <row r="427" spans="6:33" customHeight="1">
      <c r="F427" s="1"/>
      <c r="G427" s="1"/>
      <c r="J427" s="1"/>
      <c r="K427" s="1"/>
      <c r="L427" s="1"/>
      <c r="R427" s="1"/>
      <c r="AC427" s="1"/>
      <c r="AE427" s="1"/>
      <c r="AG427" s="1"/>
    </row>
    <row r="428" spans="6:33" customHeight="1">
      <c r="F428" s="1"/>
      <c r="G428" s="1"/>
      <c r="J428" s="1"/>
      <c r="K428" s="1"/>
      <c r="L428" s="1"/>
      <c r="R428" s="1"/>
      <c r="AC428" s="1"/>
      <c r="AE428" s="1"/>
      <c r="AG428" s="1"/>
    </row>
    <row r="429" spans="6:33" customHeight="1">
      <c r="F429" s="1"/>
      <c r="G429" s="1"/>
      <c r="J429" s="1"/>
      <c r="K429" s="1"/>
      <c r="L429" s="1"/>
      <c r="R429" s="1"/>
      <c r="AC429" s="1"/>
      <c r="AE429" s="1"/>
      <c r="AG429" s="1"/>
    </row>
    <row r="430" spans="6:33" customHeight="1">
      <c r="F430" s="1"/>
      <c r="G430" s="1"/>
      <c r="J430" s="1"/>
      <c r="K430" s="1"/>
      <c r="L430" s="1"/>
      <c r="R430" s="1"/>
      <c r="AC430" s="1"/>
      <c r="AE430" s="1"/>
      <c r="AG430" s="1"/>
    </row>
    <row r="431" spans="6:33" customHeight="1">
      <c r="F431" s="1"/>
      <c r="G431" s="1"/>
      <c r="J431" s="1"/>
      <c r="K431" s="1"/>
      <c r="L431" s="1"/>
      <c r="R431" s="1"/>
      <c r="AC431" s="1"/>
      <c r="AE431" s="1"/>
      <c r="AG431" s="1"/>
    </row>
    <row r="432" spans="6:33" customHeight="1">
      <c r="F432" s="1"/>
      <c r="G432" s="1"/>
      <c r="J432" s="1"/>
      <c r="K432" s="1"/>
      <c r="L432" s="1"/>
      <c r="R432" s="1"/>
      <c r="AC432" s="1"/>
      <c r="AE432" s="1"/>
      <c r="AG432" s="1"/>
    </row>
    <row r="433" spans="6:33" customHeight="1">
      <c r="F433" s="1"/>
      <c r="G433" s="1"/>
      <c r="J433" s="1"/>
      <c r="K433" s="1"/>
      <c r="L433" s="1"/>
      <c r="R433" s="1"/>
      <c r="AC433" s="1"/>
      <c r="AE433" s="1"/>
      <c r="AG433" s="1"/>
    </row>
    <row r="434" spans="6:33" customHeight="1">
      <c r="F434" s="1"/>
      <c r="G434" s="1"/>
      <c r="J434" s="1"/>
      <c r="K434" s="1"/>
      <c r="L434" s="1"/>
      <c r="R434" s="1"/>
      <c r="AC434" s="1"/>
      <c r="AE434" s="1"/>
      <c r="AG434" s="1"/>
    </row>
    <row r="435" spans="6:33" customHeight="1">
      <c r="F435" s="1"/>
      <c r="G435" s="1"/>
      <c r="J435" s="1"/>
      <c r="K435" s="1"/>
      <c r="L435" s="1"/>
      <c r="R435" s="1"/>
      <c r="AC435" s="1"/>
      <c r="AE435" s="1"/>
      <c r="AG435" s="1"/>
    </row>
    <row r="436" spans="6:33" customHeight="1">
      <c r="F436" s="1"/>
      <c r="G436" s="1"/>
      <c r="J436" s="1"/>
      <c r="K436" s="1"/>
      <c r="L436" s="1"/>
      <c r="R436" s="1"/>
      <c r="AC436" s="1"/>
      <c r="AE436" s="1"/>
      <c r="AG436" s="1"/>
    </row>
    <row r="437" spans="6:33" customHeight="1">
      <c r="F437" s="1"/>
      <c r="G437" s="1"/>
      <c r="J437" s="1"/>
      <c r="K437" s="1"/>
      <c r="L437" s="1"/>
      <c r="R437" s="1"/>
      <c r="AC437" s="1"/>
      <c r="AE437" s="1"/>
      <c r="AG437" s="1"/>
    </row>
    <row r="438" spans="6:33" customHeight="1">
      <c r="F438" s="1"/>
      <c r="G438" s="1"/>
      <c r="J438" s="1"/>
      <c r="K438" s="1"/>
      <c r="L438" s="1"/>
      <c r="R438" s="1"/>
      <c r="AC438" s="1"/>
      <c r="AE438" s="1"/>
      <c r="AG438" s="1"/>
    </row>
    <row r="439" spans="6:33" customHeight="1">
      <c r="F439" s="1"/>
      <c r="G439" s="1"/>
      <c r="J439" s="1"/>
      <c r="K439" s="1"/>
      <c r="L439" s="1"/>
      <c r="R439" s="1"/>
      <c r="AC439" s="1"/>
      <c r="AE439" s="1"/>
      <c r="AG439" s="1"/>
    </row>
    <row r="440" spans="6:33" customHeight="1">
      <c r="F440" s="1"/>
      <c r="G440" s="1"/>
      <c r="J440" s="1"/>
      <c r="K440" s="1"/>
      <c r="L440" s="1"/>
      <c r="R440" s="1"/>
      <c r="AC440" s="1"/>
      <c r="AE440" s="1"/>
      <c r="AG440" s="1"/>
    </row>
    <row r="441" spans="6:33" customHeight="1">
      <c r="F441" s="1"/>
      <c r="G441" s="1"/>
      <c r="J441" s="1"/>
      <c r="K441" s="1"/>
      <c r="L441" s="1"/>
      <c r="R441" s="1"/>
      <c r="AC441" s="1"/>
      <c r="AE441" s="1"/>
      <c r="AG441" s="1"/>
    </row>
    <row r="442" spans="6:33" customHeight="1">
      <c r="F442" s="1"/>
      <c r="G442" s="1"/>
      <c r="J442" s="1"/>
      <c r="K442" s="1"/>
      <c r="L442" s="1"/>
      <c r="R442" s="1"/>
      <c r="AC442" s="1"/>
      <c r="AE442" s="1"/>
      <c r="AG442" s="1"/>
    </row>
    <row r="443" spans="6:33" customHeight="1">
      <c r="F443" s="1"/>
      <c r="G443" s="1"/>
      <c r="J443" s="1"/>
      <c r="K443" s="1"/>
      <c r="L443" s="1"/>
      <c r="R443" s="1"/>
      <c r="AC443" s="1"/>
      <c r="AE443" s="1"/>
      <c r="AG443" s="1"/>
    </row>
    <row r="444" spans="6:33" customHeight="1">
      <c r="F444" s="1"/>
      <c r="G444" s="1"/>
      <c r="J444" s="1"/>
      <c r="K444" s="1"/>
      <c r="L444" s="1"/>
      <c r="R444" s="1"/>
      <c r="AC444" s="1"/>
      <c r="AE444" s="1"/>
      <c r="AG444" s="1"/>
    </row>
    <row r="445" spans="6:33" customHeight="1">
      <c r="F445" s="1"/>
      <c r="G445" s="1"/>
      <c r="J445" s="1"/>
      <c r="K445" s="1"/>
      <c r="L445" s="1"/>
      <c r="R445" s="1"/>
      <c r="AC445" s="1"/>
      <c r="AE445" s="1"/>
      <c r="AG445" s="1"/>
    </row>
    <row r="446" spans="6:33" customHeight="1">
      <c r="F446" s="1"/>
      <c r="G446" s="1"/>
      <c r="J446" s="1"/>
      <c r="K446" s="1"/>
      <c r="L446" s="1"/>
      <c r="R446" s="1"/>
      <c r="AC446" s="1"/>
      <c r="AE446" s="1"/>
      <c r="AG446" s="1"/>
    </row>
    <row r="447" spans="6:33" customHeight="1">
      <c r="F447" s="1"/>
      <c r="G447" s="1"/>
      <c r="J447" s="1"/>
      <c r="K447" s="1"/>
      <c r="L447" s="1"/>
      <c r="R447" s="1"/>
      <c r="AC447" s="1"/>
      <c r="AE447" s="1"/>
      <c r="AG447" s="1"/>
    </row>
    <row r="448" spans="6:33" customHeight="1">
      <c r="F448" s="1"/>
      <c r="G448" s="1"/>
      <c r="J448" s="1"/>
      <c r="K448" s="1"/>
      <c r="L448" s="1"/>
      <c r="R448" s="1"/>
      <c r="AC448" s="1"/>
      <c r="AE448" s="1"/>
      <c r="AG448" s="1"/>
    </row>
    <row r="449" spans="6:33" customHeight="1">
      <c r="F449" s="1"/>
      <c r="G449" s="1"/>
      <c r="J449" s="1"/>
      <c r="K449" s="1"/>
      <c r="L449" s="1"/>
      <c r="R449" s="1"/>
      <c r="AC449" s="1"/>
      <c r="AE449" s="1"/>
      <c r="AG449" s="1"/>
    </row>
    <row r="450" spans="6:33" customHeight="1">
      <c r="F450" s="1"/>
      <c r="G450" s="1"/>
      <c r="J450" s="1"/>
      <c r="K450" s="1"/>
      <c r="L450" s="1"/>
      <c r="R450" s="1"/>
      <c r="AC450" s="1"/>
      <c r="AE450" s="1"/>
      <c r="AG450" s="1"/>
    </row>
    <row r="451" spans="6:33" customHeight="1">
      <c r="F451" s="1"/>
      <c r="G451" s="1"/>
      <c r="J451" s="1"/>
      <c r="K451" s="1"/>
      <c r="L451" s="1"/>
      <c r="R451" s="1"/>
      <c r="AC451" s="1"/>
      <c r="AE451" s="1"/>
      <c r="AG451" s="1"/>
    </row>
    <row r="452" spans="6:33" customHeight="1">
      <c r="F452" s="1"/>
      <c r="G452" s="1"/>
      <c r="J452" s="1"/>
      <c r="K452" s="1"/>
      <c r="L452" s="1"/>
      <c r="R452" s="1"/>
      <c r="AC452" s="1"/>
      <c r="AE452" s="1"/>
      <c r="AG452" s="1"/>
    </row>
    <row r="453" spans="6:33" customHeight="1">
      <c r="F453" s="1"/>
      <c r="G453" s="1"/>
      <c r="J453" s="1"/>
      <c r="K453" s="1"/>
      <c r="L453" s="1"/>
      <c r="R453" s="1"/>
      <c r="AC453" s="1"/>
      <c r="AE453" s="1"/>
      <c r="AG453" s="1"/>
    </row>
    <row r="454" spans="6:33" customHeight="1">
      <c r="F454" s="1"/>
      <c r="G454" s="1"/>
      <c r="J454" s="1"/>
      <c r="K454" s="1"/>
      <c r="L454" s="1"/>
      <c r="R454" s="1"/>
      <c r="AC454" s="1"/>
      <c r="AE454" s="1"/>
      <c r="AG454" s="1"/>
    </row>
    <row r="455" spans="6:33" customHeight="1">
      <c r="F455" s="1"/>
      <c r="G455" s="1"/>
      <c r="J455" s="1"/>
      <c r="K455" s="1"/>
      <c r="L455" s="1"/>
      <c r="R455" s="1"/>
      <c r="AC455" s="1"/>
      <c r="AE455" s="1"/>
      <c r="AG455" s="1"/>
    </row>
    <row r="456" spans="6:33" customHeight="1">
      <c r="F456" s="1"/>
      <c r="G456" s="1"/>
      <c r="J456" s="1"/>
      <c r="K456" s="1"/>
      <c r="L456" s="1"/>
      <c r="R456" s="1"/>
      <c r="AC456" s="1"/>
      <c r="AE456" s="1"/>
      <c r="AG456" s="1"/>
    </row>
    <row r="457" spans="6:33" customHeight="1">
      <c r="F457" s="1"/>
      <c r="G457" s="1"/>
      <c r="J457" s="1"/>
      <c r="K457" s="1"/>
      <c r="L457" s="1"/>
      <c r="R457" s="1"/>
      <c r="AC457" s="1"/>
      <c r="AE457" s="1"/>
      <c r="AG457" s="1"/>
    </row>
    <row r="458" spans="6:33" customHeight="1">
      <c r="F458" s="1"/>
      <c r="G458" s="1"/>
      <c r="J458" s="1"/>
      <c r="K458" s="1"/>
      <c r="L458" s="1"/>
      <c r="R458" s="1"/>
      <c r="AC458" s="1"/>
      <c r="AE458" s="1"/>
      <c r="AG458" s="1"/>
    </row>
    <row r="459" spans="6:33" customHeight="1">
      <c r="F459" s="1"/>
      <c r="G459" s="1"/>
      <c r="J459" s="1"/>
      <c r="K459" s="1"/>
      <c r="L459" s="1"/>
      <c r="R459" s="1"/>
      <c r="AC459" s="1"/>
      <c r="AE459" s="1"/>
      <c r="AG459" s="1"/>
    </row>
    <row r="460" spans="6:33" customHeight="1">
      <c r="F460" s="1"/>
      <c r="G460" s="1"/>
      <c r="J460" s="1"/>
      <c r="K460" s="1"/>
      <c r="L460" s="1"/>
      <c r="R460" s="1"/>
      <c r="AC460" s="1"/>
      <c r="AE460" s="1"/>
      <c r="AG460" s="1"/>
    </row>
    <row r="461" spans="6:33" customHeight="1">
      <c r="F461" s="1"/>
      <c r="G461" s="1"/>
      <c r="J461" s="1"/>
      <c r="K461" s="1"/>
      <c r="L461" s="1"/>
      <c r="R461" s="1"/>
      <c r="AC461" s="1"/>
      <c r="AE461" s="1"/>
      <c r="AG461" s="1"/>
    </row>
    <row r="462" spans="6:33" customHeight="1">
      <c r="F462" s="1"/>
      <c r="G462" s="1"/>
      <c r="J462" s="1"/>
      <c r="K462" s="1"/>
      <c r="L462" s="1"/>
      <c r="R462" s="1"/>
      <c r="AC462" s="1"/>
      <c r="AE462" s="1"/>
      <c r="AG462" s="1"/>
    </row>
    <row r="463" spans="6:33" customHeight="1">
      <c r="F463" s="1"/>
      <c r="G463" s="1"/>
      <c r="J463" s="1"/>
      <c r="K463" s="1"/>
      <c r="L463" s="1"/>
      <c r="R463" s="1"/>
      <c r="AC463" s="1"/>
      <c r="AE463" s="1"/>
      <c r="AG463" s="1"/>
    </row>
    <row r="464" spans="6:33" customHeight="1">
      <c r="F464" s="1"/>
      <c r="G464" s="1"/>
      <c r="J464" s="1"/>
      <c r="K464" s="1"/>
      <c r="L464" s="1"/>
      <c r="R464" s="1"/>
      <c r="AC464" s="1"/>
      <c r="AE464" s="1"/>
      <c r="AG464" s="1"/>
    </row>
    <row r="465" spans="6:33" customHeight="1">
      <c r="F465" s="1"/>
      <c r="G465" s="1"/>
      <c r="J465" s="1"/>
      <c r="K465" s="1"/>
      <c r="L465" s="1"/>
      <c r="R465" s="1"/>
      <c r="AC465" s="1"/>
      <c r="AE465" s="1"/>
      <c r="AG465" s="1"/>
    </row>
    <row r="466" spans="6:33" customHeight="1">
      <c r="F466" s="1"/>
      <c r="G466" s="1"/>
      <c r="J466" s="1"/>
      <c r="K466" s="1"/>
      <c r="L466" s="1"/>
      <c r="R466" s="1"/>
      <c r="AC466" s="1"/>
      <c r="AE466" s="1"/>
      <c r="AG466" s="1"/>
    </row>
    <row r="467" spans="6:33" customHeight="1">
      <c r="F467" s="1"/>
      <c r="G467" s="1"/>
      <c r="J467" s="1"/>
      <c r="K467" s="1"/>
      <c r="L467" s="1"/>
      <c r="R467" s="1"/>
      <c r="AC467" s="1"/>
      <c r="AE467" s="1"/>
      <c r="AG467" s="1"/>
    </row>
    <row r="468" spans="6:33" customHeight="1">
      <c r="F468" s="1"/>
      <c r="G468" s="1"/>
      <c r="J468" s="1"/>
      <c r="K468" s="1"/>
      <c r="L468" s="1"/>
      <c r="R468" s="1"/>
      <c r="AC468" s="1"/>
      <c r="AE468" s="1"/>
      <c r="AG468" s="1"/>
    </row>
    <row r="469" spans="6:33" customHeight="1">
      <c r="F469" s="1"/>
      <c r="G469" s="1"/>
      <c r="J469" s="1"/>
      <c r="K469" s="1"/>
      <c r="L469" s="1"/>
      <c r="R469" s="1"/>
      <c r="AC469" s="1"/>
      <c r="AE469" s="1"/>
      <c r="AG469" s="1"/>
    </row>
    <row r="470" spans="6:33" customHeight="1">
      <c r="F470" s="1"/>
      <c r="G470" s="1"/>
      <c r="J470" s="1"/>
      <c r="K470" s="1"/>
      <c r="L470" s="1"/>
      <c r="R470" s="1"/>
      <c r="AC470" s="1"/>
      <c r="AE470" s="1"/>
      <c r="AG470" s="1"/>
    </row>
    <row r="471" spans="6:33" customHeight="1">
      <c r="F471" s="1"/>
      <c r="G471" s="1"/>
      <c r="J471" s="1"/>
      <c r="K471" s="1"/>
      <c r="L471" s="1"/>
      <c r="R471" s="1"/>
      <c r="AC471" s="1"/>
      <c r="AE471" s="1"/>
      <c r="AG471" s="1"/>
    </row>
    <row r="472" spans="6:33" customHeight="1">
      <c r="F472" s="1"/>
      <c r="G472" s="1"/>
      <c r="J472" s="1"/>
      <c r="K472" s="1"/>
      <c r="L472" s="1"/>
      <c r="R472" s="1"/>
      <c r="AC472" s="1"/>
      <c r="AE472" s="1"/>
      <c r="AG472" s="1"/>
    </row>
    <row r="473" spans="6:33" customHeight="1">
      <c r="F473" s="1"/>
      <c r="G473" s="1"/>
      <c r="J473" s="1"/>
      <c r="K473" s="1"/>
      <c r="L473" s="1"/>
      <c r="R473" s="1"/>
      <c r="AC473" s="1"/>
      <c r="AE473" s="1"/>
      <c r="AG473" s="1"/>
    </row>
    <row r="474" spans="6:33" customHeight="1">
      <c r="F474" s="1"/>
      <c r="G474" s="1"/>
      <c r="J474" s="1"/>
      <c r="K474" s="1"/>
      <c r="L474" s="1"/>
      <c r="R474" s="1"/>
      <c r="AC474" s="1"/>
      <c r="AE474" s="1"/>
      <c r="AG474" s="1"/>
    </row>
    <row r="475" spans="6:33" customHeight="1">
      <c r="F475" s="1"/>
      <c r="G475" s="1"/>
      <c r="J475" s="1"/>
      <c r="K475" s="1"/>
      <c r="L475" s="1"/>
      <c r="R475" s="1"/>
      <c r="AC475" s="1"/>
      <c r="AE475" s="1"/>
      <c r="AG475" s="1"/>
    </row>
    <row r="476" spans="6:33" customHeight="1">
      <c r="F476" s="1"/>
      <c r="G476" s="1"/>
      <c r="J476" s="1"/>
      <c r="K476" s="1"/>
      <c r="L476" s="1"/>
      <c r="R476" s="1"/>
      <c r="AC476" s="1"/>
      <c r="AE476" s="1"/>
      <c r="AG476" s="1"/>
    </row>
    <row r="477" spans="6:33" customHeight="1">
      <c r="F477" s="1"/>
      <c r="G477" s="1"/>
      <c r="J477" s="1"/>
      <c r="K477" s="1"/>
      <c r="L477" s="1"/>
      <c r="R477" s="1"/>
      <c r="AC477" s="1"/>
      <c r="AE477" s="1"/>
      <c r="AG477" s="1"/>
    </row>
    <row r="478" spans="6:33" customHeight="1">
      <c r="F478" s="1"/>
      <c r="G478" s="1"/>
      <c r="J478" s="1"/>
      <c r="K478" s="1"/>
      <c r="L478" s="1"/>
      <c r="R478" s="1"/>
      <c r="AC478" s="1"/>
      <c r="AE478" s="1"/>
      <c r="AG478" s="1"/>
    </row>
    <row r="479" spans="6:33" customHeight="1">
      <c r="F479" s="1"/>
      <c r="G479" s="1"/>
      <c r="J479" s="1"/>
      <c r="K479" s="1"/>
      <c r="L479" s="1"/>
      <c r="R479" s="1"/>
      <c r="AC479" s="1"/>
      <c r="AE479" s="1"/>
      <c r="AG479" s="1"/>
    </row>
    <row r="480" spans="6:33" customHeight="1">
      <c r="F480" s="1"/>
      <c r="G480" s="1"/>
      <c r="J480" s="1"/>
      <c r="K480" s="1"/>
      <c r="L480" s="1"/>
      <c r="R480" s="1"/>
      <c r="AC480" s="1"/>
      <c r="AE480" s="1"/>
      <c r="AG480" s="1"/>
    </row>
    <row r="481" spans="6:33" customHeight="1">
      <c r="F481" s="1"/>
      <c r="G481" s="1"/>
      <c r="J481" s="1"/>
      <c r="K481" s="1"/>
      <c r="L481" s="1"/>
      <c r="R481" s="1"/>
      <c r="AC481" s="1"/>
      <c r="AE481" s="1"/>
      <c r="AG481" s="1"/>
    </row>
    <row r="482" spans="6:33" customHeight="1">
      <c r="F482" s="1"/>
      <c r="G482" s="1"/>
      <c r="J482" s="1"/>
      <c r="K482" s="1"/>
      <c r="L482" s="1"/>
      <c r="R482" s="1"/>
      <c r="AC482" s="1"/>
      <c r="AE482" s="1"/>
      <c r="AG482" s="1"/>
    </row>
    <row r="483" spans="6:33" customHeight="1">
      <c r="F483" s="1"/>
      <c r="G483" s="1"/>
      <c r="J483" s="1"/>
      <c r="K483" s="1"/>
      <c r="L483" s="1"/>
      <c r="R483" s="1"/>
      <c r="AC483" s="1"/>
      <c r="AE483" s="1"/>
      <c r="AG483" s="1"/>
    </row>
    <row r="484" spans="6:33" customHeight="1">
      <c r="F484" s="1"/>
      <c r="G484" s="1"/>
      <c r="J484" s="1"/>
      <c r="K484" s="1"/>
      <c r="L484" s="1"/>
      <c r="R484" s="1"/>
      <c r="AC484" s="1"/>
      <c r="AE484" s="1"/>
      <c r="AG484" s="1"/>
    </row>
    <row r="485" spans="6:33" customHeight="1">
      <c r="F485" s="1"/>
      <c r="G485" s="1"/>
      <c r="J485" s="1"/>
      <c r="K485" s="1"/>
      <c r="L485" s="1"/>
      <c r="R485" s="1"/>
      <c r="AC485" s="1"/>
      <c r="AE485" s="1"/>
      <c r="AG485" s="1"/>
    </row>
    <row r="486" spans="6:33" customHeight="1">
      <c r="F486" s="1"/>
      <c r="G486" s="1"/>
      <c r="J486" s="1"/>
      <c r="K486" s="1"/>
      <c r="L486" s="1"/>
      <c r="R486" s="1"/>
      <c r="AC486" s="1"/>
      <c r="AE486" s="1"/>
      <c r="AG486" s="1"/>
    </row>
    <row r="487" spans="6:33" customHeight="1">
      <c r="F487" s="1"/>
      <c r="G487" s="1"/>
      <c r="J487" s="1"/>
      <c r="K487" s="1"/>
      <c r="L487" s="1"/>
      <c r="R487" s="1"/>
      <c r="AC487" s="1"/>
      <c r="AE487" s="1"/>
      <c r="AG487" s="1"/>
    </row>
    <row r="488" spans="6:33" customHeight="1">
      <c r="F488" s="1"/>
      <c r="G488" s="1"/>
      <c r="J488" s="1"/>
      <c r="K488" s="1"/>
      <c r="L488" s="1"/>
      <c r="R488" s="1"/>
      <c r="AC488" s="1"/>
      <c r="AE488" s="1"/>
      <c r="AG488" s="1"/>
    </row>
    <row r="489" spans="6:33" customHeight="1">
      <c r="F489" s="1"/>
      <c r="G489" s="1"/>
      <c r="J489" s="1"/>
      <c r="K489" s="1"/>
      <c r="L489" s="1"/>
      <c r="R489" s="1"/>
      <c r="AC489" s="1"/>
      <c r="AE489" s="1"/>
      <c r="AG489" s="1"/>
    </row>
    <row r="490" spans="6:33" customHeight="1">
      <c r="F490" s="1"/>
      <c r="G490" s="1"/>
      <c r="J490" s="1"/>
      <c r="K490" s="1"/>
      <c r="L490" s="1"/>
      <c r="R490" s="1"/>
      <c r="AC490" s="1"/>
      <c r="AE490" s="1"/>
      <c r="AG490" s="1"/>
    </row>
    <row r="491" spans="6:33" customHeight="1">
      <c r="F491" s="1"/>
      <c r="G491" s="1"/>
      <c r="J491" s="1"/>
      <c r="K491" s="1"/>
      <c r="L491" s="1"/>
      <c r="R491" s="1"/>
      <c r="AC491" s="1"/>
      <c r="AE491" s="1"/>
      <c r="AG491" s="1"/>
    </row>
    <row r="492" spans="6:33" customHeight="1">
      <c r="F492" s="1"/>
      <c r="G492" s="1"/>
      <c r="J492" s="1"/>
      <c r="K492" s="1"/>
      <c r="L492" s="1"/>
      <c r="R492" s="1"/>
      <c r="AC492" s="1"/>
      <c r="AE492" s="1"/>
      <c r="AG492" s="1"/>
    </row>
    <row r="493" spans="6:33" customHeight="1">
      <c r="F493" s="1"/>
      <c r="G493" s="1"/>
      <c r="J493" s="1"/>
      <c r="K493" s="1"/>
      <c r="L493" s="1"/>
      <c r="R493" s="1"/>
      <c r="AC493" s="1"/>
      <c r="AE493" s="1"/>
      <c r="AG493" s="1"/>
    </row>
    <row r="494" spans="6:33" customHeight="1">
      <c r="F494" s="1"/>
      <c r="G494" s="1"/>
      <c r="J494" s="1"/>
      <c r="K494" s="1"/>
      <c r="L494" s="1"/>
      <c r="R494" s="1"/>
      <c r="AC494" s="1"/>
      <c r="AE494" s="1"/>
      <c r="AG494" s="1"/>
    </row>
    <row r="495" spans="6:33" customHeight="1">
      <c r="F495" s="1"/>
      <c r="G495" s="1"/>
      <c r="J495" s="1"/>
      <c r="K495" s="1"/>
      <c r="L495" s="1"/>
      <c r="R495" s="1"/>
      <c r="AC495" s="1"/>
      <c r="AE495" s="1"/>
      <c r="AG495" s="1"/>
    </row>
    <row r="496" spans="6:33" customHeight="1">
      <c r="F496" s="1"/>
      <c r="G496" s="1"/>
      <c r="J496" s="1"/>
      <c r="K496" s="1"/>
      <c r="L496" s="1"/>
      <c r="R496" s="1"/>
      <c r="AC496" s="1"/>
      <c r="AE496" s="1"/>
      <c r="AG496" s="1"/>
    </row>
    <row r="497" spans="6:33" customHeight="1">
      <c r="F497" s="1"/>
      <c r="G497" s="1"/>
      <c r="J497" s="1"/>
      <c r="K497" s="1"/>
      <c r="L497" s="1"/>
      <c r="R497" s="1"/>
      <c r="AC497" s="1"/>
      <c r="AE497" s="1"/>
      <c r="AG497" s="1"/>
    </row>
    <row r="498" spans="6:33" customHeight="1">
      <c r="F498" s="1"/>
      <c r="G498" s="1"/>
      <c r="J498" s="1"/>
      <c r="K498" s="1"/>
      <c r="L498" s="1"/>
      <c r="R498" s="1"/>
      <c r="AC498" s="1"/>
      <c r="AE498" s="1"/>
      <c r="AG498" s="1"/>
    </row>
    <row r="499" spans="6:33" customHeight="1">
      <c r="F499" s="1"/>
      <c r="G499" s="1"/>
      <c r="J499" s="1"/>
      <c r="K499" s="1"/>
      <c r="L499" s="1"/>
      <c r="R499" s="1"/>
      <c r="AC499" s="1"/>
      <c r="AE499" s="1"/>
      <c r="AG499" s="1"/>
    </row>
    <row r="500" spans="6:33" customHeight="1">
      <c r="F500" s="1"/>
      <c r="G500" s="1"/>
      <c r="J500" s="1"/>
      <c r="K500" s="1"/>
      <c r="L500" s="1"/>
      <c r="R500" s="1"/>
      <c r="AC500" s="1"/>
      <c r="AE500" s="1"/>
      <c r="AG500" s="1"/>
    </row>
    <row r="501" spans="6:33" customHeight="1">
      <c r="F501" s="1"/>
      <c r="G501" s="1"/>
      <c r="J501" s="1"/>
      <c r="K501" s="1"/>
      <c r="L501" s="1"/>
      <c r="R501" s="1"/>
      <c r="AC501" s="1"/>
      <c r="AE501" s="1"/>
      <c r="AG501" s="1"/>
    </row>
    <row r="502" spans="6:33" customHeight="1">
      <c r="F502" s="1"/>
      <c r="G502" s="1"/>
      <c r="J502" s="1"/>
      <c r="K502" s="1"/>
      <c r="L502" s="1"/>
      <c r="R502" s="1"/>
      <c r="AC502" s="1"/>
      <c r="AE502" s="1"/>
      <c r="AG502" s="1"/>
    </row>
    <row r="503" spans="6:33" customHeight="1">
      <c r="F503" s="1"/>
      <c r="G503" s="1"/>
      <c r="J503" s="1"/>
      <c r="K503" s="1"/>
      <c r="L503" s="1"/>
      <c r="R503" s="1"/>
      <c r="AC503" s="1"/>
      <c r="AE503" s="1"/>
      <c r="AG503" s="1"/>
    </row>
    <row r="504" spans="6:33" customHeight="1">
      <c r="F504" s="1"/>
      <c r="G504" s="1"/>
      <c r="J504" s="1"/>
      <c r="K504" s="1"/>
      <c r="L504" s="1"/>
      <c r="R504" s="1"/>
      <c r="AC504" s="1"/>
      <c r="AE504" s="1"/>
      <c r="AG504" s="1"/>
    </row>
    <row r="505" spans="6:33" customHeight="1">
      <c r="F505" s="1"/>
      <c r="G505" s="1"/>
      <c r="J505" s="1"/>
      <c r="K505" s="1"/>
      <c r="L505" s="1"/>
      <c r="R505" s="1"/>
      <c r="AC505" s="1"/>
      <c r="AE505" s="1"/>
      <c r="AG505" s="1"/>
    </row>
    <row r="506" spans="6:33" customHeight="1">
      <c r="F506" s="1"/>
      <c r="G506" s="1"/>
      <c r="J506" s="1"/>
      <c r="K506" s="1"/>
      <c r="L506" s="1"/>
      <c r="R506" s="1"/>
      <c r="AC506" s="1"/>
      <c r="AE506" s="1"/>
      <c r="AG506" s="1"/>
    </row>
    <row r="507" spans="6:33" customHeight="1">
      <c r="F507" s="1"/>
      <c r="G507" s="1"/>
      <c r="J507" s="1"/>
      <c r="K507" s="1"/>
      <c r="L507" s="1"/>
      <c r="R507" s="1"/>
      <c r="AC507" s="1"/>
      <c r="AE507" s="1"/>
      <c r="AG507" s="1"/>
    </row>
    <row r="508" spans="6:33" customHeight="1">
      <c r="F508" s="1"/>
      <c r="G508" s="1"/>
      <c r="J508" s="1"/>
      <c r="K508" s="1"/>
      <c r="L508" s="1"/>
      <c r="R508" s="1"/>
      <c r="AC508" s="1"/>
      <c r="AE508" s="1"/>
      <c r="AG508" s="1"/>
    </row>
    <row r="509" spans="6:33" customHeight="1">
      <c r="F509" s="1"/>
      <c r="G509" s="1"/>
      <c r="J509" s="1"/>
      <c r="K509" s="1"/>
      <c r="L509" s="1"/>
      <c r="R509" s="1"/>
      <c r="AC509" s="1"/>
      <c r="AE509" s="1"/>
      <c r="AG509" s="1"/>
    </row>
    <row r="510" spans="6:33" customHeight="1">
      <c r="F510" s="1"/>
      <c r="G510" s="1"/>
      <c r="J510" s="1"/>
      <c r="K510" s="1"/>
      <c r="L510" s="1"/>
      <c r="R510" s="1"/>
      <c r="AC510" s="1"/>
      <c r="AE510" s="1"/>
      <c r="AG510" s="1"/>
    </row>
    <row r="511" spans="6:33" customHeight="1">
      <c r="F511" s="1"/>
      <c r="G511" s="1"/>
      <c r="J511" s="1"/>
      <c r="K511" s="1"/>
      <c r="L511" s="1"/>
      <c r="R511" s="1"/>
      <c r="AC511" s="1"/>
      <c r="AE511" s="1"/>
      <c r="AG511" s="1"/>
    </row>
    <row r="512" spans="6:33" customHeight="1">
      <c r="F512" s="1"/>
      <c r="G512" s="1"/>
      <c r="J512" s="1"/>
      <c r="K512" s="1"/>
      <c r="L512" s="1"/>
      <c r="R512" s="1"/>
      <c r="AC512" s="1"/>
      <c r="AE512" s="1"/>
      <c r="AG512" s="1"/>
    </row>
    <row r="513" spans="6:33" customHeight="1">
      <c r="F513" s="1"/>
      <c r="G513" s="1"/>
      <c r="J513" s="1"/>
      <c r="K513" s="1"/>
      <c r="L513" s="1"/>
      <c r="R513" s="1"/>
      <c r="AC513" s="1"/>
      <c r="AE513" s="1"/>
      <c r="AG513" s="1"/>
    </row>
    <row r="514" spans="6:33" customHeight="1">
      <c r="F514" s="1"/>
      <c r="G514" s="1"/>
      <c r="J514" s="1"/>
      <c r="K514" s="1"/>
      <c r="L514" s="1"/>
      <c r="R514" s="1"/>
      <c r="AC514" s="1"/>
      <c r="AE514" s="1"/>
      <c r="AG514" s="1"/>
    </row>
    <row r="515" spans="6:33" customHeight="1">
      <c r="F515" s="1"/>
      <c r="G515" s="1"/>
      <c r="J515" s="1"/>
      <c r="K515" s="1"/>
      <c r="L515" s="1"/>
      <c r="R515" s="1"/>
      <c r="AC515" s="1"/>
      <c r="AE515" s="1"/>
      <c r="AG515" s="1"/>
    </row>
    <row r="516" spans="6:33" customHeight="1">
      <c r="F516" s="1"/>
      <c r="G516" s="1"/>
      <c r="J516" s="1"/>
      <c r="K516" s="1"/>
      <c r="L516" s="1"/>
      <c r="R516" s="1"/>
      <c r="AC516" s="1"/>
      <c r="AE516" s="1"/>
      <c r="AG516" s="1"/>
    </row>
    <row r="517" spans="6:33" customHeight="1">
      <c r="F517" s="1"/>
      <c r="G517" s="1"/>
      <c r="J517" s="1"/>
      <c r="K517" s="1"/>
      <c r="L517" s="1"/>
      <c r="R517" s="1"/>
      <c r="AC517" s="1"/>
      <c r="AE517" s="1"/>
      <c r="AG517" s="1"/>
    </row>
    <row r="518" spans="6:33" customHeight="1">
      <c r="F518" s="1"/>
      <c r="G518" s="1"/>
      <c r="J518" s="1"/>
      <c r="K518" s="1"/>
      <c r="L518" s="1"/>
      <c r="R518" s="1"/>
      <c r="AC518" s="1"/>
      <c r="AE518" s="1"/>
      <c r="AG518" s="1"/>
    </row>
    <row r="519" spans="6:33" customHeight="1">
      <c r="F519" s="1"/>
      <c r="G519" s="1"/>
      <c r="J519" s="1"/>
      <c r="K519" s="1"/>
      <c r="L519" s="1"/>
      <c r="R519" s="1"/>
      <c r="AC519" s="1"/>
      <c r="AE519" s="1"/>
      <c r="AG519" s="1"/>
    </row>
    <row r="520" spans="6:33" customHeight="1">
      <c r="F520" s="1"/>
      <c r="G520" s="1"/>
      <c r="J520" s="1"/>
      <c r="K520" s="1"/>
      <c r="L520" s="1"/>
      <c r="R520" s="1"/>
      <c r="AC520" s="1"/>
      <c r="AE520" s="1"/>
      <c r="AG520" s="1"/>
    </row>
    <row r="521" spans="6:33" customHeight="1">
      <c r="F521" s="1"/>
      <c r="G521" s="1"/>
      <c r="J521" s="1"/>
      <c r="K521" s="1"/>
      <c r="L521" s="1"/>
      <c r="R521" s="1"/>
      <c r="AC521" s="1"/>
      <c r="AE521" s="1"/>
      <c r="AG521" s="1"/>
    </row>
    <row r="522" spans="6:33" customHeight="1">
      <c r="F522" s="1"/>
      <c r="G522" s="1"/>
      <c r="J522" s="1"/>
      <c r="K522" s="1"/>
      <c r="L522" s="1"/>
      <c r="R522" s="1"/>
      <c r="AC522" s="1"/>
      <c r="AE522" s="1"/>
      <c r="AG522" s="1"/>
    </row>
    <row r="523" spans="6:33" customHeight="1">
      <c r="F523" s="1"/>
      <c r="G523" s="1"/>
      <c r="J523" s="1"/>
      <c r="K523" s="1"/>
      <c r="L523" s="1"/>
      <c r="R523" s="1"/>
      <c r="AC523" s="1"/>
      <c r="AE523" s="1"/>
      <c r="AG523" s="1"/>
    </row>
    <row r="524" spans="6:33" customHeight="1">
      <c r="F524" s="1"/>
      <c r="G524" s="1"/>
      <c r="J524" s="1"/>
      <c r="K524" s="1"/>
      <c r="L524" s="1"/>
      <c r="R524" s="1"/>
      <c r="AC524" s="1"/>
      <c r="AE524" s="1"/>
      <c r="AG524" s="1"/>
    </row>
    <row r="525" spans="6:33" customHeight="1">
      <c r="F525" s="1"/>
      <c r="G525" s="1"/>
      <c r="J525" s="1"/>
      <c r="K525" s="1"/>
      <c r="L525" s="1"/>
      <c r="R525" s="1"/>
      <c r="AC525" s="1"/>
      <c r="AE525" s="1"/>
      <c r="AG525" s="1"/>
    </row>
    <row r="526" spans="6:33" customHeight="1">
      <c r="F526" s="1"/>
      <c r="G526" s="1"/>
      <c r="J526" s="1"/>
      <c r="K526" s="1"/>
      <c r="L526" s="1"/>
      <c r="R526" s="1"/>
      <c r="AC526" s="1"/>
      <c r="AE526" s="1"/>
      <c r="AG526" s="1"/>
    </row>
    <row r="527" spans="6:33" customHeight="1">
      <c r="F527" s="1"/>
      <c r="G527" s="1"/>
      <c r="J527" s="1"/>
      <c r="K527" s="1"/>
      <c r="L527" s="1"/>
      <c r="R527" s="1"/>
      <c r="AC527" s="1"/>
      <c r="AE527" s="1"/>
      <c r="AG527" s="1"/>
    </row>
    <row r="528" spans="6:33" customHeight="1">
      <c r="F528" s="1"/>
      <c r="G528" s="1"/>
      <c r="J528" s="1"/>
      <c r="K528" s="1"/>
      <c r="L528" s="1"/>
      <c r="R528" s="1"/>
      <c r="AC528" s="1"/>
      <c r="AE528" s="1"/>
      <c r="AG528" s="1"/>
    </row>
    <row r="529" spans="6:33" customHeight="1">
      <c r="F529" s="1"/>
      <c r="G529" s="1"/>
      <c r="J529" s="1"/>
      <c r="K529" s="1"/>
      <c r="L529" s="1"/>
      <c r="R529" s="1"/>
      <c r="AC529" s="1"/>
      <c r="AE529" s="1"/>
      <c r="AG529" s="1"/>
    </row>
    <row r="530" spans="6:33" customHeight="1">
      <c r="F530" s="1"/>
      <c r="G530" s="1"/>
      <c r="J530" s="1"/>
      <c r="K530" s="1"/>
      <c r="L530" s="1"/>
      <c r="R530" s="1"/>
      <c r="AC530" s="1"/>
      <c r="AE530" s="1"/>
      <c r="AG530" s="1"/>
    </row>
    <row r="531" spans="6:33" customHeight="1">
      <c r="F531" s="1"/>
      <c r="G531" s="1"/>
      <c r="J531" s="1"/>
      <c r="K531" s="1"/>
      <c r="L531" s="1"/>
      <c r="R531" s="1"/>
      <c r="AC531" s="1"/>
      <c r="AE531" s="1"/>
      <c r="AG531" s="1"/>
    </row>
    <row r="532" spans="6:33" customHeight="1">
      <c r="F532" s="1"/>
      <c r="G532" s="1"/>
      <c r="J532" s="1"/>
      <c r="K532" s="1"/>
      <c r="L532" s="1"/>
      <c r="R532" s="1"/>
      <c r="AC532" s="1"/>
      <c r="AE532" s="1"/>
      <c r="AG532" s="1"/>
    </row>
    <row r="533" spans="6:33" customHeight="1">
      <c r="F533" s="1"/>
      <c r="G533" s="1"/>
      <c r="J533" s="1"/>
      <c r="K533" s="1"/>
      <c r="L533" s="1"/>
      <c r="R533" s="1"/>
      <c r="AC533" s="1"/>
      <c r="AE533" s="1"/>
      <c r="AG533" s="1"/>
    </row>
    <row r="534" spans="6:33" customHeight="1">
      <c r="F534" s="1"/>
      <c r="G534" s="1"/>
      <c r="J534" s="1"/>
      <c r="K534" s="1"/>
      <c r="L534" s="1"/>
      <c r="R534" s="1"/>
      <c r="AC534" s="1"/>
      <c r="AE534" s="1"/>
      <c r="AG534" s="1"/>
    </row>
    <row r="535" spans="6:33" customHeight="1">
      <c r="F535" s="1"/>
      <c r="G535" s="1"/>
      <c r="J535" s="1"/>
      <c r="K535" s="1"/>
      <c r="L535" s="1"/>
      <c r="R535" s="1"/>
      <c r="AC535" s="1"/>
      <c r="AE535" s="1"/>
      <c r="AG535" s="1"/>
    </row>
    <row r="536" spans="6:33" customHeight="1">
      <c r="F536" s="1"/>
      <c r="G536" s="1"/>
      <c r="J536" s="1"/>
      <c r="K536" s="1"/>
      <c r="L536" s="1"/>
      <c r="R536" s="1"/>
      <c r="AC536" s="1"/>
      <c r="AE536" s="1"/>
      <c r="AG536" s="1"/>
    </row>
    <row r="537" spans="6:33" customHeight="1">
      <c r="F537" s="1"/>
      <c r="G537" s="1"/>
      <c r="J537" s="1"/>
      <c r="K537" s="1"/>
      <c r="L537" s="1"/>
      <c r="R537" s="1"/>
      <c r="AC537" s="1"/>
      <c r="AE537" s="1"/>
      <c r="AG537" s="1"/>
    </row>
    <row r="538" spans="6:33" customHeight="1">
      <c r="F538" s="1"/>
      <c r="G538" s="1"/>
      <c r="J538" s="1"/>
      <c r="K538" s="1"/>
      <c r="L538" s="1"/>
      <c r="R538" s="1"/>
      <c r="AC538" s="1"/>
      <c r="AE538" s="1"/>
      <c r="AG538" s="1"/>
    </row>
    <row r="539" spans="6:33" customHeight="1">
      <c r="F539" s="1"/>
      <c r="G539" s="1"/>
      <c r="J539" s="1"/>
      <c r="K539" s="1"/>
      <c r="L539" s="1"/>
      <c r="R539" s="1"/>
      <c r="AC539" s="1"/>
      <c r="AE539" s="1"/>
      <c r="AG539" s="1"/>
    </row>
    <row r="540" spans="6:33" customHeight="1">
      <c r="F540" s="1"/>
      <c r="G540" s="1"/>
      <c r="J540" s="1"/>
      <c r="K540" s="1"/>
      <c r="L540" s="1"/>
      <c r="R540" s="1"/>
      <c r="AC540" s="1"/>
      <c r="AE540" s="1"/>
      <c r="AG540" s="1"/>
    </row>
    <row r="541" spans="6:33" customHeight="1">
      <c r="F541" s="1"/>
      <c r="G541" s="1"/>
      <c r="J541" s="1"/>
      <c r="K541" s="1"/>
      <c r="L541" s="1"/>
      <c r="R541" s="1"/>
      <c r="AC541" s="1"/>
      <c r="AE541" s="1"/>
      <c r="AG541" s="1"/>
    </row>
    <row r="542" spans="6:33" customHeight="1">
      <c r="F542" s="1"/>
      <c r="G542" s="1"/>
      <c r="J542" s="1"/>
      <c r="K542" s="1"/>
      <c r="L542" s="1"/>
      <c r="R542" s="1"/>
      <c r="AC542" s="1"/>
      <c r="AE542" s="1"/>
      <c r="AG542" s="1"/>
    </row>
    <row r="543" spans="6:33" customHeight="1">
      <c r="F543" s="1"/>
      <c r="G543" s="1"/>
      <c r="J543" s="1"/>
      <c r="K543" s="1"/>
      <c r="L543" s="1"/>
      <c r="R543" s="1"/>
      <c r="AC543" s="1"/>
      <c r="AE543" s="1"/>
      <c r="AG543" s="1"/>
    </row>
    <row r="544" spans="6:33" customHeight="1">
      <c r="F544" s="1"/>
      <c r="G544" s="1"/>
      <c r="J544" s="1"/>
      <c r="K544" s="1"/>
      <c r="L544" s="1"/>
      <c r="R544" s="1"/>
      <c r="AC544" s="1"/>
      <c r="AE544" s="1"/>
      <c r="AG544" s="1"/>
    </row>
    <row r="545" spans="6:33" customHeight="1">
      <c r="F545" s="1"/>
      <c r="G545" s="1"/>
      <c r="J545" s="1"/>
      <c r="K545" s="1"/>
      <c r="L545" s="1"/>
      <c r="R545" s="1"/>
      <c r="AC545" s="1"/>
      <c r="AE545" s="1"/>
      <c r="AG545" s="1"/>
    </row>
    <row r="546" spans="6:33" customHeight="1">
      <c r="F546" s="1"/>
      <c r="G546" s="1"/>
      <c r="J546" s="1"/>
      <c r="K546" s="1"/>
      <c r="L546" s="1"/>
      <c r="R546" s="1"/>
      <c r="AC546" s="1"/>
      <c r="AE546" s="1"/>
      <c r="AG546" s="1"/>
    </row>
    <row r="547" spans="6:33" customHeight="1">
      <c r="F547" s="1"/>
      <c r="G547" s="1"/>
      <c r="J547" s="1"/>
      <c r="K547" s="1"/>
      <c r="L547" s="1"/>
      <c r="R547" s="1"/>
      <c r="AC547" s="1"/>
      <c r="AE547" s="1"/>
      <c r="AG547" s="1"/>
    </row>
    <row r="548" spans="6:33" customHeight="1">
      <c r="F548" s="1"/>
      <c r="G548" s="1"/>
      <c r="J548" s="1"/>
      <c r="K548" s="1"/>
      <c r="L548" s="1"/>
      <c r="R548" s="1"/>
      <c r="AC548" s="1"/>
      <c r="AE548" s="1"/>
      <c r="AG548" s="1"/>
    </row>
    <row r="549" spans="6:33" customHeight="1">
      <c r="F549" s="1"/>
      <c r="G549" s="1"/>
      <c r="J549" s="1"/>
      <c r="K549" s="1"/>
      <c r="L549" s="1"/>
      <c r="R549" s="1"/>
      <c r="AC549" s="1"/>
      <c r="AE549" s="1"/>
      <c r="AG549" s="1"/>
    </row>
    <row r="550" spans="6:33" customHeight="1">
      <c r="F550" s="1"/>
      <c r="G550" s="1"/>
      <c r="J550" s="1"/>
      <c r="K550" s="1"/>
      <c r="L550" s="1"/>
      <c r="R550" s="1"/>
      <c r="AC550" s="1"/>
      <c r="AE550" s="1"/>
      <c r="AG550" s="1"/>
    </row>
    <row r="551" spans="6:33" customHeight="1">
      <c r="F551" s="1"/>
      <c r="G551" s="1"/>
      <c r="J551" s="1"/>
      <c r="K551" s="1"/>
      <c r="L551" s="1"/>
      <c r="R551" s="1"/>
      <c r="AC551" s="1"/>
      <c r="AE551" s="1"/>
      <c r="AG551" s="1"/>
    </row>
    <row r="552" spans="6:33" customHeight="1">
      <c r="F552" s="1"/>
      <c r="G552" s="1"/>
      <c r="J552" s="1"/>
      <c r="K552" s="1"/>
      <c r="L552" s="1"/>
      <c r="R552" s="1"/>
      <c r="AC552" s="1"/>
      <c r="AE552" s="1"/>
      <c r="AG552" s="1"/>
    </row>
    <row r="553" spans="6:33" customHeight="1">
      <c r="F553" s="1"/>
      <c r="G553" s="1"/>
      <c r="J553" s="1"/>
      <c r="K553" s="1"/>
      <c r="L553" s="1"/>
      <c r="R553" s="1"/>
      <c r="AC553" s="1"/>
      <c r="AE553" s="1"/>
      <c r="AG553" s="1"/>
    </row>
    <row r="554" spans="6:33" customHeight="1">
      <c r="F554" s="1"/>
      <c r="G554" s="1"/>
      <c r="J554" s="1"/>
      <c r="K554" s="1"/>
      <c r="L554" s="1"/>
      <c r="R554" s="1"/>
      <c r="AC554" s="1"/>
      <c r="AE554" s="1"/>
      <c r="AG554" s="1"/>
    </row>
    <row r="555" spans="6:33" customHeight="1">
      <c r="F555" s="1"/>
      <c r="G555" s="1"/>
      <c r="J555" s="1"/>
      <c r="K555" s="1"/>
      <c r="L555" s="1"/>
      <c r="R555" s="1"/>
      <c r="AC555" s="1"/>
      <c r="AE555" s="1"/>
      <c r="AG555" s="1"/>
    </row>
    <row r="556" spans="6:33" customHeight="1">
      <c r="F556" s="1"/>
      <c r="G556" s="1"/>
      <c r="J556" s="1"/>
      <c r="K556" s="1"/>
      <c r="L556" s="1"/>
      <c r="R556" s="1"/>
      <c r="AC556" s="1"/>
      <c r="AE556" s="1"/>
      <c r="AG556" s="1"/>
    </row>
    <row r="557" spans="6:33" customHeight="1">
      <c r="F557" s="1"/>
      <c r="G557" s="1"/>
      <c r="J557" s="1"/>
      <c r="K557" s="1"/>
      <c r="L557" s="1"/>
      <c r="R557" s="1"/>
      <c r="AC557" s="1"/>
      <c r="AE557" s="1"/>
      <c r="AG557" s="1"/>
    </row>
    <row r="558" spans="6:33" customHeight="1">
      <c r="F558" s="1"/>
      <c r="G558" s="1"/>
      <c r="J558" s="1"/>
      <c r="K558" s="1"/>
      <c r="L558" s="1"/>
      <c r="R558" s="1"/>
      <c r="AC558" s="1"/>
      <c r="AE558" s="1"/>
      <c r="AG558" s="1"/>
    </row>
    <row r="559" spans="6:33" customHeight="1">
      <c r="F559" s="1"/>
      <c r="G559" s="1"/>
      <c r="J559" s="1"/>
      <c r="K559" s="1"/>
      <c r="L559" s="1"/>
      <c r="R559" s="1"/>
      <c r="AC559" s="1"/>
      <c r="AE559" s="1"/>
      <c r="AG559" s="1"/>
    </row>
    <row r="560" spans="6:33" customHeight="1">
      <c r="F560" s="1"/>
      <c r="G560" s="1"/>
      <c r="J560" s="1"/>
      <c r="K560" s="1"/>
      <c r="L560" s="1"/>
      <c r="R560" s="1"/>
      <c r="AC560" s="1"/>
      <c r="AE560" s="1"/>
      <c r="AG560" s="1"/>
    </row>
    <row r="561" spans="6:33" customHeight="1">
      <c r="F561" s="1"/>
      <c r="G561" s="1"/>
      <c r="J561" s="1"/>
      <c r="K561" s="1"/>
      <c r="L561" s="1"/>
      <c r="R561" s="1"/>
      <c r="AC561" s="1"/>
      <c r="AE561" s="1"/>
      <c r="AG561" s="1"/>
    </row>
    <row r="562" spans="6:33" customHeight="1">
      <c r="F562" s="1"/>
      <c r="G562" s="1"/>
      <c r="J562" s="1"/>
      <c r="K562" s="1"/>
      <c r="L562" s="1"/>
      <c r="R562" s="1"/>
      <c r="AC562" s="1"/>
      <c r="AE562" s="1"/>
      <c r="AG562" s="1"/>
    </row>
    <row r="563" spans="6:33" customHeight="1">
      <c r="F563" s="1"/>
      <c r="G563" s="1"/>
      <c r="J563" s="1"/>
      <c r="K563" s="1"/>
      <c r="L563" s="1"/>
      <c r="R563" s="1"/>
      <c r="AC563" s="1"/>
      <c r="AE563" s="1"/>
      <c r="AG563" s="1"/>
    </row>
    <row r="564" spans="6:33" customHeight="1">
      <c r="F564" s="1"/>
      <c r="G564" s="1"/>
      <c r="J564" s="1"/>
      <c r="K564" s="1"/>
      <c r="L564" s="1"/>
      <c r="R564" s="1"/>
      <c r="AC564" s="1"/>
      <c r="AE564" s="1"/>
      <c r="AG564" s="1"/>
    </row>
    <row r="565" spans="6:33" customHeight="1">
      <c r="F565" s="1"/>
      <c r="G565" s="1"/>
      <c r="J565" s="1"/>
      <c r="K565" s="1"/>
      <c r="L565" s="1"/>
      <c r="R565" s="1"/>
      <c r="AC565" s="1"/>
      <c r="AE565" s="1"/>
      <c r="AG565" s="1"/>
    </row>
    <row r="566" spans="6:33" customHeight="1">
      <c r="F566" s="1"/>
      <c r="G566" s="1"/>
      <c r="J566" s="1"/>
      <c r="K566" s="1"/>
      <c r="L566" s="1"/>
      <c r="R566" s="1"/>
      <c r="AC566" s="1"/>
      <c r="AE566" s="1"/>
      <c r="AG566" s="1"/>
    </row>
    <row r="567" spans="6:33" customHeight="1">
      <c r="F567" s="1"/>
      <c r="G567" s="1"/>
      <c r="J567" s="1"/>
      <c r="K567" s="1"/>
      <c r="L567" s="1"/>
      <c r="R567" s="1"/>
      <c r="AC567" s="1"/>
      <c r="AE567" s="1"/>
      <c r="AG567" s="1"/>
    </row>
    <row r="568" spans="6:33" customHeight="1">
      <c r="F568" s="1"/>
      <c r="G568" s="1"/>
      <c r="J568" s="1"/>
      <c r="K568" s="1"/>
      <c r="L568" s="1"/>
      <c r="R568" s="1"/>
      <c r="AC568" s="1"/>
      <c r="AE568" s="1"/>
      <c r="AG568" s="1"/>
    </row>
    <row r="569" spans="6:33" customHeight="1">
      <c r="F569" s="1"/>
      <c r="G569" s="1"/>
      <c r="J569" s="1"/>
      <c r="K569" s="1"/>
      <c r="L569" s="1"/>
      <c r="R569" s="1"/>
      <c r="AC569" s="1"/>
      <c r="AE569" s="1"/>
      <c r="AG569" s="1"/>
    </row>
    <row r="570" spans="6:33" customHeight="1">
      <c r="F570" s="1"/>
      <c r="G570" s="1"/>
      <c r="J570" s="1"/>
      <c r="K570" s="1"/>
      <c r="L570" s="1"/>
      <c r="R570" s="1"/>
      <c r="AC570" s="1"/>
      <c r="AE570" s="1"/>
      <c r="AG570" s="1"/>
    </row>
    <row r="571" spans="6:33" customHeight="1">
      <c r="F571" s="1"/>
      <c r="G571" s="1"/>
      <c r="J571" s="1"/>
      <c r="K571" s="1"/>
      <c r="L571" s="1"/>
      <c r="R571" s="1"/>
      <c r="AC571" s="1"/>
      <c r="AE571" s="1"/>
      <c r="AG571" s="1"/>
    </row>
    <row r="572" spans="6:33" customHeight="1">
      <c r="F572" s="1"/>
      <c r="G572" s="1"/>
      <c r="J572" s="1"/>
      <c r="K572" s="1"/>
      <c r="L572" s="1"/>
      <c r="R572" s="1"/>
      <c r="AC572" s="1"/>
      <c r="AE572" s="1"/>
      <c r="AG572" s="1"/>
    </row>
    <row r="573" spans="6:33" customHeight="1">
      <c r="F573" s="1"/>
      <c r="G573" s="1"/>
      <c r="J573" s="1"/>
      <c r="K573" s="1"/>
      <c r="L573" s="1"/>
      <c r="R573" s="1"/>
      <c r="AC573" s="1"/>
      <c r="AE573" s="1"/>
      <c r="AG573" s="1"/>
    </row>
    <row r="574" spans="6:33" customHeight="1">
      <c r="F574" s="1"/>
      <c r="G574" s="1"/>
      <c r="J574" s="1"/>
      <c r="K574" s="1"/>
      <c r="L574" s="1"/>
      <c r="R574" s="1"/>
      <c r="AC574" s="1"/>
      <c r="AE574" s="1"/>
      <c r="AG574" s="1"/>
    </row>
    <row r="575" spans="6:33" customHeight="1">
      <c r="F575" s="1"/>
      <c r="G575" s="1"/>
      <c r="J575" s="1"/>
      <c r="K575" s="1"/>
      <c r="L575" s="1"/>
      <c r="R575" s="1"/>
      <c r="AC575" s="1"/>
      <c r="AE575" s="1"/>
      <c r="AG575" s="1"/>
    </row>
    <row r="576" spans="6:33" customHeight="1">
      <c r="F576" s="1"/>
      <c r="G576" s="1"/>
      <c r="J576" s="1"/>
      <c r="K576" s="1"/>
      <c r="L576" s="1"/>
      <c r="R576" s="1"/>
      <c r="AC576" s="1"/>
      <c r="AE576" s="1"/>
      <c r="AG576" s="1"/>
    </row>
    <row r="577" spans="6:33" customHeight="1">
      <c r="F577" s="1"/>
      <c r="G577" s="1"/>
      <c r="J577" s="1"/>
      <c r="K577" s="1"/>
      <c r="L577" s="1"/>
      <c r="R577" s="1"/>
      <c r="AC577" s="1"/>
      <c r="AE577" s="1"/>
      <c r="AG577" s="1"/>
    </row>
    <row r="578" spans="6:33" customHeight="1">
      <c r="F578" s="1"/>
      <c r="G578" s="1"/>
      <c r="J578" s="1"/>
      <c r="K578" s="1"/>
      <c r="L578" s="1"/>
      <c r="R578" s="1"/>
      <c r="AC578" s="1"/>
      <c r="AE578" s="1"/>
      <c r="AG578" s="1"/>
    </row>
    <row r="579" spans="6:33" customHeight="1">
      <c r="F579" s="1"/>
      <c r="G579" s="1"/>
      <c r="J579" s="1"/>
      <c r="K579" s="1"/>
      <c r="L579" s="1"/>
      <c r="R579" s="1"/>
      <c r="AC579" s="1"/>
      <c r="AE579" s="1"/>
      <c r="AG579" s="1"/>
    </row>
    <row r="580" spans="6:33" customHeight="1">
      <c r="F580" s="1"/>
      <c r="G580" s="1"/>
      <c r="J580" s="1"/>
      <c r="K580" s="1"/>
      <c r="L580" s="1"/>
      <c r="R580" s="1"/>
      <c r="AC580" s="1"/>
      <c r="AE580" s="1"/>
      <c r="AG580" s="1"/>
    </row>
    <row r="581" spans="6:33" customHeight="1">
      <c r="F581" s="1"/>
      <c r="G581" s="1"/>
      <c r="J581" s="1"/>
      <c r="K581" s="1"/>
      <c r="L581" s="1"/>
      <c r="R581" s="1"/>
      <c r="AC581" s="1"/>
      <c r="AE581" s="1"/>
      <c r="AG581" s="1"/>
    </row>
    <row r="582" spans="6:33" customHeight="1">
      <c r="F582" s="1"/>
      <c r="G582" s="1"/>
      <c r="J582" s="1"/>
      <c r="K582" s="1"/>
      <c r="L582" s="1"/>
      <c r="R582" s="1"/>
      <c r="AC582" s="1"/>
      <c r="AE582" s="1"/>
      <c r="AG582" s="1"/>
    </row>
    <row r="583" spans="6:33" customHeight="1">
      <c r="F583" s="1"/>
      <c r="G583" s="1"/>
      <c r="J583" s="1"/>
      <c r="K583" s="1"/>
      <c r="L583" s="1"/>
      <c r="R583" s="1"/>
      <c r="AC583" s="1"/>
      <c r="AE583" s="1"/>
      <c r="AG583" s="1"/>
    </row>
    <row r="584" spans="6:33" customHeight="1">
      <c r="F584" s="1"/>
      <c r="G584" s="1"/>
      <c r="J584" s="1"/>
      <c r="K584" s="1"/>
      <c r="L584" s="1"/>
      <c r="R584" s="1"/>
      <c r="AC584" s="1"/>
      <c r="AE584" s="1"/>
      <c r="AG584" s="1"/>
    </row>
    <row r="585" spans="6:33" customHeight="1">
      <c r="F585" s="1"/>
      <c r="G585" s="1"/>
      <c r="J585" s="1"/>
      <c r="K585" s="1"/>
      <c r="L585" s="1"/>
      <c r="R585" s="1"/>
      <c r="AC585" s="1"/>
      <c r="AE585" s="1"/>
      <c r="AG585" s="1"/>
    </row>
    <row r="586" spans="6:33" customHeight="1">
      <c r="F586" s="1"/>
      <c r="G586" s="1"/>
      <c r="J586" s="1"/>
      <c r="K586" s="1"/>
      <c r="L586" s="1"/>
      <c r="R586" s="1"/>
      <c r="AC586" s="1"/>
      <c r="AE586" s="1"/>
      <c r="AG586" s="1"/>
    </row>
    <row r="587" spans="6:33" customHeight="1">
      <c r="F587" s="1"/>
      <c r="G587" s="1"/>
      <c r="J587" s="1"/>
      <c r="K587" s="1"/>
      <c r="L587" s="1"/>
      <c r="R587" s="1"/>
      <c r="AC587" s="1"/>
      <c r="AE587" s="1"/>
      <c r="AG587" s="1"/>
    </row>
    <row r="588" spans="6:33" customHeight="1">
      <c r="F588" s="1"/>
      <c r="G588" s="1"/>
      <c r="J588" s="1"/>
      <c r="K588" s="1"/>
      <c r="L588" s="1"/>
      <c r="R588" s="1"/>
      <c r="AC588" s="1"/>
      <c r="AE588" s="1"/>
      <c r="AG588" s="1"/>
    </row>
    <row r="589" spans="6:33" customHeight="1">
      <c r="F589" s="1"/>
      <c r="G589" s="1"/>
      <c r="J589" s="1"/>
      <c r="K589" s="1"/>
      <c r="L589" s="1"/>
      <c r="R589" s="1"/>
      <c r="AC589" s="1"/>
      <c r="AE589" s="1"/>
      <c r="AG589" s="1"/>
    </row>
    <row r="590" spans="6:33" customHeight="1">
      <c r="F590" s="1"/>
      <c r="G590" s="1"/>
      <c r="J590" s="1"/>
      <c r="K590" s="1"/>
      <c r="L590" s="1"/>
      <c r="R590" s="1"/>
      <c r="AC590" s="1"/>
      <c r="AE590" s="1"/>
      <c r="AG590" s="1"/>
    </row>
    <row r="591" spans="6:33" customHeight="1">
      <c r="F591" s="1"/>
      <c r="G591" s="1"/>
      <c r="J591" s="1"/>
      <c r="K591" s="1"/>
      <c r="L591" s="1"/>
      <c r="R591" s="1"/>
      <c r="AC591" s="1"/>
      <c r="AE591" s="1"/>
      <c r="AG591" s="1"/>
    </row>
    <row r="592" spans="6:33" customHeight="1">
      <c r="F592" s="1"/>
      <c r="G592" s="1"/>
      <c r="J592" s="1"/>
      <c r="K592" s="1"/>
      <c r="L592" s="1"/>
      <c r="R592" s="1"/>
      <c r="AC592" s="1"/>
      <c r="AE592" s="1"/>
      <c r="AG592" s="1"/>
    </row>
    <row r="593" spans="6:33" customHeight="1">
      <c r="F593" s="1"/>
      <c r="G593" s="1"/>
      <c r="J593" s="1"/>
      <c r="K593" s="1"/>
      <c r="L593" s="1"/>
      <c r="R593" s="1"/>
      <c r="AC593" s="1"/>
      <c r="AE593" s="1"/>
      <c r="AG593" s="1"/>
    </row>
    <row r="594" spans="6:33" customHeight="1">
      <c r="F594" s="1"/>
      <c r="G594" s="1"/>
      <c r="J594" s="1"/>
      <c r="K594" s="1"/>
      <c r="L594" s="1"/>
      <c r="R594" s="1"/>
      <c r="AC594" s="1"/>
      <c r="AE594" s="1"/>
      <c r="AG594" s="1"/>
    </row>
    <row r="595" spans="6:33" customHeight="1">
      <c r="F595" s="1"/>
      <c r="G595" s="1"/>
      <c r="J595" s="1"/>
      <c r="K595" s="1"/>
      <c r="L595" s="1"/>
      <c r="R595" s="1"/>
      <c r="AC595" s="1"/>
      <c r="AE595" s="1"/>
      <c r="AG595" s="1"/>
    </row>
    <row r="596" spans="6:33" customHeight="1">
      <c r="F596" s="1"/>
      <c r="G596" s="1"/>
      <c r="J596" s="1"/>
      <c r="K596" s="1"/>
      <c r="L596" s="1"/>
      <c r="R596" s="1"/>
      <c r="AC596" s="1"/>
      <c r="AE596" s="1"/>
      <c r="AG596" s="1"/>
    </row>
    <row r="597" spans="6:33" customHeight="1">
      <c r="F597" s="1"/>
      <c r="G597" s="1"/>
      <c r="J597" s="1"/>
      <c r="K597" s="1"/>
      <c r="L597" s="1"/>
      <c r="R597" s="1"/>
      <c r="AC597" s="1"/>
      <c r="AE597" s="1"/>
      <c r="AG597" s="1"/>
    </row>
    <row r="598" spans="6:33" customHeight="1">
      <c r="F598" s="1"/>
      <c r="G598" s="1"/>
      <c r="J598" s="1"/>
      <c r="K598" s="1"/>
      <c r="L598" s="1"/>
      <c r="R598" s="1"/>
      <c r="AC598" s="1"/>
      <c r="AE598" s="1"/>
      <c r="AG598" s="1"/>
    </row>
    <row r="599" spans="6:33" customHeight="1">
      <c r="F599" s="1"/>
      <c r="G599" s="1"/>
      <c r="J599" s="1"/>
      <c r="K599" s="1"/>
      <c r="L599" s="1"/>
      <c r="R599" s="1"/>
      <c r="AC599" s="1"/>
      <c r="AE599" s="1"/>
      <c r="AG599" s="1"/>
    </row>
    <row r="600" spans="6:33" customHeight="1">
      <c r="F600" s="1"/>
      <c r="G600" s="1"/>
      <c r="J600" s="1"/>
      <c r="K600" s="1"/>
      <c r="L600" s="1"/>
      <c r="R600" s="1"/>
      <c r="AC600" s="1"/>
      <c r="AE600" s="1"/>
      <c r="AG600" s="1"/>
    </row>
    <row r="601" spans="6:33" customHeight="1">
      <c r="F601" s="1"/>
      <c r="G601" s="1"/>
      <c r="J601" s="1"/>
      <c r="K601" s="1"/>
      <c r="L601" s="1"/>
      <c r="R601" s="1"/>
      <c r="AC601" s="1"/>
      <c r="AE601" s="1"/>
      <c r="AG601" s="1"/>
    </row>
    <row r="602" spans="6:33" customHeight="1">
      <c r="F602" s="1"/>
      <c r="G602" s="1"/>
      <c r="J602" s="1"/>
      <c r="K602" s="1"/>
      <c r="L602" s="1"/>
      <c r="R602" s="1"/>
      <c r="AC602" s="1"/>
      <c r="AE602" s="1"/>
      <c r="AG602" s="1"/>
    </row>
    <row r="603" spans="6:33" customHeight="1">
      <c r="F603" s="1"/>
      <c r="G603" s="1"/>
      <c r="J603" s="1"/>
      <c r="K603" s="1"/>
      <c r="L603" s="1"/>
      <c r="R603" s="1"/>
      <c r="AC603" s="1"/>
      <c r="AE603" s="1"/>
      <c r="AG603" s="1"/>
    </row>
    <row r="604" spans="6:33" customHeight="1">
      <c r="F604" s="1"/>
      <c r="G604" s="1"/>
      <c r="J604" s="1"/>
      <c r="K604" s="1"/>
      <c r="L604" s="1"/>
      <c r="R604" s="1"/>
      <c r="AC604" s="1"/>
      <c r="AE604" s="1"/>
      <c r="AG604" s="1"/>
    </row>
    <row r="605" spans="6:33" customHeight="1">
      <c r="F605" s="1"/>
      <c r="G605" s="1"/>
      <c r="J605" s="1"/>
      <c r="K605" s="1"/>
      <c r="L605" s="1"/>
      <c r="R605" s="1"/>
      <c r="AC605" s="1"/>
      <c r="AE605" s="1"/>
      <c r="AG605" s="1"/>
    </row>
    <row r="606" spans="6:33" customHeight="1">
      <c r="F606" s="1"/>
      <c r="G606" s="1"/>
      <c r="J606" s="1"/>
      <c r="K606" s="1"/>
      <c r="L606" s="1"/>
      <c r="R606" s="1"/>
      <c r="AC606" s="1"/>
      <c r="AE606" s="1"/>
      <c r="AG606" s="1"/>
    </row>
    <row r="607" spans="6:33" customHeight="1">
      <c r="F607" s="1"/>
      <c r="G607" s="1"/>
      <c r="J607" s="1"/>
      <c r="K607" s="1"/>
      <c r="L607" s="1"/>
      <c r="R607" s="1"/>
      <c r="AC607" s="1"/>
      <c r="AE607" s="1"/>
      <c r="AG607" s="1"/>
    </row>
    <row r="608" spans="6:33" customHeight="1">
      <c r="F608" s="1"/>
      <c r="G608" s="1"/>
      <c r="J608" s="1"/>
      <c r="K608" s="1"/>
      <c r="L608" s="1"/>
      <c r="R608" s="1"/>
      <c r="AC608" s="1"/>
      <c r="AE608" s="1"/>
      <c r="AG608" s="1"/>
    </row>
    <row r="609" spans="6:33" customHeight="1">
      <c r="F609" s="1"/>
      <c r="G609" s="1"/>
      <c r="J609" s="1"/>
      <c r="K609" s="1"/>
      <c r="L609" s="1"/>
      <c r="R609" s="1"/>
      <c r="AC609" s="1"/>
      <c r="AE609" s="1"/>
      <c r="AG609" s="1"/>
    </row>
    <row r="610" spans="6:33" customHeight="1">
      <c r="F610" s="1"/>
      <c r="G610" s="1"/>
      <c r="J610" s="1"/>
      <c r="K610" s="1"/>
      <c r="L610" s="1"/>
      <c r="R610" s="1"/>
      <c r="AC610" s="1"/>
      <c r="AE610" s="1"/>
      <c r="AG610" s="1"/>
    </row>
    <row r="611" spans="6:33" customHeight="1">
      <c r="F611" s="1"/>
      <c r="G611" s="1"/>
      <c r="J611" s="1"/>
      <c r="K611" s="1"/>
      <c r="L611" s="1"/>
      <c r="R611" s="1"/>
      <c r="AC611" s="1"/>
      <c r="AE611" s="1"/>
      <c r="AG611" s="1"/>
    </row>
    <row r="612" spans="6:33" customHeight="1">
      <c r="F612" s="1"/>
      <c r="G612" s="1"/>
      <c r="J612" s="1"/>
      <c r="K612" s="1"/>
      <c r="L612" s="1"/>
      <c r="R612" s="1"/>
      <c r="AC612" s="1"/>
      <c r="AE612" s="1"/>
      <c r="AG612" s="1"/>
    </row>
    <row r="613" spans="6:33" customHeight="1">
      <c r="F613" s="1"/>
      <c r="G613" s="1"/>
      <c r="J613" s="1"/>
      <c r="K613" s="1"/>
      <c r="L613" s="1"/>
      <c r="R613" s="1"/>
      <c r="AC613" s="1"/>
      <c r="AE613" s="1"/>
      <c r="AG613" s="1"/>
    </row>
    <row r="614" spans="6:33" customHeight="1">
      <c r="F614" s="1"/>
      <c r="G614" s="1"/>
      <c r="J614" s="1"/>
      <c r="K614" s="1"/>
      <c r="L614" s="1"/>
      <c r="R614" s="1"/>
      <c r="AC614" s="1"/>
      <c r="AE614" s="1"/>
      <c r="AG614" s="1"/>
    </row>
    <row r="615" spans="6:33" customHeight="1">
      <c r="F615" s="1"/>
      <c r="G615" s="1"/>
      <c r="J615" s="1"/>
      <c r="K615" s="1"/>
      <c r="L615" s="1"/>
      <c r="R615" s="1"/>
      <c r="AC615" s="1"/>
      <c r="AE615" s="1"/>
      <c r="AG615" s="1"/>
    </row>
    <row r="616" spans="6:33" customHeight="1">
      <c r="F616" s="1"/>
      <c r="G616" s="1"/>
      <c r="J616" s="1"/>
      <c r="K616" s="1"/>
      <c r="L616" s="1"/>
      <c r="R616" s="1"/>
      <c r="AC616" s="1"/>
      <c r="AE616" s="1"/>
      <c r="AG616" s="1"/>
    </row>
    <row r="617" spans="6:33" customHeight="1">
      <c r="F617" s="1"/>
      <c r="G617" s="1"/>
      <c r="J617" s="1"/>
      <c r="K617" s="1"/>
      <c r="L617" s="1"/>
      <c r="R617" s="1"/>
      <c r="AC617" s="1"/>
      <c r="AE617" s="1"/>
      <c r="AG617" s="1"/>
    </row>
    <row r="618" spans="6:33" customHeight="1">
      <c r="F618" s="1"/>
      <c r="G618" s="1"/>
      <c r="J618" s="1"/>
      <c r="K618" s="1"/>
      <c r="L618" s="1"/>
      <c r="R618" s="1"/>
      <c r="AC618" s="1"/>
      <c r="AE618" s="1"/>
      <c r="AG618" s="1"/>
    </row>
    <row r="619" spans="6:33" customHeight="1">
      <c r="F619" s="1"/>
      <c r="G619" s="1"/>
      <c r="J619" s="1"/>
      <c r="K619" s="1"/>
      <c r="L619" s="1"/>
      <c r="R619" s="1"/>
      <c r="AC619" s="1"/>
      <c r="AE619" s="1"/>
      <c r="AG619" s="1"/>
    </row>
    <row r="620" spans="6:33" customHeight="1">
      <c r="F620" s="1"/>
      <c r="G620" s="1"/>
      <c r="J620" s="1"/>
      <c r="K620" s="1"/>
      <c r="L620" s="1"/>
      <c r="R620" s="1"/>
      <c r="AC620" s="1"/>
      <c r="AE620" s="1"/>
      <c r="AG620" s="1"/>
    </row>
    <row r="621" spans="6:33" customHeight="1">
      <c r="F621" s="1"/>
      <c r="G621" s="1"/>
      <c r="J621" s="1"/>
      <c r="K621" s="1"/>
      <c r="L621" s="1"/>
      <c r="R621" s="1"/>
      <c r="AC621" s="1"/>
      <c r="AE621" s="1"/>
      <c r="AG621" s="1"/>
    </row>
    <row r="622" spans="6:33" customHeight="1">
      <c r="F622" s="1"/>
      <c r="G622" s="1"/>
      <c r="J622" s="1"/>
      <c r="K622" s="1"/>
      <c r="L622" s="1"/>
      <c r="R622" s="1"/>
      <c r="AC622" s="1"/>
      <c r="AE622" s="1"/>
      <c r="AG622" s="1"/>
    </row>
    <row r="623" spans="6:33" customHeight="1">
      <c r="F623" s="1"/>
      <c r="G623" s="1"/>
      <c r="J623" s="1"/>
      <c r="K623" s="1"/>
      <c r="L623" s="1"/>
      <c r="R623" s="1"/>
      <c r="AC623" s="1"/>
      <c r="AE623" s="1"/>
      <c r="AG623" s="1"/>
    </row>
    <row r="624" spans="6:33" customHeight="1">
      <c r="F624" s="1"/>
      <c r="G624" s="1"/>
      <c r="J624" s="1"/>
      <c r="K624" s="1"/>
      <c r="L624" s="1"/>
      <c r="R624" s="1"/>
      <c r="AC624" s="1"/>
      <c r="AE624" s="1"/>
      <c r="AG624" s="1"/>
    </row>
    <row r="625" spans="6:33" customHeight="1">
      <c r="F625" s="1"/>
      <c r="G625" s="1"/>
      <c r="J625" s="1"/>
      <c r="K625" s="1"/>
      <c r="L625" s="1"/>
      <c r="R625" s="1"/>
      <c r="AC625" s="1"/>
      <c r="AE625" s="1"/>
      <c r="AG625" s="1"/>
    </row>
    <row r="626" spans="6:33" customHeight="1">
      <c r="F626" s="1"/>
      <c r="G626" s="1"/>
      <c r="J626" s="1"/>
      <c r="K626" s="1"/>
      <c r="L626" s="1"/>
      <c r="R626" s="1"/>
      <c r="AC626" s="1"/>
      <c r="AE626" s="1"/>
      <c r="AG626" s="1"/>
    </row>
    <row r="627" spans="6:33" customHeight="1">
      <c r="F627" s="1"/>
      <c r="G627" s="1"/>
      <c r="J627" s="1"/>
      <c r="K627" s="1"/>
      <c r="L627" s="1"/>
      <c r="R627" s="1"/>
      <c r="AC627" s="1"/>
      <c r="AE627" s="1"/>
      <c r="AG627" s="1"/>
    </row>
    <row r="628" spans="6:33" customHeight="1">
      <c r="F628" s="1"/>
      <c r="G628" s="1"/>
      <c r="J628" s="1"/>
      <c r="K628" s="1"/>
      <c r="L628" s="1"/>
      <c r="R628" s="1"/>
      <c r="AC628" s="1"/>
      <c r="AE628" s="1"/>
      <c r="AG628" s="1"/>
    </row>
    <row r="629" spans="6:33" customHeight="1">
      <c r="F629" s="1"/>
      <c r="G629" s="1"/>
      <c r="J629" s="1"/>
      <c r="K629" s="1"/>
      <c r="L629" s="1"/>
      <c r="R629" s="1"/>
      <c r="AC629" s="1"/>
      <c r="AE629" s="1"/>
      <c r="AG629" s="1"/>
    </row>
    <row r="630" spans="6:33" customHeight="1">
      <c r="F630" s="1"/>
      <c r="G630" s="1"/>
      <c r="J630" s="1"/>
      <c r="K630" s="1"/>
      <c r="L630" s="1"/>
      <c r="R630" s="1"/>
      <c r="AC630" s="1"/>
      <c r="AE630" s="1"/>
      <c r="AG630" s="1"/>
    </row>
    <row r="631" spans="6:33" customHeight="1">
      <c r="F631" s="1"/>
      <c r="G631" s="1"/>
      <c r="J631" s="1"/>
      <c r="K631" s="1"/>
      <c r="L631" s="1"/>
      <c r="R631" s="1"/>
      <c r="AC631" s="1"/>
      <c r="AE631" s="1"/>
      <c r="AG631" s="1"/>
    </row>
    <row r="632" spans="6:33" customHeight="1">
      <c r="F632" s="1"/>
      <c r="G632" s="1"/>
      <c r="J632" s="1"/>
      <c r="K632" s="1"/>
      <c r="L632" s="1"/>
      <c r="R632" s="1"/>
      <c r="AC632" s="1"/>
      <c r="AE632" s="1"/>
      <c r="AG632" s="1"/>
    </row>
    <row r="633" spans="6:33" customHeight="1">
      <c r="F633" s="1"/>
      <c r="G633" s="1"/>
      <c r="J633" s="1"/>
      <c r="K633" s="1"/>
      <c r="L633" s="1"/>
      <c r="R633" s="1"/>
      <c r="AC633" s="1"/>
      <c r="AE633" s="1"/>
      <c r="AG633" s="1"/>
    </row>
    <row r="634" spans="6:33" customHeight="1">
      <c r="F634" s="1"/>
      <c r="G634" s="1"/>
      <c r="J634" s="1"/>
      <c r="K634" s="1"/>
      <c r="L634" s="1"/>
      <c r="R634" s="1"/>
      <c r="AC634" s="1"/>
      <c r="AE634" s="1"/>
      <c r="AG634" s="1"/>
    </row>
    <row r="635" spans="6:33" customHeight="1">
      <c r="F635" s="1"/>
      <c r="G635" s="1"/>
      <c r="J635" s="1"/>
      <c r="K635" s="1"/>
      <c r="L635" s="1"/>
      <c r="R635" s="1"/>
      <c r="AC635" s="1"/>
      <c r="AE635" s="1"/>
      <c r="AG635" s="1"/>
    </row>
    <row r="636" spans="6:33" customHeight="1">
      <c r="F636" s="1"/>
      <c r="G636" s="1"/>
      <c r="J636" s="1"/>
      <c r="K636" s="1"/>
      <c r="L636" s="1"/>
      <c r="R636" s="1"/>
      <c r="AC636" s="1"/>
      <c r="AE636" s="1"/>
      <c r="AG636" s="1"/>
    </row>
    <row r="637" spans="6:33" customHeight="1">
      <c r="F637" s="1"/>
      <c r="G637" s="1"/>
      <c r="J637" s="1"/>
      <c r="K637" s="1"/>
      <c r="L637" s="1"/>
      <c r="R637" s="1"/>
      <c r="AC637" s="1"/>
      <c r="AE637" s="1"/>
      <c r="AG637" s="1"/>
    </row>
    <row r="638" spans="6:33" customHeight="1">
      <c r="F638" s="1"/>
      <c r="G638" s="1"/>
      <c r="J638" s="1"/>
      <c r="K638" s="1"/>
      <c r="L638" s="1"/>
      <c r="R638" s="1"/>
      <c r="AC638" s="1"/>
      <c r="AE638" s="1"/>
      <c r="AG638" s="1"/>
    </row>
    <row r="639" spans="6:33" customHeight="1">
      <c r="F639" s="1"/>
      <c r="G639" s="1"/>
      <c r="J639" s="1"/>
      <c r="K639" s="1"/>
      <c r="L639" s="1"/>
      <c r="R639" s="1"/>
      <c r="AC639" s="1"/>
      <c r="AE639" s="1"/>
      <c r="AG639" s="1"/>
    </row>
    <row r="640" spans="6:33" customHeight="1">
      <c r="F640" s="1"/>
      <c r="G640" s="1"/>
      <c r="J640" s="1"/>
      <c r="K640" s="1"/>
      <c r="L640" s="1"/>
      <c r="R640" s="1"/>
      <c r="AC640" s="1"/>
      <c r="AE640" s="1"/>
      <c r="AG640" s="1"/>
    </row>
    <row r="641" spans="6:33" customHeight="1">
      <c r="F641" s="1"/>
      <c r="G641" s="1"/>
      <c r="J641" s="1"/>
      <c r="K641" s="1"/>
      <c r="L641" s="1"/>
      <c r="R641" s="1"/>
      <c r="AC641" s="1"/>
      <c r="AE641" s="1"/>
      <c r="AG641" s="1"/>
    </row>
    <row r="642" spans="6:33" customHeight="1">
      <c r="F642" s="1"/>
      <c r="G642" s="1"/>
      <c r="J642" s="1"/>
      <c r="K642" s="1"/>
      <c r="L642" s="1"/>
      <c r="R642" s="1"/>
      <c r="AC642" s="1"/>
      <c r="AE642" s="1"/>
      <c r="AG642" s="1"/>
    </row>
    <row r="643" spans="6:33" customHeight="1">
      <c r="F643" s="1"/>
      <c r="G643" s="1"/>
      <c r="J643" s="1"/>
      <c r="K643" s="1"/>
      <c r="L643" s="1"/>
      <c r="R643" s="1"/>
      <c r="AC643" s="1"/>
      <c r="AE643" s="1"/>
      <c r="AG643" s="1"/>
    </row>
    <row r="644" spans="6:33" customHeight="1">
      <c r="F644" s="1"/>
      <c r="G644" s="1"/>
      <c r="J644" s="1"/>
      <c r="K644" s="1"/>
      <c r="L644" s="1"/>
      <c r="R644" s="1"/>
      <c r="AC644" s="1"/>
      <c r="AE644" s="1"/>
      <c r="AG644" s="1"/>
    </row>
    <row r="645" spans="6:33" customHeight="1">
      <c r="F645" s="1"/>
      <c r="G645" s="1"/>
      <c r="J645" s="1"/>
      <c r="K645" s="1"/>
      <c r="L645" s="1"/>
      <c r="R645" s="1"/>
      <c r="AC645" s="1"/>
      <c r="AE645" s="1"/>
      <c r="AG645" s="1"/>
    </row>
    <row r="646" spans="6:33" customHeight="1">
      <c r="F646" s="1"/>
      <c r="G646" s="1"/>
      <c r="J646" s="1"/>
      <c r="K646" s="1"/>
      <c r="L646" s="1"/>
      <c r="R646" s="1"/>
      <c r="AC646" s="1"/>
      <c r="AE646" s="1"/>
      <c r="AG646" s="1"/>
    </row>
    <row r="647" spans="6:33" customHeight="1">
      <c r="F647" s="1"/>
      <c r="G647" s="1"/>
      <c r="J647" s="1"/>
      <c r="K647" s="1"/>
      <c r="L647" s="1"/>
      <c r="R647" s="1"/>
      <c r="AC647" s="1"/>
      <c r="AE647" s="1"/>
      <c r="AG647" s="1"/>
    </row>
    <row r="648" spans="6:33" customHeight="1">
      <c r="F648" s="1"/>
      <c r="G648" s="1"/>
      <c r="J648" s="1"/>
      <c r="K648" s="1"/>
      <c r="L648" s="1"/>
      <c r="R648" s="1"/>
      <c r="AC648" s="1"/>
      <c r="AE648" s="1"/>
      <c r="AG648" s="1"/>
    </row>
    <row r="649" spans="6:33" customHeight="1">
      <c r="F649" s="1"/>
      <c r="G649" s="1"/>
      <c r="J649" s="1"/>
      <c r="K649" s="1"/>
      <c r="L649" s="1"/>
      <c r="R649" s="1"/>
      <c r="AC649" s="1"/>
      <c r="AE649" s="1"/>
      <c r="AG649" s="1"/>
    </row>
    <row r="650" spans="6:33" customHeight="1">
      <c r="F650" s="1"/>
      <c r="G650" s="1"/>
      <c r="J650" s="1"/>
      <c r="K650" s="1"/>
      <c r="L650" s="1"/>
      <c r="R650" s="1"/>
      <c r="AC650" s="1"/>
      <c r="AE650" s="1"/>
      <c r="AG650" s="1"/>
    </row>
    <row r="651" spans="6:33" customHeight="1">
      <c r="F651" s="1"/>
      <c r="G651" s="1"/>
      <c r="J651" s="1"/>
      <c r="K651" s="1"/>
      <c r="L651" s="1"/>
      <c r="R651" s="1"/>
      <c r="AC651" s="1"/>
      <c r="AE651" s="1"/>
      <c r="AG651" s="1"/>
    </row>
    <row r="652" spans="6:33" customHeight="1">
      <c r="F652" s="1"/>
      <c r="G652" s="1"/>
      <c r="J652" s="1"/>
      <c r="K652" s="1"/>
      <c r="L652" s="1"/>
      <c r="R652" s="1"/>
      <c r="AC652" s="1"/>
      <c r="AE652" s="1"/>
      <c r="AG652" s="1"/>
    </row>
    <row r="653" spans="6:33" customHeight="1">
      <c r="F653" s="1"/>
      <c r="G653" s="1"/>
      <c r="J653" s="1"/>
      <c r="K653" s="1"/>
      <c r="L653" s="1"/>
      <c r="R653" s="1"/>
      <c r="AC653" s="1"/>
      <c r="AE653" s="1"/>
      <c r="AG653" s="1"/>
    </row>
    <row r="654" spans="6:33" customHeight="1">
      <c r="F654" s="1"/>
      <c r="G654" s="1"/>
      <c r="J654" s="1"/>
      <c r="K654" s="1"/>
      <c r="L654" s="1"/>
      <c r="R654" s="1"/>
      <c r="AC654" s="1"/>
      <c r="AE654" s="1"/>
      <c r="AG654" s="1"/>
    </row>
    <row r="655" spans="6:33" customHeight="1">
      <c r="F655" s="1"/>
      <c r="G655" s="1"/>
      <c r="J655" s="1"/>
      <c r="K655" s="1"/>
      <c r="L655" s="1"/>
      <c r="R655" s="1"/>
      <c r="AC655" s="1"/>
      <c r="AE655" s="1"/>
      <c r="AG655" s="1"/>
    </row>
    <row r="656" spans="6:33" customHeight="1">
      <c r="F656" s="1"/>
      <c r="G656" s="1"/>
      <c r="J656" s="1"/>
      <c r="K656" s="1"/>
      <c r="L656" s="1"/>
      <c r="R656" s="1"/>
      <c r="AC656" s="1"/>
      <c r="AE656" s="1"/>
      <c r="AG656" s="1"/>
    </row>
    <row r="657" spans="6:33" customHeight="1">
      <c r="F657" s="1"/>
      <c r="G657" s="1"/>
      <c r="J657" s="1"/>
      <c r="K657" s="1"/>
      <c r="L657" s="1"/>
      <c r="R657" s="1"/>
      <c r="AC657" s="1"/>
      <c r="AE657" s="1"/>
      <c r="AG657" s="1"/>
    </row>
    <row r="658" spans="6:33" customHeight="1">
      <c r="F658" s="1"/>
      <c r="G658" s="1"/>
      <c r="J658" s="1"/>
      <c r="K658" s="1"/>
      <c r="L658" s="1"/>
      <c r="R658" s="1"/>
      <c r="AC658" s="1"/>
      <c r="AE658" s="1"/>
      <c r="AG658" s="1"/>
    </row>
    <row r="659" spans="6:33" customHeight="1">
      <c r="F659" s="1"/>
      <c r="G659" s="1"/>
      <c r="J659" s="1"/>
      <c r="K659" s="1"/>
      <c r="L659" s="1"/>
      <c r="R659" s="1"/>
      <c r="AC659" s="1"/>
      <c r="AE659" s="1"/>
      <c r="AG659" s="1"/>
    </row>
    <row r="660" spans="6:33" customHeight="1">
      <c r="F660" s="1"/>
      <c r="G660" s="1"/>
      <c r="J660" s="1"/>
      <c r="K660" s="1"/>
      <c r="L660" s="1"/>
      <c r="R660" s="1"/>
      <c r="AC660" s="1"/>
      <c r="AE660" s="1"/>
      <c r="AG660" s="1"/>
    </row>
    <row r="661" spans="6:33" customHeight="1">
      <c r="F661" s="1"/>
      <c r="G661" s="1"/>
      <c r="J661" s="1"/>
      <c r="K661" s="1"/>
      <c r="L661" s="1"/>
      <c r="R661" s="1"/>
      <c r="AC661" s="1"/>
      <c r="AE661" s="1"/>
      <c r="AG661" s="1"/>
    </row>
    <row r="662" spans="6:33" customHeight="1">
      <c r="F662" s="1"/>
      <c r="G662" s="1"/>
      <c r="J662" s="1"/>
      <c r="K662" s="1"/>
      <c r="L662" s="1"/>
      <c r="R662" s="1"/>
      <c r="AC662" s="1"/>
      <c r="AE662" s="1"/>
      <c r="AG662" s="1"/>
    </row>
    <row r="663" spans="6:33" customHeight="1">
      <c r="F663" s="1"/>
      <c r="G663" s="1"/>
      <c r="J663" s="1"/>
      <c r="K663" s="1"/>
      <c r="L663" s="1"/>
      <c r="R663" s="1"/>
      <c r="AC663" s="1"/>
      <c r="AE663" s="1"/>
      <c r="AG663" s="1"/>
    </row>
    <row r="664" spans="6:33" customHeight="1">
      <c r="F664" s="1"/>
      <c r="G664" s="1"/>
      <c r="J664" s="1"/>
      <c r="K664" s="1"/>
      <c r="L664" s="1"/>
      <c r="R664" s="1"/>
      <c r="AC664" s="1"/>
      <c r="AE664" s="1"/>
      <c r="AG664" s="1"/>
    </row>
    <row r="665" spans="6:33" customHeight="1">
      <c r="F665" s="1"/>
      <c r="G665" s="1"/>
      <c r="J665" s="1"/>
      <c r="K665" s="1"/>
      <c r="L665" s="1"/>
      <c r="R665" s="1"/>
      <c r="AC665" s="1"/>
      <c r="AE665" s="1"/>
      <c r="AG665" s="1"/>
    </row>
    <row r="666" spans="6:33" customHeight="1">
      <c r="F666" s="1"/>
      <c r="G666" s="1"/>
      <c r="J666" s="1"/>
      <c r="K666" s="1"/>
      <c r="L666" s="1"/>
      <c r="R666" s="1"/>
      <c r="AC666" s="1"/>
      <c r="AE666" s="1"/>
      <c r="AG666" s="1"/>
    </row>
    <row r="667" spans="6:33" customHeight="1">
      <c r="F667" s="1"/>
      <c r="G667" s="1"/>
      <c r="J667" s="1"/>
      <c r="K667" s="1"/>
      <c r="L667" s="1"/>
      <c r="R667" s="1"/>
      <c r="AC667" s="1"/>
      <c r="AE667" s="1"/>
      <c r="AG667" s="1"/>
    </row>
    <row r="668" spans="6:33" customHeight="1">
      <c r="F668" s="1"/>
      <c r="G668" s="1"/>
      <c r="J668" s="1"/>
      <c r="K668" s="1"/>
      <c r="L668" s="1"/>
      <c r="R668" s="1"/>
      <c r="AC668" s="1"/>
      <c r="AE668" s="1"/>
      <c r="AG668" s="1"/>
    </row>
    <row r="669" spans="6:33" customHeight="1">
      <c r="F669" s="1"/>
      <c r="G669" s="1"/>
      <c r="J669" s="1"/>
      <c r="K669" s="1"/>
      <c r="L669" s="1"/>
      <c r="R669" s="1"/>
      <c r="AC669" s="1"/>
      <c r="AE669" s="1"/>
      <c r="AG669" s="1"/>
    </row>
    <row r="670" spans="6:33" customHeight="1">
      <c r="F670" s="1"/>
      <c r="G670" s="1"/>
      <c r="J670" s="1"/>
      <c r="K670" s="1"/>
      <c r="L670" s="1"/>
      <c r="R670" s="1"/>
      <c r="AC670" s="1"/>
      <c r="AE670" s="1"/>
      <c r="AG670" s="1"/>
    </row>
    <row r="671" spans="6:33" customHeight="1">
      <c r="F671" s="1"/>
      <c r="G671" s="1"/>
      <c r="J671" s="1"/>
      <c r="K671" s="1"/>
      <c r="L671" s="1"/>
      <c r="R671" s="1"/>
      <c r="AC671" s="1"/>
      <c r="AE671" s="1"/>
      <c r="AG671" s="1"/>
    </row>
    <row r="672" spans="6:33" customHeight="1">
      <c r="F672" s="1"/>
      <c r="G672" s="1"/>
      <c r="J672" s="1"/>
      <c r="K672" s="1"/>
      <c r="L672" s="1"/>
      <c r="R672" s="1"/>
      <c r="AC672" s="1"/>
      <c r="AE672" s="1"/>
      <c r="AG672" s="1"/>
    </row>
    <row r="673" spans="6:33" customHeight="1">
      <c r="F673" s="1"/>
      <c r="G673" s="1"/>
      <c r="J673" s="1"/>
      <c r="K673" s="1"/>
      <c r="L673" s="1"/>
      <c r="R673" s="1"/>
      <c r="AC673" s="1"/>
      <c r="AE673" s="1"/>
      <c r="AG673" s="1"/>
    </row>
    <row r="674" spans="6:33" customHeight="1">
      <c r="F674" s="1"/>
      <c r="G674" s="1"/>
      <c r="J674" s="1"/>
      <c r="K674" s="1"/>
      <c r="L674" s="1"/>
      <c r="R674" s="1"/>
      <c r="AC674" s="1"/>
      <c r="AE674" s="1"/>
      <c r="AG674" s="1"/>
    </row>
    <row r="675" spans="6:33" customHeight="1">
      <c r="F675" s="1"/>
      <c r="G675" s="1"/>
      <c r="J675" s="1"/>
      <c r="K675" s="1"/>
      <c r="L675" s="1"/>
      <c r="R675" s="1"/>
      <c r="AC675" s="1"/>
      <c r="AE675" s="1"/>
      <c r="AG675" s="1"/>
    </row>
    <row r="676" spans="6:33" customHeight="1">
      <c r="F676" s="1"/>
      <c r="G676" s="1"/>
      <c r="J676" s="1"/>
      <c r="K676" s="1"/>
      <c r="L676" s="1"/>
      <c r="R676" s="1"/>
      <c r="AC676" s="1"/>
      <c r="AE676" s="1"/>
      <c r="AG676" s="1"/>
    </row>
    <row r="677" spans="6:33" customHeight="1">
      <c r="F677" s="1"/>
      <c r="G677" s="1"/>
      <c r="J677" s="1"/>
      <c r="K677" s="1"/>
      <c r="L677" s="1"/>
      <c r="R677" s="1"/>
      <c r="AC677" s="1"/>
      <c r="AE677" s="1"/>
      <c r="AG677" s="1"/>
    </row>
    <row r="678" spans="6:33" customHeight="1">
      <c r="F678" s="1"/>
      <c r="G678" s="1"/>
      <c r="J678" s="1"/>
      <c r="K678" s="1"/>
      <c r="L678" s="1"/>
      <c r="R678" s="1"/>
      <c r="AC678" s="1"/>
      <c r="AE678" s="1"/>
      <c r="AG678" s="1"/>
    </row>
    <row r="679" spans="6:33" customHeight="1">
      <c r="F679" s="1"/>
      <c r="G679" s="1"/>
      <c r="J679" s="1"/>
      <c r="K679" s="1"/>
      <c r="L679" s="1"/>
      <c r="R679" s="1"/>
      <c r="AC679" s="1"/>
      <c r="AE679" s="1"/>
      <c r="AG679" s="1"/>
    </row>
    <row r="680" spans="6:33" customHeight="1">
      <c r="F680" s="1"/>
      <c r="G680" s="1"/>
      <c r="J680" s="1"/>
      <c r="K680" s="1"/>
      <c r="L680" s="1"/>
      <c r="R680" s="1"/>
      <c r="AC680" s="1"/>
      <c r="AE680" s="1"/>
      <c r="AG680" s="1"/>
    </row>
    <row r="681" spans="6:33" customHeight="1">
      <c r="F681" s="1"/>
      <c r="G681" s="1"/>
      <c r="J681" s="1"/>
      <c r="K681" s="1"/>
      <c r="L681" s="1"/>
      <c r="R681" s="1"/>
      <c r="AC681" s="1"/>
      <c r="AE681" s="1"/>
      <c r="AG681" s="1"/>
    </row>
    <row r="682" spans="6:33" customHeight="1">
      <c r="F682" s="1"/>
      <c r="G682" s="1"/>
      <c r="J682" s="1"/>
      <c r="K682" s="1"/>
      <c r="L682" s="1"/>
      <c r="R682" s="1"/>
      <c r="AC682" s="1"/>
      <c r="AE682" s="1"/>
      <c r="AG682" s="1"/>
    </row>
    <row r="683" spans="6:33" customHeight="1">
      <c r="F683" s="1"/>
      <c r="G683" s="1"/>
      <c r="J683" s="1"/>
      <c r="K683" s="1"/>
      <c r="L683" s="1"/>
      <c r="R683" s="1"/>
      <c r="AC683" s="1"/>
      <c r="AE683" s="1"/>
      <c r="AG683" s="1"/>
    </row>
    <row r="684" spans="6:33" customHeight="1">
      <c r="F684" s="1"/>
      <c r="G684" s="1"/>
      <c r="J684" s="1"/>
      <c r="K684" s="1"/>
      <c r="L684" s="1"/>
      <c r="R684" s="1"/>
      <c r="AC684" s="1"/>
      <c r="AE684" s="1"/>
      <c r="AG684" s="1"/>
    </row>
    <row r="685" spans="6:33" customHeight="1">
      <c r="F685" s="1"/>
      <c r="G685" s="1"/>
      <c r="J685" s="1"/>
      <c r="K685" s="1"/>
      <c r="L685" s="1"/>
      <c r="R685" s="1"/>
      <c r="AC685" s="1"/>
      <c r="AE685" s="1"/>
      <c r="AG685" s="1"/>
    </row>
    <row r="686" spans="6:33" customHeight="1">
      <c r="F686" s="1"/>
      <c r="G686" s="1"/>
      <c r="J686" s="1"/>
      <c r="K686" s="1"/>
      <c r="L686" s="1"/>
      <c r="R686" s="1"/>
      <c r="AC686" s="1"/>
      <c r="AE686" s="1"/>
      <c r="AG686" s="1"/>
    </row>
    <row r="687" spans="6:33" customHeight="1">
      <c r="F687" s="1"/>
      <c r="G687" s="1"/>
      <c r="J687" s="1"/>
      <c r="K687" s="1"/>
      <c r="L687" s="1"/>
      <c r="R687" s="1"/>
      <c r="AC687" s="1"/>
      <c r="AE687" s="1"/>
      <c r="AG687" s="1"/>
    </row>
    <row r="688" spans="6:33" customHeight="1">
      <c r="F688" s="1"/>
      <c r="G688" s="1"/>
      <c r="J688" s="1"/>
      <c r="K688" s="1"/>
      <c r="L688" s="1"/>
      <c r="R688" s="1"/>
      <c r="AC688" s="1"/>
      <c r="AE688" s="1"/>
      <c r="AG688" s="1"/>
    </row>
    <row r="689" spans="6:33" customHeight="1">
      <c r="F689" s="1"/>
      <c r="G689" s="1"/>
      <c r="J689" s="1"/>
      <c r="K689" s="1"/>
      <c r="L689" s="1"/>
      <c r="R689" s="1"/>
      <c r="AC689" s="1"/>
      <c r="AE689" s="1"/>
      <c r="AG689" s="1"/>
    </row>
    <row r="690" spans="6:33" customHeight="1">
      <c r="F690" s="1"/>
      <c r="G690" s="1"/>
      <c r="J690" s="1"/>
      <c r="K690" s="1"/>
      <c r="L690" s="1"/>
      <c r="R690" s="1"/>
      <c r="AC690" s="1"/>
      <c r="AE690" s="1"/>
      <c r="AG690" s="1"/>
    </row>
    <row r="691" spans="6:33" customHeight="1">
      <c r="F691" s="1"/>
      <c r="G691" s="1"/>
      <c r="J691" s="1"/>
      <c r="K691" s="1"/>
      <c r="L691" s="1"/>
      <c r="R691" s="1"/>
      <c r="AC691" s="1"/>
      <c r="AE691" s="1"/>
      <c r="AG691" s="1"/>
    </row>
    <row r="692" spans="6:33" customHeight="1">
      <c r="F692" s="1"/>
      <c r="G692" s="1"/>
      <c r="J692" s="1"/>
      <c r="K692" s="1"/>
      <c r="L692" s="1"/>
      <c r="R692" s="1"/>
      <c r="AC692" s="1"/>
      <c r="AE692" s="1"/>
      <c r="AG692" s="1"/>
    </row>
    <row r="693" spans="6:33" customHeight="1">
      <c r="F693" s="1"/>
      <c r="G693" s="1"/>
      <c r="J693" s="1"/>
      <c r="K693" s="1"/>
      <c r="L693" s="1"/>
      <c r="R693" s="1"/>
      <c r="AC693" s="1"/>
      <c r="AE693" s="1"/>
      <c r="AG693" s="1"/>
    </row>
    <row r="694" spans="6:33" customHeight="1">
      <c r="F694" s="1"/>
      <c r="G694" s="1"/>
      <c r="J694" s="1"/>
      <c r="K694" s="1"/>
      <c r="L694" s="1"/>
      <c r="R694" s="1"/>
      <c r="AC694" s="1"/>
      <c r="AE694" s="1"/>
      <c r="AG694" s="1"/>
    </row>
    <row r="695" spans="6:33" customHeight="1">
      <c r="F695" s="1"/>
      <c r="G695" s="1"/>
      <c r="J695" s="1"/>
      <c r="K695" s="1"/>
      <c r="L695" s="1"/>
      <c r="R695" s="1"/>
      <c r="AC695" s="1"/>
      <c r="AE695" s="1"/>
      <c r="AG695" s="1"/>
    </row>
    <row r="696" spans="6:33" customHeight="1">
      <c r="F696" s="1"/>
      <c r="G696" s="1"/>
      <c r="J696" s="1"/>
      <c r="K696" s="1"/>
      <c r="L696" s="1"/>
      <c r="R696" s="1"/>
      <c r="AC696" s="1"/>
      <c r="AE696" s="1"/>
      <c r="AG696" s="1"/>
    </row>
    <row r="697" spans="6:33" customHeight="1">
      <c r="F697" s="1"/>
      <c r="G697" s="1"/>
      <c r="J697" s="1"/>
      <c r="K697" s="1"/>
      <c r="L697" s="1"/>
      <c r="R697" s="1"/>
      <c r="AC697" s="1"/>
      <c r="AE697" s="1"/>
      <c r="AG697" s="1"/>
    </row>
    <row r="698" spans="6:33" customHeight="1">
      <c r="F698" s="1"/>
      <c r="G698" s="1"/>
      <c r="J698" s="1"/>
      <c r="K698" s="1"/>
      <c r="L698" s="1"/>
      <c r="R698" s="1"/>
      <c r="AC698" s="1"/>
      <c r="AE698" s="1"/>
      <c r="AG698" s="1"/>
    </row>
    <row r="699" spans="6:33" customHeight="1">
      <c r="F699" s="1"/>
      <c r="G699" s="1"/>
      <c r="J699" s="1"/>
      <c r="K699" s="1"/>
      <c r="L699" s="1"/>
      <c r="R699" s="1"/>
      <c r="AC699" s="1"/>
      <c r="AE699" s="1"/>
      <c r="AG699" s="1"/>
    </row>
    <row r="700" spans="6:33" customHeight="1">
      <c r="F700" s="1"/>
      <c r="G700" s="1"/>
      <c r="J700" s="1"/>
      <c r="K700" s="1"/>
      <c r="L700" s="1"/>
      <c r="R700" s="1"/>
      <c r="AC700" s="1"/>
      <c r="AE700" s="1"/>
      <c r="AG700" s="1"/>
    </row>
    <row r="701" spans="6:33" customHeight="1">
      <c r="F701" s="1"/>
      <c r="G701" s="1"/>
      <c r="J701" s="1"/>
      <c r="K701" s="1"/>
      <c r="L701" s="1"/>
      <c r="R701" s="1"/>
      <c r="AC701" s="1"/>
      <c r="AE701" s="1"/>
      <c r="AG701" s="1"/>
    </row>
    <row r="702" spans="6:33" customHeight="1">
      <c r="F702" s="1"/>
      <c r="G702" s="1"/>
      <c r="J702" s="1"/>
      <c r="K702" s="1"/>
      <c r="L702" s="1"/>
      <c r="R702" s="1"/>
      <c r="AC702" s="1"/>
      <c r="AE702" s="1"/>
      <c r="AG702" s="1"/>
    </row>
    <row r="703" spans="6:33" customHeight="1">
      <c r="F703" s="1"/>
      <c r="G703" s="1"/>
      <c r="J703" s="1"/>
      <c r="K703" s="1"/>
      <c r="L703" s="1"/>
      <c r="R703" s="1"/>
      <c r="AC703" s="1"/>
      <c r="AE703" s="1"/>
      <c r="AG703" s="1"/>
    </row>
    <row r="704" spans="6:33" customHeight="1">
      <c r="F704" s="1"/>
      <c r="G704" s="1"/>
      <c r="J704" s="1"/>
      <c r="K704" s="1"/>
      <c r="L704" s="1"/>
      <c r="R704" s="1"/>
      <c r="AC704" s="1"/>
      <c r="AE704" s="1"/>
      <c r="AG704" s="1"/>
    </row>
    <row r="705" spans="6:33" customHeight="1">
      <c r="F705" s="1"/>
      <c r="G705" s="1"/>
      <c r="J705" s="1"/>
      <c r="K705" s="1"/>
      <c r="L705" s="1"/>
      <c r="R705" s="1"/>
      <c r="AC705" s="1"/>
      <c r="AE705" s="1"/>
      <c r="AG705" s="1"/>
    </row>
    <row r="706" spans="6:33" customHeight="1">
      <c r="F706" s="1"/>
      <c r="G706" s="1"/>
      <c r="J706" s="1"/>
      <c r="K706" s="1"/>
      <c r="L706" s="1"/>
      <c r="R706" s="1"/>
      <c r="AC706" s="1"/>
      <c r="AE706" s="1"/>
      <c r="AG706" s="1"/>
    </row>
    <row r="707" spans="6:33" customHeight="1">
      <c r="F707" s="1"/>
      <c r="G707" s="1"/>
      <c r="J707" s="1"/>
      <c r="K707" s="1"/>
      <c r="L707" s="1"/>
      <c r="R707" s="1"/>
      <c r="AC707" s="1"/>
      <c r="AE707" s="1"/>
      <c r="AG707" s="1"/>
    </row>
    <row r="708" spans="6:33" customHeight="1">
      <c r="F708" s="1"/>
      <c r="G708" s="1"/>
      <c r="J708" s="1"/>
      <c r="K708" s="1"/>
      <c r="L708" s="1"/>
      <c r="R708" s="1"/>
      <c r="AC708" s="1"/>
      <c r="AE708" s="1"/>
      <c r="AG708" s="1"/>
    </row>
    <row r="709" spans="6:33" customHeight="1">
      <c r="F709" s="1"/>
      <c r="G709" s="1"/>
      <c r="J709" s="1"/>
      <c r="K709" s="1"/>
      <c r="L709" s="1"/>
      <c r="R709" s="1"/>
      <c r="AC709" s="1"/>
      <c r="AE709" s="1"/>
      <c r="AG709" s="1"/>
    </row>
    <row r="710" spans="6:33" customHeight="1">
      <c r="F710" s="1"/>
      <c r="G710" s="1"/>
      <c r="J710" s="1"/>
      <c r="K710" s="1"/>
      <c r="L710" s="1"/>
      <c r="R710" s="1"/>
      <c r="AC710" s="1"/>
      <c r="AE710" s="1"/>
      <c r="AG710" s="1"/>
    </row>
    <row r="711" spans="6:33" customHeight="1">
      <c r="F711" s="1"/>
      <c r="G711" s="1"/>
      <c r="J711" s="1"/>
      <c r="K711" s="1"/>
      <c r="L711" s="1"/>
      <c r="R711" s="1"/>
      <c r="AC711" s="1"/>
      <c r="AE711" s="1"/>
      <c r="AG711" s="1"/>
    </row>
    <row r="712" spans="6:33" customHeight="1">
      <c r="F712" s="1"/>
      <c r="G712" s="1"/>
      <c r="J712" s="1"/>
      <c r="K712" s="1"/>
      <c r="L712" s="1"/>
      <c r="R712" s="1"/>
      <c r="AC712" s="1"/>
      <c r="AE712" s="1"/>
      <c r="AG712" s="1"/>
    </row>
    <row r="713" spans="6:33" customHeight="1">
      <c r="F713" s="1"/>
      <c r="G713" s="1"/>
      <c r="J713" s="1"/>
      <c r="K713" s="1"/>
      <c r="L713" s="1"/>
      <c r="R713" s="1"/>
      <c r="AC713" s="1"/>
      <c r="AE713" s="1"/>
      <c r="AG713" s="1"/>
    </row>
    <row r="714" spans="6:33" customHeight="1">
      <c r="F714" s="1"/>
      <c r="G714" s="1"/>
      <c r="J714" s="1"/>
      <c r="K714" s="1"/>
      <c r="L714" s="1"/>
      <c r="R714" s="1"/>
      <c r="AC714" s="1"/>
      <c r="AE714" s="1"/>
      <c r="AG714" s="1"/>
    </row>
    <row r="715" spans="6:33" customHeight="1">
      <c r="F715" s="1"/>
      <c r="G715" s="1"/>
      <c r="J715" s="1"/>
      <c r="K715" s="1"/>
      <c r="L715" s="1"/>
      <c r="R715" s="1"/>
      <c r="AC715" s="1"/>
      <c r="AE715" s="1"/>
      <c r="AG715" s="1"/>
    </row>
    <row r="716" spans="6:33" customHeight="1">
      <c r="F716" s="1"/>
      <c r="G716" s="1"/>
      <c r="J716" s="1"/>
      <c r="K716" s="1"/>
      <c r="L716" s="1"/>
      <c r="R716" s="1"/>
      <c r="AC716" s="1"/>
      <c r="AE716" s="1"/>
      <c r="AG716" s="1"/>
    </row>
    <row r="717" spans="6:33" customHeight="1">
      <c r="F717" s="1"/>
      <c r="G717" s="1"/>
      <c r="J717" s="1"/>
      <c r="K717" s="1"/>
      <c r="L717" s="1"/>
      <c r="R717" s="1"/>
      <c r="AC717" s="1"/>
      <c r="AE717" s="1"/>
      <c r="AG717" s="1"/>
    </row>
    <row r="718" spans="6:33" customHeight="1">
      <c r="F718" s="1"/>
      <c r="G718" s="1"/>
      <c r="J718" s="1"/>
      <c r="K718" s="1"/>
      <c r="L718" s="1"/>
      <c r="R718" s="1"/>
      <c r="AC718" s="1"/>
      <c r="AE718" s="1"/>
      <c r="AG718" s="1"/>
    </row>
    <row r="719" spans="6:33" customHeight="1">
      <c r="F719" s="1"/>
      <c r="G719" s="1"/>
      <c r="J719" s="1"/>
      <c r="K719" s="1"/>
      <c r="L719" s="1"/>
      <c r="R719" s="1"/>
      <c r="AC719" s="1"/>
      <c r="AE719" s="1"/>
      <c r="AG719" s="1"/>
    </row>
    <row r="720" spans="6:33" customHeight="1">
      <c r="F720" s="1"/>
      <c r="G720" s="1"/>
      <c r="J720" s="1"/>
      <c r="K720" s="1"/>
      <c r="L720" s="1"/>
      <c r="R720" s="1"/>
      <c r="AC720" s="1"/>
      <c r="AE720" s="1"/>
      <c r="AG720" s="1"/>
    </row>
    <row r="721" spans="6:33" customHeight="1">
      <c r="F721" s="1"/>
      <c r="G721" s="1"/>
      <c r="J721" s="1"/>
      <c r="K721" s="1"/>
      <c r="L721" s="1"/>
      <c r="R721" s="1"/>
      <c r="AC721" s="1"/>
      <c r="AE721" s="1"/>
      <c r="AG721" s="1"/>
    </row>
    <row r="722" spans="6:33" customHeight="1">
      <c r="F722" s="1"/>
      <c r="G722" s="1"/>
      <c r="J722" s="1"/>
      <c r="K722" s="1"/>
      <c r="L722" s="1"/>
      <c r="R722" s="1"/>
      <c r="AC722" s="1"/>
      <c r="AE722" s="1"/>
      <c r="AG722" s="1"/>
    </row>
    <row r="723" spans="6:33" customHeight="1">
      <c r="F723" s="1"/>
      <c r="G723" s="1"/>
      <c r="J723" s="1"/>
      <c r="K723" s="1"/>
      <c r="L723" s="1"/>
      <c r="R723" s="1"/>
      <c r="AC723" s="1"/>
      <c r="AE723" s="1"/>
      <c r="AG723" s="1"/>
    </row>
    <row r="724" spans="6:33" customHeight="1">
      <c r="F724" s="1"/>
      <c r="G724" s="1"/>
      <c r="J724" s="1"/>
      <c r="K724" s="1"/>
      <c r="L724" s="1"/>
      <c r="R724" s="1"/>
      <c r="AC724" s="1"/>
      <c r="AE724" s="1"/>
      <c r="AG724" s="1"/>
    </row>
    <row r="725" spans="6:33" customHeight="1">
      <c r="F725" s="1"/>
      <c r="G725" s="1"/>
      <c r="J725" s="1"/>
      <c r="K725" s="1"/>
      <c r="L725" s="1"/>
      <c r="R725" s="1"/>
      <c r="AC725" s="1"/>
      <c r="AE725" s="1"/>
      <c r="AG725" s="1"/>
    </row>
    <row r="726" spans="6:33" customHeight="1">
      <c r="F726" s="1"/>
      <c r="G726" s="1"/>
      <c r="J726" s="1"/>
      <c r="K726" s="1"/>
      <c r="L726" s="1"/>
      <c r="R726" s="1"/>
      <c r="AC726" s="1"/>
      <c r="AE726" s="1"/>
      <c r="AG726" s="1"/>
    </row>
    <row r="727" spans="6:33" customHeight="1">
      <c r="F727" s="1"/>
      <c r="G727" s="1"/>
      <c r="J727" s="1"/>
      <c r="K727" s="1"/>
      <c r="L727" s="1"/>
      <c r="R727" s="1"/>
      <c r="AC727" s="1"/>
      <c r="AE727" s="1"/>
      <c r="AG727" s="1"/>
    </row>
    <row r="728" spans="6:33" customHeight="1">
      <c r="F728" s="1"/>
      <c r="G728" s="1"/>
      <c r="J728" s="1"/>
      <c r="K728" s="1"/>
      <c r="L728" s="1"/>
      <c r="R728" s="1"/>
      <c r="AC728" s="1"/>
      <c r="AE728" s="1"/>
      <c r="AG728" s="1"/>
    </row>
    <row r="729" spans="6:33" customHeight="1">
      <c r="F729" s="1"/>
      <c r="G729" s="1"/>
      <c r="J729" s="1"/>
      <c r="K729" s="1"/>
      <c r="L729" s="1"/>
      <c r="R729" s="1"/>
      <c r="AC729" s="1"/>
      <c r="AE729" s="1"/>
      <c r="AG729" s="1"/>
    </row>
    <row r="730" spans="6:33" customHeight="1">
      <c r="F730" s="1"/>
      <c r="G730" s="1"/>
      <c r="J730" s="1"/>
      <c r="K730" s="1"/>
      <c r="L730" s="1"/>
      <c r="R730" s="1"/>
      <c r="AC730" s="1"/>
      <c r="AE730" s="1"/>
      <c r="AG730" s="1"/>
    </row>
    <row r="731" spans="6:33" customHeight="1">
      <c r="F731" s="1"/>
      <c r="G731" s="1"/>
      <c r="J731" s="1"/>
      <c r="K731" s="1"/>
      <c r="L731" s="1"/>
      <c r="R731" s="1"/>
      <c r="AC731" s="1"/>
      <c r="AE731" s="1"/>
      <c r="AG731" s="1"/>
    </row>
    <row r="732" spans="6:33" customHeight="1">
      <c r="F732" s="1"/>
      <c r="G732" s="1"/>
      <c r="J732" s="1"/>
      <c r="K732" s="1"/>
      <c r="L732" s="1"/>
      <c r="R732" s="1"/>
      <c r="AC732" s="1"/>
      <c r="AE732" s="1"/>
      <c r="AG732" s="1"/>
    </row>
    <row r="733" spans="6:33" customHeight="1">
      <c r="F733" s="1"/>
      <c r="G733" s="1"/>
      <c r="J733" s="1"/>
      <c r="K733" s="1"/>
      <c r="L733" s="1"/>
      <c r="R733" s="1"/>
      <c r="AC733" s="1"/>
      <c r="AE733" s="1"/>
      <c r="AG733" s="1"/>
    </row>
    <row r="734" spans="6:33" customHeight="1">
      <c r="F734" s="1"/>
      <c r="G734" s="1"/>
      <c r="J734" s="1"/>
      <c r="K734" s="1"/>
      <c r="L734" s="1"/>
      <c r="R734" s="1"/>
      <c r="AC734" s="1"/>
      <c r="AE734" s="1"/>
      <c r="AG734" s="1"/>
    </row>
    <row r="735" spans="6:33" customHeight="1">
      <c r="F735" s="1"/>
      <c r="G735" s="1"/>
      <c r="J735" s="1"/>
      <c r="K735" s="1"/>
      <c r="L735" s="1"/>
      <c r="R735" s="1"/>
      <c r="AC735" s="1"/>
      <c r="AE735" s="1"/>
      <c r="AG735" s="1"/>
    </row>
    <row r="736" spans="6:33" customHeight="1">
      <c r="F736" s="1"/>
      <c r="G736" s="1"/>
      <c r="J736" s="1"/>
      <c r="K736" s="1"/>
      <c r="L736" s="1"/>
      <c r="R736" s="1"/>
      <c r="AC736" s="1"/>
      <c r="AE736" s="1"/>
      <c r="AG736" s="1"/>
    </row>
    <row r="737" spans="6:33" customHeight="1">
      <c r="F737" s="1"/>
      <c r="G737" s="1"/>
      <c r="J737" s="1"/>
      <c r="K737" s="1"/>
      <c r="L737" s="1"/>
      <c r="R737" s="1"/>
      <c r="AC737" s="1"/>
      <c r="AE737" s="1"/>
      <c r="AG737" s="1"/>
    </row>
    <row r="738" spans="6:33" customHeight="1">
      <c r="F738" s="1"/>
      <c r="G738" s="1"/>
      <c r="J738" s="1"/>
      <c r="K738" s="1"/>
      <c r="L738" s="1"/>
      <c r="R738" s="1"/>
      <c r="AC738" s="1"/>
      <c r="AE738" s="1"/>
      <c r="AG738" s="1"/>
    </row>
    <row r="739" spans="6:33" customHeight="1">
      <c r="F739" s="1"/>
      <c r="G739" s="1"/>
      <c r="J739" s="1"/>
      <c r="K739" s="1"/>
      <c r="L739" s="1"/>
      <c r="R739" s="1"/>
      <c r="AC739" s="1"/>
      <c r="AE739" s="1"/>
      <c r="AG739" s="1"/>
    </row>
    <row r="740" spans="6:33" customHeight="1">
      <c r="F740" s="1"/>
      <c r="G740" s="1"/>
      <c r="J740" s="1"/>
      <c r="K740" s="1"/>
      <c r="L740" s="1"/>
      <c r="R740" s="1"/>
      <c r="AC740" s="1"/>
      <c r="AE740" s="1"/>
      <c r="AG740" s="1"/>
    </row>
    <row r="741" spans="6:33" customHeight="1">
      <c r="F741" s="1"/>
      <c r="G741" s="1"/>
      <c r="J741" s="1"/>
      <c r="K741" s="1"/>
      <c r="L741" s="1"/>
      <c r="R741" s="1"/>
      <c r="AC741" s="1"/>
      <c r="AE741" s="1"/>
      <c r="AG741" s="1"/>
    </row>
    <row r="742" spans="6:33" customHeight="1">
      <c r="F742" s="1"/>
      <c r="G742" s="1"/>
      <c r="J742" s="1"/>
      <c r="K742" s="1"/>
      <c r="L742" s="1"/>
      <c r="R742" s="1"/>
      <c r="AC742" s="1"/>
      <c r="AE742" s="1"/>
      <c r="AG742" s="1"/>
    </row>
    <row r="743" spans="6:33" customHeight="1">
      <c r="F743" s="1"/>
      <c r="G743" s="1"/>
      <c r="J743" s="1"/>
      <c r="K743" s="1"/>
      <c r="L743" s="1"/>
      <c r="R743" s="1"/>
      <c r="AC743" s="1"/>
      <c r="AE743" s="1"/>
      <c r="AG743" s="1"/>
    </row>
    <row r="744" spans="6:33" customHeight="1">
      <c r="F744" s="1"/>
      <c r="G744" s="1"/>
      <c r="J744" s="1"/>
      <c r="K744" s="1"/>
      <c r="L744" s="1"/>
      <c r="R744" s="1"/>
      <c r="AC744" s="1"/>
      <c r="AE744" s="1"/>
      <c r="AG744" s="1"/>
    </row>
    <row r="745" spans="6:33" customHeight="1">
      <c r="F745" s="1"/>
      <c r="G745" s="1"/>
      <c r="J745" s="1"/>
      <c r="K745" s="1"/>
      <c r="L745" s="1"/>
      <c r="R745" s="1"/>
      <c r="AC745" s="1"/>
      <c r="AE745" s="1"/>
      <c r="AG745" s="1"/>
    </row>
    <row r="746" spans="6:33" customHeight="1">
      <c r="F746" s="1"/>
      <c r="G746" s="1"/>
      <c r="J746" s="1"/>
      <c r="K746" s="1"/>
      <c r="L746" s="1"/>
      <c r="R746" s="1"/>
      <c r="AC746" s="1"/>
      <c r="AE746" s="1"/>
      <c r="AG746" s="1"/>
    </row>
    <row r="747" spans="6:33" customHeight="1">
      <c r="F747" s="1"/>
      <c r="G747" s="1"/>
      <c r="J747" s="1"/>
      <c r="K747" s="1"/>
      <c r="L747" s="1"/>
      <c r="R747" s="1"/>
      <c r="AC747" s="1"/>
      <c r="AE747" s="1"/>
      <c r="AG747" s="1"/>
    </row>
    <row r="748" spans="6:33" customHeight="1">
      <c r="F748" s="1"/>
      <c r="G748" s="1"/>
      <c r="J748" s="1"/>
      <c r="K748" s="1"/>
      <c r="L748" s="1"/>
      <c r="R748" s="1"/>
      <c r="AC748" s="1"/>
      <c r="AE748" s="1"/>
      <c r="AG748" s="1"/>
    </row>
    <row r="749" spans="6:33" customHeight="1">
      <c r="F749" s="1"/>
      <c r="G749" s="1"/>
      <c r="J749" s="1"/>
      <c r="K749" s="1"/>
      <c r="L749" s="1"/>
      <c r="R749" s="1"/>
      <c r="AC749" s="1"/>
      <c r="AE749" s="1"/>
      <c r="AG749" s="1"/>
    </row>
    <row r="750" spans="6:33" customHeight="1">
      <c r="F750" s="1"/>
      <c r="G750" s="1"/>
      <c r="J750" s="1"/>
      <c r="K750" s="1"/>
      <c r="L750" s="1"/>
      <c r="R750" s="1"/>
      <c r="AC750" s="1"/>
      <c r="AE750" s="1"/>
      <c r="AG750" s="1"/>
    </row>
    <row r="751" spans="6:33" customHeight="1">
      <c r="F751" s="1"/>
      <c r="G751" s="1"/>
      <c r="J751" s="1"/>
      <c r="K751" s="1"/>
      <c r="L751" s="1"/>
      <c r="R751" s="1"/>
      <c r="AC751" s="1"/>
      <c r="AE751" s="1"/>
      <c r="AG751" s="1"/>
    </row>
    <row r="752" spans="6:33" customHeight="1">
      <c r="F752" s="1"/>
      <c r="G752" s="1"/>
      <c r="J752" s="1"/>
      <c r="K752" s="1"/>
      <c r="L752" s="1"/>
      <c r="R752" s="1"/>
      <c r="AC752" s="1"/>
      <c r="AE752" s="1"/>
      <c r="AG752" s="1"/>
    </row>
    <row r="753" spans="6:33" customHeight="1">
      <c r="F753" s="1"/>
      <c r="G753" s="1"/>
      <c r="J753" s="1"/>
      <c r="K753" s="1"/>
      <c r="L753" s="1"/>
      <c r="R753" s="1"/>
      <c r="AC753" s="1"/>
      <c r="AE753" s="1"/>
      <c r="AG753" s="1"/>
    </row>
    <row r="754" spans="6:33" customHeight="1">
      <c r="F754" s="1"/>
      <c r="G754" s="1"/>
      <c r="J754" s="1"/>
      <c r="K754" s="1"/>
      <c r="L754" s="1"/>
      <c r="R754" s="1"/>
      <c r="AC754" s="1"/>
      <c r="AE754" s="1"/>
      <c r="AG754" s="1"/>
    </row>
    <row r="755" spans="6:33" customHeight="1">
      <c r="F755" s="1"/>
      <c r="G755" s="1"/>
      <c r="J755" s="1"/>
      <c r="K755" s="1"/>
      <c r="L755" s="1"/>
      <c r="R755" s="1"/>
      <c r="AC755" s="1"/>
      <c r="AE755" s="1"/>
      <c r="AG755" s="1"/>
    </row>
    <row r="756" spans="6:33" customHeight="1">
      <c r="F756" s="1"/>
      <c r="G756" s="1"/>
      <c r="J756" s="1"/>
      <c r="K756" s="1"/>
      <c r="L756" s="1"/>
      <c r="R756" s="1"/>
      <c r="AC756" s="1"/>
      <c r="AE756" s="1"/>
      <c r="AG756" s="1"/>
    </row>
    <row r="757" spans="6:33" customHeight="1">
      <c r="F757" s="1"/>
      <c r="G757" s="1"/>
      <c r="J757" s="1"/>
      <c r="K757" s="1"/>
      <c r="L757" s="1"/>
      <c r="R757" s="1"/>
      <c r="AC757" s="1"/>
      <c r="AE757" s="1"/>
      <c r="AG757" s="1"/>
    </row>
    <row r="758" spans="6:33" customHeight="1">
      <c r="F758" s="1"/>
      <c r="G758" s="1"/>
      <c r="J758" s="1"/>
      <c r="K758" s="1"/>
      <c r="L758" s="1"/>
      <c r="R758" s="1"/>
      <c r="AC758" s="1"/>
      <c r="AE758" s="1"/>
      <c r="AG758" s="1"/>
    </row>
    <row r="759" spans="6:33" customHeight="1">
      <c r="F759" s="1"/>
      <c r="G759" s="1"/>
      <c r="J759" s="1"/>
      <c r="K759" s="1"/>
      <c r="L759" s="1"/>
      <c r="R759" s="1"/>
      <c r="AC759" s="1"/>
      <c r="AE759" s="1"/>
      <c r="AG759" s="1"/>
    </row>
    <row r="760" spans="6:33" customHeight="1">
      <c r="F760" s="1"/>
      <c r="G760" s="1"/>
      <c r="J760" s="1"/>
      <c r="K760" s="1"/>
      <c r="L760" s="1"/>
      <c r="R760" s="1"/>
      <c r="AC760" s="1"/>
      <c r="AE760" s="1"/>
      <c r="AG760" s="1"/>
    </row>
    <row r="761" spans="6:33" customHeight="1">
      <c r="F761" s="1"/>
      <c r="G761" s="1"/>
      <c r="J761" s="1"/>
      <c r="K761" s="1"/>
      <c r="L761" s="1"/>
      <c r="R761" s="1"/>
      <c r="AC761" s="1"/>
      <c r="AE761" s="1"/>
      <c r="AG761" s="1"/>
    </row>
    <row r="762" spans="6:33" customHeight="1">
      <c r="F762" s="1"/>
      <c r="G762" s="1"/>
      <c r="J762" s="1"/>
      <c r="K762" s="1"/>
      <c r="L762" s="1"/>
      <c r="R762" s="1"/>
      <c r="AC762" s="1"/>
      <c r="AE762" s="1"/>
      <c r="AG762" s="1"/>
    </row>
    <row r="763" spans="6:33" customHeight="1">
      <c r="F763" s="1"/>
      <c r="G763" s="1"/>
      <c r="J763" s="1"/>
      <c r="K763" s="1"/>
      <c r="L763" s="1"/>
      <c r="R763" s="1"/>
      <c r="AC763" s="1"/>
      <c r="AE763" s="1"/>
      <c r="AG763" s="1"/>
    </row>
    <row r="764" spans="6:33" customHeight="1">
      <c r="F764" s="1"/>
      <c r="G764" s="1"/>
      <c r="J764" s="1"/>
      <c r="K764" s="1"/>
      <c r="L764" s="1"/>
      <c r="R764" s="1"/>
      <c r="AC764" s="1"/>
      <c r="AE764" s="1"/>
      <c r="AG764" s="1"/>
    </row>
    <row r="765" spans="6:33" customHeight="1">
      <c r="F765" s="1"/>
      <c r="G765" s="1"/>
      <c r="J765" s="1"/>
      <c r="K765" s="1"/>
      <c r="L765" s="1"/>
      <c r="R765" s="1"/>
      <c r="AC765" s="1"/>
      <c r="AE765" s="1"/>
      <c r="AG765" s="1"/>
    </row>
    <row r="766" spans="6:33" customHeight="1">
      <c r="F766" s="1"/>
      <c r="G766" s="1"/>
      <c r="J766" s="1"/>
      <c r="K766" s="1"/>
      <c r="L766" s="1"/>
      <c r="R766" s="1"/>
      <c r="AC766" s="1"/>
      <c r="AE766" s="1"/>
      <c r="AG766" s="1"/>
    </row>
    <row r="767" spans="6:33" customHeight="1">
      <c r="F767" s="1"/>
      <c r="G767" s="1"/>
      <c r="J767" s="1"/>
      <c r="K767" s="1"/>
      <c r="L767" s="1"/>
      <c r="R767" s="1"/>
      <c r="AC767" s="1"/>
      <c r="AE767" s="1"/>
      <c r="AG767" s="1"/>
    </row>
    <row r="768" spans="6:33" customHeight="1">
      <c r="F768" s="1"/>
      <c r="G768" s="1"/>
      <c r="J768" s="1"/>
      <c r="K768" s="1"/>
      <c r="L768" s="1"/>
      <c r="R768" s="1"/>
      <c r="AC768" s="1"/>
      <c r="AE768" s="1"/>
      <c r="AG768" s="1"/>
    </row>
    <row r="769" spans="6:33" customHeight="1">
      <c r="F769" s="1"/>
      <c r="G769" s="1"/>
      <c r="J769" s="1"/>
      <c r="K769" s="1"/>
      <c r="L769" s="1"/>
      <c r="R769" s="1"/>
      <c r="AC769" s="1"/>
      <c r="AE769" s="1"/>
      <c r="AG769" s="1"/>
    </row>
    <row r="770" spans="6:33" customHeight="1">
      <c r="F770" s="1"/>
      <c r="G770" s="1"/>
      <c r="J770" s="1"/>
      <c r="K770" s="1"/>
      <c r="L770" s="1"/>
      <c r="R770" s="1"/>
      <c r="AC770" s="1"/>
      <c r="AE770" s="1"/>
      <c r="AG770" s="1"/>
    </row>
    <row r="771" spans="6:33" customHeight="1">
      <c r="F771" s="1"/>
      <c r="G771" s="1"/>
      <c r="J771" s="1"/>
      <c r="K771" s="1"/>
      <c r="L771" s="1"/>
      <c r="R771" s="1"/>
      <c r="AC771" s="1"/>
      <c r="AE771" s="1"/>
      <c r="AG771" s="1"/>
    </row>
    <row r="772" spans="6:33" customHeight="1">
      <c r="F772" s="1"/>
      <c r="G772" s="1"/>
      <c r="J772" s="1"/>
      <c r="K772" s="1"/>
      <c r="L772" s="1"/>
      <c r="R772" s="1"/>
      <c r="AC772" s="1"/>
      <c r="AE772" s="1"/>
      <c r="AG772" s="1"/>
    </row>
    <row r="773" spans="6:33" customHeight="1">
      <c r="F773" s="1"/>
      <c r="G773" s="1"/>
      <c r="J773" s="1"/>
      <c r="K773" s="1"/>
      <c r="L773" s="1"/>
      <c r="R773" s="1"/>
      <c r="AC773" s="1"/>
      <c r="AE773" s="1"/>
      <c r="AG773" s="1"/>
    </row>
    <row r="774" spans="6:33" customHeight="1">
      <c r="F774" s="1"/>
      <c r="G774" s="1"/>
      <c r="J774" s="1"/>
      <c r="K774" s="1"/>
      <c r="L774" s="1"/>
      <c r="R774" s="1"/>
      <c r="AC774" s="1"/>
      <c r="AE774" s="1"/>
      <c r="AG774" s="1"/>
    </row>
    <row r="775" spans="6:33" customHeight="1">
      <c r="F775" s="1"/>
      <c r="G775" s="1"/>
      <c r="J775" s="1"/>
      <c r="K775" s="1"/>
      <c r="L775" s="1"/>
      <c r="R775" s="1"/>
      <c r="AC775" s="1"/>
      <c r="AE775" s="1"/>
      <c r="AG775" s="1"/>
    </row>
    <row r="776" spans="6:33" customHeight="1">
      <c r="F776" s="1"/>
      <c r="G776" s="1"/>
      <c r="J776" s="1"/>
      <c r="K776" s="1"/>
      <c r="L776" s="1"/>
      <c r="R776" s="1"/>
      <c r="AC776" s="1"/>
      <c r="AE776" s="1"/>
      <c r="AG776" s="1"/>
    </row>
    <row r="777" spans="6:33" customHeight="1">
      <c r="F777" s="1"/>
      <c r="G777" s="1"/>
      <c r="J777" s="1"/>
      <c r="K777" s="1"/>
      <c r="L777" s="1"/>
      <c r="R777" s="1"/>
      <c r="AC777" s="1"/>
      <c r="AE777" s="1"/>
      <c r="AG777" s="1"/>
    </row>
    <row r="778" spans="6:33" customHeight="1">
      <c r="F778" s="1"/>
      <c r="G778" s="1"/>
      <c r="J778" s="1"/>
      <c r="K778" s="1"/>
      <c r="L778" s="1"/>
      <c r="R778" s="1"/>
      <c r="AC778" s="1"/>
      <c r="AE778" s="1"/>
      <c r="AG778" s="1"/>
    </row>
    <row r="779" spans="6:33" customHeight="1">
      <c r="F779" s="1"/>
      <c r="G779" s="1"/>
      <c r="J779" s="1"/>
      <c r="K779" s="1"/>
      <c r="L779" s="1"/>
      <c r="R779" s="1"/>
      <c r="AC779" s="1"/>
      <c r="AE779" s="1"/>
      <c r="AG779" s="1"/>
    </row>
    <row r="780" spans="6:33" customHeight="1">
      <c r="F780" s="1"/>
      <c r="G780" s="1"/>
      <c r="J780" s="1"/>
      <c r="K780" s="1"/>
      <c r="L780" s="1"/>
      <c r="R780" s="1"/>
      <c r="AC780" s="1"/>
      <c r="AE780" s="1"/>
      <c r="AG780" s="1"/>
    </row>
    <row r="781" spans="6:33" customHeight="1">
      <c r="F781" s="1"/>
      <c r="G781" s="1"/>
      <c r="J781" s="1"/>
      <c r="K781" s="1"/>
      <c r="L781" s="1"/>
      <c r="R781" s="1"/>
      <c r="AC781" s="1"/>
      <c r="AE781" s="1"/>
      <c r="AG781" s="1"/>
    </row>
    <row r="782" spans="6:33" customHeight="1">
      <c r="F782" s="1"/>
      <c r="G782" s="1"/>
      <c r="J782" s="1"/>
      <c r="K782" s="1"/>
      <c r="L782" s="1"/>
      <c r="R782" s="1"/>
      <c r="AC782" s="1"/>
      <c r="AE782" s="1"/>
      <c r="AG782" s="1"/>
    </row>
    <row r="783" spans="6:33" customHeight="1">
      <c r="F783" s="1"/>
      <c r="G783" s="1"/>
      <c r="J783" s="1"/>
      <c r="K783" s="1"/>
      <c r="L783" s="1"/>
      <c r="R783" s="1"/>
      <c r="AC783" s="1"/>
      <c r="AE783" s="1"/>
      <c r="AG783" s="1"/>
    </row>
    <row r="784" spans="6:33" customHeight="1">
      <c r="F784" s="1"/>
      <c r="G784" s="1"/>
      <c r="J784" s="1"/>
      <c r="K784" s="1"/>
      <c r="L784" s="1"/>
      <c r="R784" s="1"/>
      <c r="AC784" s="1"/>
      <c r="AE784" s="1"/>
      <c r="AG784" s="1"/>
    </row>
    <row r="785" spans="6:33" customHeight="1">
      <c r="F785" s="1"/>
      <c r="G785" s="1"/>
      <c r="J785" s="1"/>
      <c r="K785" s="1"/>
      <c r="L785" s="1"/>
      <c r="R785" s="1"/>
      <c r="AC785" s="1"/>
      <c r="AE785" s="1"/>
      <c r="AG785" s="1"/>
    </row>
    <row r="786" spans="6:33" customHeight="1">
      <c r="F786" s="1"/>
      <c r="G786" s="1"/>
      <c r="J786" s="1"/>
      <c r="K786" s="1"/>
      <c r="L786" s="1"/>
      <c r="R786" s="1"/>
      <c r="AC786" s="1"/>
      <c r="AE786" s="1"/>
      <c r="AG786" s="1"/>
    </row>
    <row r="787" spans="6:33" customHeight="1">
      <c r="F787" s="1"/>
      <c r="G787" s="1"/>
      <c r="J787" s="1"/>
      <c r="K787" s="1"/>
      <c r="L787" s="1"/>
      <c r="R787" s="1"/>
      <c r="AC787" s="1"/>
      <c r="AE787" s="1"/>
      <c r="AG787" s="1"/>
    </row>
    <row r="788" spans="6:33" customHeight="1">
      <c r="F788" s="1"/>
      <c r="G788" s="1"/>
      <c r="J788" s="1"/>
      <c r="K788" s="1"/>
      <c r="L788" s="1"/>
      <c r="R788" s="1"/>
      <c r="AC788" s="1"/>
      <c r="AE788" s="1"/>
      <c r="AG788" s="1"/>
    </row>
    <row r="789" spans="6:33" customHeight="1">
      <c r="F789" s="1"/>
      <c r="G789" s="1"/>
      <c r="J789" s="1"/>
      <c r="K789" s="1"/>
      <c r="L789" s="1"/>
      <c r="R789" s="1"/>
      <c r="AC789" s="1"/>
      <c r="AE789" s="1"/>
      <c r="AG789" s="1"/>
    </row>
    <row r="790" spans="6:33" customHeight="1">
      <c r="F790" s="1"/>
      <c r="G790" s="1"/>
      <c r="J790" s="1"/>
      <c r="K790" s="1"/>
      <c r="L790" s="1"/>
      <c r="R790" s="1"/>
      <c r="AC790" s="1"/>
      <c r="AE790" s="1"/>
      <c r="AG790" s="1"/>
    </row>
    <row r="791" spans="6:33" customHeight="1">
      <c r="F791" s="1"/>
      <c r="G791" s="1"/>
      <c r="J791" s="1"/>
      <c r="K791" s="1"/>
      <c r="L791" s="1"/>
      <c r="R791" s="1"/>
      <c r="AC791" s="1"/>
      <c r="AE791" s="1"/>
      <c r="AG791" s="1"/>
    </row>
    <row r="792" spans="6:33" customHeight="1">
      <c r="F792" s="1"/>
      <c r="G792" s="1"/>
      <c r="J792" s="1"/>
      <c r="K792" s="1"/>
      <c r="L792" s="1"/>
      <c r="R792" s="1"/>
      <c r="AC792" s="1"/>
      <c r="AE792" s="1"/>
      <c r="AG792" s="1"/>
    </row>
    <row r="793" spans="6:33" customHeight="1">
      <c r="F793" s="1"/>
      <c r="G793" s="1"/>
      <c r="J793" s="1"/>
      <c r="K793" s="1"/>
      <c r="L793" s="1"/>
      <c r="R793" s="1"/>
      <c r="AC793" s="1"/>
      <c r="AE793" s="1"/>
      <c r="AG793" s="1"/>
    </row>
    <row r="794" spans="6:33" customHeight="1">
      <c r="F794" s="1"/>
      <c r="G794" s="1"/>
      <c r="J794" s="1"/>
      <c r="K794" s="1"/>
      <c r="L794" s="1"/>
      <c r="R794" s="1"/>
      <c r="AC794" s="1"/>
      <c r="AE794" s="1"/>
      <c r="AG794" s="1"/>
    </row>
    <row r="795" spans="6:33" customHeight="1">
      <c r="F795" s="1"/>
      <c r="G795" s="1"/>
      <c r="J795" s="1"/>
      <c r="K795" s="1"/>
      <c r="L795" s="1"/>
      <c r="R795" s="1"/>
      <c r="AC795" s="1"/>
      <c r="AE795" s="1"/>
      <c r="AG795" s="1"/>
    </row>
    <row r="796" spans="6:33" customHeight="1">
      <c r="F796" s="1"/>
      <c r="G796" s="1"/>
      <c r="J796" s="1"/>
      <c r="K796" s="1"/>
      <c r="L796" s="1"/>
      <c r="R796" s="1"/>
      <c r="AC796" s="1"/>
      <c r="AE796" s="1"/>
      <c r="AG796" s="1"/>
    </row>
    <row r="797" spans="6:33" customHeight="1">
      <c r="F797" s="1"/>
      <c r="G797" s="1"/>
      <c r="J797" s="1"/>
      <c r="K797" s="1"/>
      <c r="L797" s="1"/>
      <c r="R797" s="1"/>
      <c r="AC797" s="1"/>
      <c r="AE797" s="1"/>
      <c r="AG797" s="1"/>
    </row>
    <row r="798" spans="6:33" customHeight="1">
      <c r="F798" s="1"/>
      <c r="G798" s="1"/>
      <c r="J798" s="1"/>
      <c r="K798" s="1"/>
      <c r="L798" s="1"/>
      <c r="R798" s="1"/>
      <c r="AC798" s="1"/>
      <c r="AE798" s="1"/>
      <c r="AG798" s="1"/>
    </row>
    <row r="799" spans="6:33" customHeight="1">
      <c r="F799" s="1"/>
      <c r="G799" s="1"/>
      <c r="J799" s="1"/>
      <c r="K799" s="1"/>
      <c r="L799" s="1"/>
      <c r="R799" s="1"/>
      <c r="AC799" s="1"/>
      <c r="AE799" s="1"/>
      <c r="AG799" s="1"/>
    </row>
    <row r="800" spans="6:33" customHeight="1">
      <c r="F800" s="1"/>
      <c r="G800" s="1"/>
      <c r="J800" s="1"/>
      <c r="K800" s="1"/>
      <c r="L800" s="1"/>
      <c r="R800" s="1"/>
      <c r="AC800" s="1"/>
      <c r="AE800" s="1"/>
      <c r="AG800" s="1"/>
    </row>
    <row r="801" spans="6:33" customHeight="1">
      <c r="F801" s="1"/>
      <c r="G801" s="1"/>
      <c r="J801" s="1"/>
      <c r="K801" s="1"/>
      <c r="L801" s="1"/>
      <c r="R801" s="1"/>
      <c r="AC801" s="1"/>
      <c r="AE801" s="1"/>
      <c r="AG801" s="1"/>
    </row>
    <row r="802" spans="6:33" customHeight="1">
      <c r="F802" s="1"/>
      <c r="G802" s="1"/>
      <c r="J802" s="1"/>
      <c r="K802" s="1"/>
      <c r="L802" s="1"/>
      <c r="R802" s="1"/>
      <c r="AC802" s="1"/>
      <c r="AE802" s="1"/>
      <c r="AG802" s="1"/>
    </row>
    <row r="803" spans="6:33" customHeight="1">
      <c r="F803" s="1"/>
      <c r="G803" s="1"/>
      <c r="J803" s="1"/>
      <c r="K803" s="1"/>
      <c r="L803" s="1"/>
      <c r="R803" s="1"/>
      <c r="AC803" s="1"/>
      <c r="AE803" s="1"/>
      <c r="AG803" s="1"/>
    </row>
    <row r="804" spans="6:33" customHeight="1">
      <c r="F804" s="1"/>
      <c r="G804" s="1"/>
      <c r="J804" s="1"/>
      <c r="K804" s="1"/>
      <c r="L804" s="1"/>
      <c r="R804" s="1"/>
      <c r="AC804" s="1"/>
      <c r="AE804" s="1"/>
      <c r="AG804" s="1"/>
    </row>
    <row r="805" spans="6:33" customHeight="1">
      <c r="F805" s="1"/>
      <c r="G805" s="1"/>
      <c r="J805" s="1"/>
      <c r="K805" s="1"/>
      <c r="L805" s="1"/>
      <c r="R805" s="1"/>
      <c r="AC805" s="1"/>
      <c r="AE805" s="1"/>
      <c r="AG805" s="1"/>
    </row>
    <row r="806" spans="6:33" customHeight="1">
      <c r="F806" s="1"/>
      <c r="G806" s="1"/>
      <c r="J806" s="1"/>
      <c r="K806" s="1"/>
      <c r="L806" s="1"/>
      <c r="R806" s="1"/>
      <c r="AC806" s="1"/>
      <c r="AE806" s="1"/>
      <c r="AG806" s="1"/>
    </row>
    <row r="807" spans="6:33" customHeight="1">
      <c r="F807" s="1"/>
      <c r="G807" s="1"/>
      <c r="J807" s="1"/>
      <c r="K807" s="1"/>
      <c r="L807" s="1"/>
      <c r="R807" s="1"/>
      <c r="AC807" s="1"/>
      <c r="AE807" s="1"/>
      <c r="AG807" s="1"/>
    </row>
    <row r="808" spans="6:33" customHeight="1">
      <c r="F808" s="1"/>
      <c r="G808" s="1"/>
      <c r="J808" s="1"/>
      <c r="K808" s="1"/>
      <c r="L808" s="1"/>
      <c r="R808" s="1"/>
      <c r="AC808" s="1"/>
      <c r="AE808" s="1"/>
      <c r="AG808" s="1"/>
    </row>
    <row r="809" spans="6:33" customHeight="1">
      <c r="F809" s="1"/>
      <c r="G809" s="1"/>
      <c r="J809" s="1"/>
      <c r="K809" s="1"/>
      <c r="L809" s="1"/>
      <c r="R809" s="1"/>
      <c r="AC809" s="1"/>
      <c r="AE809" s="1"/>
      <c r="AG809" s="1"/>
    </row>
    <row r="810" spans="6:33" customHeight="1">
      <c r="F810" s="1"/>
      <c r="G810" s="1"/>
      <c r="J810" s="1"/>
      <c r="K810" s="1"/>
      <c r="L810" s="1"/>
      <c r="R810" s="1"/>
      <c r="AC810" s="1"/>
      <c r="AE810" s="1"/>
      <c r="AG810" s="1"/>
    </row>
    <row r="811" spans="6:33" customHeight="1">
      <c r="F811" s="1"/>
      <c r="G811" s="1"/>
      <c r="J811" s="1"/>
      <c r="K811" s="1"/>
      <c r="L811" s="1"/>
      <c r="R811" s="1"/>
      <c r="AC811" s="1"/>
      <c r="AE811" s="1"/>
      <c r="AG811" s="1"/>
    </row>
    <row r="812" spans="6:33" customHeight="1">
      <c r="F812" s="1"/>
      <c r="G812" s="1"/>
      <c r="J812" s="1"/>
      <c r="K812" s="1"/>
      <c r="L812" s="1"/>
      <c r="R812" s="1"/>
      <c r="AC812" s="1"/>
      <c r="AE812" s="1"/>
      <c r="AG812" s="1"/>
    </row>
    <row r="813" spans="6:33" customHeight="1">
      <c r="F813" s="1"/>
      <c r="G813" s="1"/>
      <c r="J813" s="1"/>
      <c r="K813" s="1"/>
      <c r="L813" s="1"/>
      <c r="R813" s="1"/>
      <c r="AC813" s="1"/>
      <c r="AE813" s="1"/>
      <c r="AG813" s="1"/>
    </row>
    <row r="814" spans="6:33" customHeight="1">
      <c r="F814" s="1"/>
      <c r="G814" s="1"/>
      <c r="J814" s="1"/>
      <c r="K814" s="1"/>
      <c r="L814" s="1"/>
      <c r="R814" s="1"/>
      <c r="AC814" s="1"/>
      <c r="AE814" s="1"/>
      <c r="AG814" s="1"/>
    </row>
    <row r="815" spans="6:33" customHeight="1">
      <c r="F815" s="1"/>
      <c r="G815" s="1"/>
      <c r="J815" s="1"/>
      <c r="K815" s="1"/>
      <c r="L815" s="1"/>
      <c r="R815" s="1"/>
      <c r="AC815" s="1"/>
      <c r="AE815" s="1"/>
      <c r="AG815" s="1"/>
    </row>
    <row r="816" spans="6:33" customHeight="1">
      <c r="F816" s="1"/>
      <c r="G816" s="1"/>
      <c r="J816" s="1"/>
      <c r="K816" s="1"/>
      <c r="L816" s="1"/>
      <c r="R816" s="1"/>
      <c r="AC816" s="1"/>
      <c r="AE816" s="1"/>
      <c r="AG816" s="1"/>
    </row>
    <row r="817" spans="6:33" customHeight="1">
      <c r="F817" s="1"/>
      <c r="G817" s="1"/>
      <c r="J817" s="1"/>
      <c r="K817" s="1"/>
      <c r="L817" s="1"/>
      <c r="R817" s="1"/>
      <c r="AC817" s="1"/>
      <c r="AE817" s="1"/>
      <c r="AG817" s="1"/>
    </row>
    <row r="818" spans="6:33" customHeight="1">
      <c r="F818" s="1"/>
      <c r="G818" s="1"/>
      <c r="J818" s="1"/>
      <c r="K818" s="1"/>
      <c r="L818" s="1"/>
      <c r="R818" s="1"/>
      <c r="AC818" s="1"/>
      <c r="AE818" s="1"/>
      <c r="AG818" s="1"/>
    </row>
    <row r="819" spans="6:33" customHeight="1">
      <c r="F819" s="1"/>
      <c r="G819" s="1"/>
      <c r="J819" s="1"/>
      <c r="K819" s="1"/>
      <c r="L819" s="1"/>
      <c r="R819" s="1"/>
      <c r="AC819" s="1"/>
      <c r="AE819" s="1"/>
      <c r="AG819" s="1"/>
    </row>
    <row r="820" spans="6:33" customHeight="1">
      <c r="F820" s="1"/>
      <c r="G820" s="1"/>
      <c r="J820" s="1"/>
      <c r="K820" s="1"/>
      <c r="L820" s="1"/>
      <c r="R820" s="1"/>
      <c r="AC820" s="1"/>
      <c r="AE820" s="1"/>
      <c r="AG820" s="1"/>
    </row>
    <row r="821" spans="6:33" customHeight="1">
      <c r="F821" s="1"/>
      <c r="G821" s="1"/>
      <c r="J821" s="1"/>
      <c r="K821" s="1"/>
      <c r="L821" s="1"/>
      <c r="R821" s="1"/>
      <c r="AC821" s="1"/>
      <c r="AE821" s="1"/>
      <c r="AG821" s="1"/>
    </row>
    <row r="822" spans="6:33" customHeight="1">
      <c r="F822" s="1"/>
      <c r="G822" s="1"/>
      <c r="J822" s="1"/>
      <c r="K822" s="1"/>
      <c r="L822" s="1"/>
      <c r="R822" s="1"/>
      <c r="AC822" s="1"/>
      <c r="AE822" s="1"/>
      <c r="AG822" s="1"/>
    </row>
    <row r="823" spans="6:33" customHeight="1">
      <c r="F823" s="1"/>
      <c r="G823" s="1"/>
      <c r="J823" s="1"/>
      <c r="K823" s="1"/>
      <c r="L823" s="1"/>
      <c r="R823" s="1"/>
      <c r="AC823" s="1"/>
      <c r="AE823" s="1"/>
      <c r="AG823" s="1"/>
    </row>
    <row r="824" spans="6:33" customHeight="1">
      <c r="F824" s="1"/>
      <c r="G824" s="1"/>
      <c r="J824" s="1"/>
      <c r="K824" s="1"/>
      <c r="L824" s="1"/>
      <c r="R824" s="1"/>
      <c r="AC824" s="1"/>
      <c r="AE824" s="1"/>
      <c r="AG824" s="1"/>
    </row>
    <row r="825" spans="6:33" customHeight="1">
      <c r="F825" s="1"/>
      <c r="G825" s="1"/>
      <c r="J825" s="1"/>
      <c r="K825" s="1"/>
      <c r="L825" s="1"/>
      <c r="R825" s="1"/>
      <c r="AC825" s="1"/>
      <c r="AE825" s="1"/>
      <c r="AG825" s="1"/>
    </row>
    <row r="826" spans="6:33" customHeight="1">
      <c r="F826" s="1"/>
      <c r="G826" s="1"/>
      <c r="J826" s="1"/>
      <c r="K826" s="1"/>
      <c r="L826" s="1"/>
      <c r="R826" s="1"/>
      <c r="AC826" s="1"/>
      <c r="AE826" s="1"/>
      <c r="AG826" s="1"/>
    </row>
    <row r="827" spans="6:33" customHeight="1">
      <c r="F827" s="1"/>
      <c r="G827" s="1"/>
      <c r="J827" s="1"/>
      <c r="K827" s="1"/>
      <c r="L827" s="1"/>
      <c r="R827" s="1"/>
      <c r="AC827" s="1"/>
      <c r="AE827" s="1"/>
      <c r="AG827" s="1"/>
    </row>
    <row r="828" spans="6:33" customHeight="1">
      <c r="F828" s="1"/>
      <c r="G828" s="1"/>
      <c r="J828" s="1"/>
      <c r="K828" s="1"/>
      <c r="L828" s="1"/>
      <c r="R828" s="1"/>
      <c r="AC828" s="1"/>
      <c r="AE828" s="1"/>
      <c r="AG828" s="1"/>
    </row>
    <row r="829" spans="6:33" customHeight="1">
      <c r="F829" s="1"/>
      <c r="G829" s="1"/>
      <c r="J829" s="1"/>
      <c r="K829" s="1"/>
      <c r="L829" s="1"/>
      <c r="R829" s="1"/>
      <c r="AC829" s="1"/>
      <c r="AE829" s="1"/>
      <c r="AG829" s="1"/>
    </row>
    <row r="830" spans="6:33" customHeight="1">
      <c r="F830" s="1"/>
      <c r="G830" s="1"/>
      <c r="J830" s="1"/>
      <c r="K830" s="1"/>
      <c r="L830" s="1"/>
      <c r="R830" s="1"/>
      <c r="AC830" s="1"/>
      <c r="AE830" s="1"/>
      <c r="AG830" s="1"/>
    </row>
    <row r="831" spans="6:33" customHeight="1">
      <c r="F831" s="1"/>
      <c r="G831" s="1"/>
      <c r="J831" s="1"/>
      <c r="K831" s="1"/>
      <c r="L831" s="1"/>
      <c r="R831" s="1"/>
      <c r="AC831" s="1"/>
      <c r="AE831" s="1"/>
      <c r="AG831" s="1"/>
    </row>
    <row r="832" spans="6:33" customHeight="1">
      <c r="F832" s="1"/>
      <c r="G832" s="1"/>
      <c r="J832" s="1"/>
      <c r="K832" s="1"/>
      <c r="L832" s="1"/>
      <c r="R832" s="1"/>
      <c r="AC832" s="1"/>
      <c r="AE832" s="1"/>
      <c r="AG832" s="1"/>
    </row>
    <row r="833" spans="6:33" customHeight="1">
      <c r="F833" s="1"/>
      <c r="G833" s="1"/>
      <c r="J833" s="1"/>
      <c r="K833" s="1"/>
      <c r="L833" s="1"/>
      <c r="R833" s="1"/>
      <c r="AC833" s="1"/>
      <c r="AE833" s="1"/>
      <c r="AG833" s="1"/>
    </row>
    <row r="834" spans="6:33" customHeight="1">
      <c r="F834" s="1"/>
      <c r="G834" s="1"/>
      <c r="J834" s="1"/>
      <c r="K834" s="1"/>
      <c r="L834" s="1"/>
      <c r="R834" s="1"/>
      <c r="AC834" s="1"/>
      <c r="AE834" s="1"/>
      <c r="AG834" s="1"/>
    </row>
    <row r="835" spans="6:33" customHeight="1">
      <c r="F835" s="1"/>
      <c r="G835" s="1"/>
      <c r="J835" s="1"/>
      <c r="K835" s="1"/>
      <c r="L835" s="1"/>
      <c r="R835" s="1"/>
      <c r="AC835" s="1"/>
      <c r="AE835" s="1"/>
      <c r="AG835" s="1"/>
    </row>
    <row r="836" spans="6:33" customHeight="1">
      <c r="F836" s="1"/>
      <c r="G836" s="1"/>
      <c r="J836" s="1"/>
      <c r="K836" s="1"/>
      <c r="L836" s="1"/>
      <c r="R836" s="1"/>
      <c r="AC836" s="1"/>
      <c r="AE836" s="1"/>
      <c r="AG836" s="1"/>
    </row>
    <row r="837" spans="6:33" customHeight="1">
      <c r="F837" s="1"/>
      <c r="G837" s="1"/>
      <c r="J837" s="1"/>
      <c r="K837" s="1"/>
      <c r="L837" s="1"/>
      <c r="R837" s="1"/>
      <c r="AC837" s="1"/>
      <c r="AE837" s="1"/>
      <c r="AG837" s="1"/>
    </row>
    <row r="838" spans="6:33" customHeight="1">
      <c r="F838" s="1"/>
      <c r="G838" s="1"/>
      <c r="J838" s="1"/>
      <c r="K838" s="1"/>
      <c r="L838" s="1"/>
      <c r="R838" s="1"/>
      <c r="AC838" s="1"/>
      <c r="AE838" s="1"/>
      <c r="AG838" s="1"/>
    </row>
    <row r="839" spans="6:33" customHeight="1">
      <c r="F839" s="1"/>
      <c r="G839" s="1"/>
      <c r="J839" s="1"/>
      <c r="K839" s="1"/>
      <c r="L839" s="1"/>
      <c r="R839" s="1"/>
      <c r="AC839" s="1"/>
      <c r="AE839" s="1"/>
      <c r="AG839" s="1"/>
    </row>
    <row r="840" spans="6:33" customHeight="1">
      <c r="F840" s="1"/>
      <c r="G840" s="1"/>
      <c r="J840" s="1"/>
      <c r="K840" s="1"/>
      <c r="L840" s="1"/>
      <c r="R840" s="1"/>
      <c r="AC840" s="1"/>
      <c r="AE840" s="1"/>
      <c r="AG840" s="1"/>
    </row>
    <row r="841" spans="6:33" customHeight="1">
      <c r="F841" s="1"/>
      <c r="G841" s="1"/>
      <c r="J841" s="1"/>
      <c r="K841" s="1"/>
      <c r="L841" s="1"/>
      <c r="R841" s="1"/>
      <c r="AC841" s="1"/>
      <c r="AE841" s="1"/>
      <c r="AG841" s="1"/>
    </row>
    <row r="842" spans="6:33" customHeight="1">
      <c r="F842" s="1"/>
      <c r="G842" s="1"/>
      <c r="J842" s="1"/>
      <c r="K842" s="1"/>
      <c r="L842" s="1"/>
      <c r="R842" s="1"/>
      <c r="AC842" s="1"/>
      <c r="AE842" s="1"/>
      <c r="AG842" s="1"/>
    </row>
    <row r="843" spans="6:33" customHeight="1">
      <c r="F843" s="1"/>
      <c r="G843" s="1"/>
      <c r="J843" s="1"/>
      <c r="K843" s="1"/>
      <c r="L843" s="1"/>
      <c r="R843" s="1"/>
      <c r="AC843" s="1"/>
      <c r="AE843" s="1"/>
      <c r="AG843" s="1"/>
    </row>
    <row r="844" spans="6:33" customHeight="1">
      <c r="F844" s="1"/>
      <c r="G844" s="1"/>
      <c r="J844" s="1"/>
      <c r="K844" s="1"/>
      <c r="L844" s="1"/>
      <c r="R844" s="1"/>
      <c r="AC844" s="1"/>
      <c r="AE844" s="1"/>
      <c r="AG844" s="1"/>
    </row>
    <row r="845" spans="6:33" customHeight="1">
      <c r="F845" s="1"/>
      <c r="G845" s="1"/>
      <c r="J845" s="1"/>
      <c r="K845" s="1"/>
      <c r="L845" s="1"/>
      <c r="R845" s="1"/>
      <c r="AC845" s="1"/>
      <c r="AE845" s="1"/>
      <c r="AG845" s="1"/>
    </row>
    <row r="846" spans="6:33" customHeight="1">
      <c r="F846" s="1"/>
      <c r="G846" s="1"/>
      <c r="J846" s="1"/>
      <c r="K846" s="1"/>
      <c r="L846" s="1"/>
      <c r="R846" s="1"/>
      <c r="AC846" s="1"/>
      <c r="AE846" s="1"/>
      <c r="AG846" s="1"/>
    </row>
    <row r="847" spans="6:33" customHeight="1">
      <c r="F847" s="1"/>
      <c r="G847" s="1"/>
      <c r="J847" s="1"/>
      <c r="K847" s="1"/>
      <c r="L847" s="1"/>
      <c r="R847" s="1"/>
      <c r="AC847" s="1"/>
      <c r="AE847" s="1"/>
      <c r="AG847" s="1"/>
    </row>
    <row r="848" spans="6:33" customHeight="1">
      <c r="F848" s="1"/>
      <c r="G848" s="1"/>
      <c r="J848" s="1"/>
      <c r="K848" s="1"/>
      <c r="L848" s="1"/>
      <c r="R848" s="1"/>
      <c r="AC848" s="1"/>
      <c r="AE848" s="1"/>
      <c r="AG848" s="1"/>
    </row>
    <row r="849" spans="6:33" customHeight="1">
      <c r="F849" s="1"/>
      <c r="G849" s="1"/>
      <c r="J849" s="1"/>
      <c r="K849" s="1"/>
      <c r="L849" s="1"/>
      <c r="R849" s="1"/>
      <c r="AC849" s="1"/>
      <c r="AE849" s="1"/>
      <c r="AG849" s="1"/>
    </row>
    <row r="850" spans="6:33" customHeight="1">
      <c r="F850" s="1"/>
      <c r="G850" s="1"/>
      <c r="J850" s="1"/>
      <c r="K850" s="1"/>
      <c r="L850" s="1"/>
      <c r="R850" s="1"/>
      <c r="AC850" s="1"/>
      <c r="AE850" s="1"/>
      <c r="AG850" s="1"/>
    </row>
    <row r="851" spans="6:33" customHeight="1">
      <c r="F851" s="1"/>
      <c r="G851" s="1"/>
      <c r="J851" s="1"/>
      <c r="K851" s="1"/>
      <c r="L851" s="1"/>
      <c r="R851" s="1"/>
      <c r="AC851" s="1"/>
      <c r="AE851" s="1"/>
      <c r="AG851" s="1"/>
    </row>
    <row r="852" spans="6:33" customHeight="1">
      <c r="F852" s="1"/>
      <c r="G852" s="1"/>
      <c r="J852" s="1"/>
      <c r="K852" s="1"/>
      <c r="L852" s="1"/>
      <c r="R852" s="1"/>
      <c r="AC852" s="1"/>
      <c r="AE852" s="1"/>
      <c r="AG852" s="1"/>
    </row>
    <row r="853" spans="6:33" customHeight="1">
      <c r="F853" s="1"/>
      <c r="G853" s="1"/>
      <c r="J853" s="1"/>
      <c r="K853" s="1"/>
      <c r="L853" s="1"/>
      <c r="R853" s="1"/>
      <c r="AC853" s="1"/>
      <c r="AE853" s="1"/>
      <c r="AG853" s="1"/>
    </row>
    <row r="854" spans="6:33" customHeight="1">
      <c r="F854" s="1"/>
      <c r="G854" s="1"/>
      <c r="J854" s="1"/>
      <c r="K854" s="1"/>
      <c r="L854" s="1"/>
      <c r="R854" s="1"/>
      <c r="AC854" s="1"/>
      <c r="AE854" s="1"/>
      <c r="AG854" s="1"/>
    </row>
    <row r="855" spans="6:33" customHeight="1">
      <c r="F855" s="1"/>
      <c r="G855" s="1"/>
      <c r="J855" s="1"/>
      <c r="K855" s="1"/>
      <c r="L855" s="1"/>
      <c r="R855" s="1"/>
      <c r="AC855" s="1"/>
      <c r="AE855" s="1"/>
      <c r="AG855" s="1"/>
    </row>
    <row r="856" spans="6:33" customHeight="1">
      <c r="F856" s="1"/>
      <c r="G856" s="1"/>
      <c r="J856" s="1"/>
      <c r="K856" s="1"/>
      <c r="L856" s="1"/>
      <c r="R856" s="1"/>
      <c r="AC856" s="1"/>
      <c r="AE856" s="1"/>
      <c r="AG856" s="1"/>
    </row>
    <row r="857" spans="6:33" customHeight="1">
      <c r="F857" s="1"/>
      <c r="G857" s="1"/>
      <c r="J857" s="1"/>
      <c r="K857" s="1"/>
      <c r="L857" s="1"/>
      <c r="R857" s="1"/>
      <c r="AC857" s="1"/>
      <c r="AE857" s="1"/>
      <c r="AG857" s="1"/>
    </row>
    <row r="858" spans="6:33" customHeight="1">
      <c r="F858" s="1"/>
      <c r="G858" s="1"/>
      <c r="J858" s="1"/>
      <c r="K858" s="1"/>
      <c r="L858" s="1"/>
      <c r="R858" s="1"/>
      <c r="AC858" s="1"/>
      <c r="AE858" s="1"/>
      <c r="AG858" s="1"/>
    </row>
    <row r="859" spans="6:33" customHeight="1">
      <c r="F859" s="1"/>
      <c r="G859" s="1"/>
      <c r="J859" s="1"/>
      <c r="K859" s="1"/>
      <c r="L859" s="1"/>
      <c r="R859" s="1"/>
      <c r="AC859" s="1"/>
      <c r="AE859" s="1"/>
      <c r="AG859" s="1"/>
    </row>
    <row r="860" spans="6:33" customHeight="1">
      <c r="F860" s="1"/>
      <c r="G860" s="1"/>
      <c r="J860" s="1"/>
      <c r="K860" s="1"/>
      <c r="L860" s="1"/>
      <c r="R860" s="1"/>
      <c r="AC860" s="1"/>
      <c r="AE860" s="1"/>
      <c r="AG860" s="1"/>
    </row>
    <row r="861" spans="6:33" customHeight="1">
      <c r="F861" s="1"/>
      <c r="G861" s="1"/>
      <c r="J861" s="1"/>
      <c r="K861" s="1"/>
      <c r="L861" s="1"/>
      <c r="R861" s="1"/>
      <c r="AC861" s="1"/>
      <c r="AE861" s="1"/>
      <c r="AG861" s="1"/>
    </row>
    <row r="862" spans="6:33" customHeight="1">
      <c r="F862" s="1"/>
      <c r="G862" s="1"/>
      <c r="J862" s="1"/>
      <c r="K862" s="1"/>
      <c r="L862" s="1"/>
      <c r="R862" s="1"/>
      <c r="AC862" s="1"/>
      <c r="AE862" s="1"/>
      <c r="AG862" s="1"/>
    </row>
    <row r="863" spans="6:33" customHeight="1">
      <c r="F863" s="1"/>
      <c r="G863" s="1"/>
      <c r="J863" s="1"/>
      <c r="K863" s="1"/>
      <c r="L863" s="1"/>
      <c r="R863" s="1"/>
      <c r="AC863" s="1"/>
      <c r="AE863" s="1"/>
      <c r="AG863" s="1"/>
    </row>
    <row r="864" spans="6:33" customHeight="1">
      <c r="F864" s="1"/>
      <c r="G864" s="1"/>
      <c r="J864" s="1"/>
      <c r="K864" s="1"/>
      <c r="L864" s="1"/>
      <c r="R864" s="1"/>
      <c r="AC864" s="1"/>
      <c r="AE864" s="1"/>
      <c r="AG864" s="1"/>
    </row>
    <row r="865" spans="6:33" customHeight="1">
      <c r="F865" s="1"/>
      <c r="G865" s="1"/>
      <c r="J865" s="1"/>
      <c r="K865" s="1"/>
      <c r="L865" s="1"/>
      <c r="R865" s="1"/>
      <c r="AC865" s="1"/>
      <c r="AE865" s="1"/>
      <c r="AG865" s="1"/>
    </row>
    <row r="866" spans="6:33" customHeight="1">
      <c r="F866" s="1"/>
      <c r="G866" s="1"/>
      <c r="J866" s="1"/>
      <c r="K866" s="1"/>
      <c r="L866" s="1"/>
      <c r="R866" s="1"/>
      <c r="AC866" s="1"/>
      <c r="AE866" s="1"/>
      <c r="AG866" s="1"/>
    </row>
    <row r="867" spans="6:33" customHeight="1">
      <c r="F867" s="1"/>
      <c r="G867" s="1"/>
      <c r="J867" s="1"/>
      <c r="K867" s="1"/>
      <c r="L867" s="1"/>
      <c r="R867" s="1"/>
      <c r="AC867" s="1"/>
      <c r="AE867" s="1"/>
      <c r="AG867" s="1"/>
    </row>
    <row r="868" spans="6:33" customHeight="1">
      <c r="F868" s="1"/>
      <c r="G868" s="1"/>
      <c r="J868" s="1"/>
      <c r="K868" s="1"/>
      <c r="L868" s="1"/>
      <c r="R868" s="1"/>
      <c r="AC868" s="1"/>
      <c r="AE868" s="1"/>
      <c r="AG868" s="1"/>
    </row>
    <row r="869" spans="6:33" customHeight="1">
      <c r="F869" s="1"/>
      <c r="G869" s="1"/>
      <c r="J869" s="1"/>
      <c r="K869" s="1"/>
      <c r="L869" s="1"/>
      <c r="R869" s="1"/>
      <c r="AC869" s="1"/>
      <c r="AE869" s="1"/>
      <c r="AG869" s="1"/>
    </row>
    <row r="870" spans="6:33" customHeight="1">
      <c r="F870" s="1"/>
      <c r="G870" s="1"/>
      <c r="J870" s="1"/>
      <c r="K870" s="1"/>
      <c r="L870" s="1"/>
      <c r="R870" s="1"/>
      <c r="AC870" s="1"/>
      <c r="AE870" s="1"/>
      <c r="AG870" s="1"/>
    </row>
    <row r="871" spans="6:33" customHeight="1">
      <c r="F871" s="1"/>
      <c r="G871" s="1"/>
      <c r="J871" s="1"/>
      <c r="K871" s="1"/>
      <c r="L871" s="1"/>
      <c r="R871" s="1"/>
      <c r="AC871" s="1"/>
      <c r="AE871" s="1"/>
      <c r="AG871" s="1"/>
    </row>
    <row r="872" spans="6:33" customHeight="1">
      <c r="F872" s="1"/>
      <c r="G872" s="1"/>
      <c r="J872" s="1"/>
      <c r="K872" s="1"/>
      <c r="L872" s="1"/>
      <c r="R872" s="1"/>
      <c r="AC872" s="1"/>
      <c r="AE872" s="1"/>
      <c r="AG872" s="1"/>
    </row>
    <row r="873" spans="6:33" customHeight="1">
      <c r="F873" s="1"/>
      <c r="G873" s="1"/>
      <c r="J873" s="1"/>
      <c r="K873" s="1"/>
      <c r="L873" s="1"/>
      <c r="R873" s="1"/>
      <c r="AC873" s="1"/>
      <c r="AE873" s="1"/>
      <c r="AG873" s="1"/>
    </row>
    <row r="874" spans="6:33" customHeight="1">
      <c r="F874" s="1"/>
      <c r="G874" s="1"/>
      <c r="J874" s="1"/>
      <c r="K874" s="1"/>
      <c r="L874" s="1"/>
      <c r="R874" s="1"/>
      <c r="AC874" s="1"/>
      <c r="AE874" s="1"/>
      <c r="AG874" s="1"/>
    </row>
    <row r="875" spans="6:33" customHeight="1">
      <c r="F875" s="1"/>
      <c r="G875" s="1"/>
      <c r="J875" s="1"/>
      <c r="K875" s="1"/>
      <c r="L875" s="1"/>
      <c r="R875" s="1"/>
      <c r="AC875" s="1"/>
      <c r="AE875" s="1"/>
      <c r="AG875" s="1"/>
    </row>
    <row r="876" spans="6:33" customHeight="1">
      <c r="F876" s="1"/>
      <c r="G876" s="1"/>
      <c r="J876" s="1"/>
      <c r="K876" s="1"/>
      <c r="L876" s="1"/>
      <c r="R876" s="1"/>
      <c r="AC876" s="1"/>
      <c r="AE876" s="1"/>
      <c r="AG876" s="1"/>
    </row>
    <row r="877" spans="6:33" customHeight="1">
      <c r="F877" s="1"/>
      <c r="G877" s="1"/>
      <c r="J877" s="1"/>
      <c r="K877" s="1"/>
      <c r="L877" s="1"/>
      <c r="R877" s="1"/>
      <c r="AC877" s="1"/>
      <c r="AE877" s="1"/>
      <c r="AG877" s="1"/>
    </row>
    <row r="878" spans="6:33" customHeight="1">
      <c r="F878" s="1"/>
      <c r="G878" s="1"/>
      <c r="J878" s="1"/>
      <c r="K878" s="1"/>
      <c r="L878" s="1"/>
      <c r="R878" s="1"/>
      <c r="AC878" s="1"/>
      <c r="AE878" s="1"/>
      <c r="AG878" s="1"/>
    </row>
    <row r="879" spans="6:33" customHeight="1">
      <c r="F879" s="1"/>
      <c r="G879" s="1"/>
      <c r="J879" s="1"/>
      <c r="K879" s="1"/>
      <c r="L879" s="1"/>
      <c r="R879" s="1"/>
      <c r="AC879" s="1"/>
      <c r="AE879" s="1"/>
      <c r="AG879" s="1"/>
    </row>
    <row r="880" spans="6:33" customHeight="1">
      <c r="F880" s="1"/>
      <c r="G880" s="1"/>
      <c r="J880" s="1"/>
      <c r="K880" s="1"/>
      <c r="L880" s="1"/>
      <c r="R880" s="1"/>
      <c r="AC880" s="1"/>
      <c r="AE880" s="1"/>
      <c r="AG880" s="1"/>
    </row>
    <row r="881" spans="6:33" customHeight="1">
      <c r="F881" s="1"/>
      <c r="G881" s="1"/>
      <c r="J881" s="1"/>
      <c r="K881" s="1"/>
      <c r="L881" s="1"/>
      <c r="R881" s="1"/>
      <c r="AC881" s="1"/>
      <c r="AE881" s="1"/>
      <c r="AG881" s="1"/>
    </row>
    <row r="882" spans="6:33" customHeight="1">
      <c r="F882" s="1"/>
      <c r="G882" s="1"/>
      <c r="J882" s="1"/>
      <c r="K882" s="1"/>
      <c r="L882" s="1"/>
      <c r="R882" s="1"/>
      <c r="AC882" s="1"/>
      <c r="AE882" s="1"/>
      <c r="AG882" s="1"/>
    </row>
    <row r="883" spans="6:33" customHeight="1">
      <c r="F883" s="1"/>
      <c r="G883" s="1"/>
      <c r="J883" s="1"/>
      <c r="K883" s="1"/>
      <c r="L883" s="1"/>
      <c r="R883" s="1"/>
      <c r="AC883" s="1"/>
      <c r="AE883" s="1"/>
      <c r="AG883" s="1"/>
    </row>
    <row r="884" spans="6:33" customHeight="1">
      <c r="F884" s="1"/>
      <c r="G884" s="1"/>
      <c r="J884" s="1"/>
      <c r="K884" s="1"/>
      <c r="L884" s="1"/>
      <c r="R884" s="1"/>
      <c r="AC884" s="1"/>
      <c r="AE884" s="1"/>
      <c r="AG884" s="1"/>
    </row>
    <row r="885" spans="6:33" customHeight="1">
      <c r="F885" s="1"/>
      <c r="G885" s="1"/>
      <c r="J885" s="1"/>
      <c r="K885" s="1"/>
      <c r="L885" s="1"/>
      <c r="R885" s="1"/>
      <c r="AC885" s="1"/>
      <c r="AE885" s="1"/>
      <c r="AG885" s="1"/>
    </row>
    <row r="886" spans="6:33" customHeight="1">
      <c r="F886" s="1"/>
      <c r="G886" s="1"/>
      <c r="J886" s="1"/>
      <c r="K886" s="1"/>
      <c r="L886" s="1"/>
      <c r="R886" s="1"/>
      <c r="AC886" s="1"/>
      <c r="AE886" s="1"/>
      <c r="AG886" s="1"/>
    </row>
    <row r="887" spans="6:33" customHeight="1">
      <c r="F887" s="1"/>
      <c r="G887" s="1"/>
      <c r="J887" s="1"/>
      <c r="K887" s="1"/>
      <c r="L887" s="1"/>
      <c r="R887" s="1"/>
      <c r="AC887" s="1"/>
      <c r="AE887" s="1"/>
      <c r="AG887" s="1"/>
    </row>
    <row r="888" spans="6:33" customHeight="1">
      <c r="F888" s="1"/>
      <c r="G888" s="1"/>
      <c r="J888" s="1"/>
      <c r="K888" s="1"/>
      <c r="L888" s="1"/>
      <c r="R888" s="1"/>
      <c r="AC888" s="1"/>
      <c r="AE888" s="1"/>
      <c r="AG888" s="1"/>
    </row>
    <row r="889" spans="6:33" customHeight="1">
      <c r="F889" s="1"/>
      <c r="G889" s="1"/>
      <c r="J889" s="1"/>
      <c r="K889" s="1"/>
      <c r="L889" s="1"/>
      <c r="R889" s="1"/>
      <c r="AC889" s="1"/>
      <c r="AE889" s="1"/>
      <c r="AG889" s="1"/>
    </row>
    <row r="890" spans="6:33" customHeight="1">
      <c r="F890" s="1"/>
      <c r="G890" s="1"/>
      <c r="J890" s="1"/>
      <c r="K890" s="1"/>
      <c r="L890" s="1"/>
      <c r="R890" s="1"/>
      <c r="AC890" s="1"/>
      <c r="AE890" s="1"/>
      <c r="AG890" s="1"/>
    </row>
    <row r="891" spans="6:33" customHeight="1">
      <c r="F891" s="1"/>
      <c r="G891" s="1"/>
      <c r="J891" s="1"/>
      <c r="K891" s="1"/>
      <c r="L891" s="1"/>
      <c r="R891" s="1"/>
      <c r="AC891" s="1"/>
      <c r="AE891" s="1"/>
      <c r="AG891" s="1"/>
    </row>
    <row r="892" spans="6:33" customHeight="1">
      <c r="F892" s="1"/>
      <c r="G892" s="1"/>
      <c r="J892" s="1"/>
      <c r="K892" s="1"/>
      <c r="L892" s="1"/>
      <c r="R892" s="1"/>
      <c r="AC892" s="1"/>
      <c r="AE892" s="1"/>
      <c r="AG892" s="1"/>
    </row>
    <row r="893" spans="6:33" customHeight="1">
      <c r="F893" s="1"/>
      <c r="G893" s="1"/>
      <c r="J893" s="1"/>
      <c r="K893" s="1"/>
      <c r="L893" s="1"/>
      <c r="R893" s="1"/>
      <c r="AC893" s="1"/>
      <c r="AE893" s="1"/>
      <c r="AG893" s="1"/>
    </row>
    <row r="894" spans="6:33" customHeight="1">
      <c r="F894" s="1"/>
      <c r="G894" s="1"/>
      <c r="J894" s="1"/>
      <c r="K894" s="1"/>
      <c r="L894" s="1"/>
      <c r="R894" s="1"/>
      <c r="AC894" s="1"/>
      <c r="AE894" s="1"/>
      <c r="AG894" s="1"/>
    </row>
    <row r="895" spans="6:33" customHeight="1">
      <c r="F895" s="1"/>
      <c r="G895" s="1"/>
      <c r="J895" s="1"/>
      <c r="K895" s="1"/>
      <c r="L895" s="1"/>
      <c r="R895" s="1"/>
      <c r="AC895" s="1"/>
      <c r="AE895" s="1"/>
      <c r="AG895" s="1"/>
    </row>
    <row r="896" spans="6:33" customHeight="1">
      <c r="F896" s="1"/>
      <c r="G896" s="1"/>
      <c r="J896" s="1"/>
      <c r="K896" s="1"/>
      <c r="L896" s="1"/>
      <c r="R896" s="1"/>
      <c r="AC896" s="1"/>
      <c r="AE896" s="1"/>
      <c r="AG896" s="1"/>
    </row>
    <row r="897" spans="6:33" customHeight="1">
      <c r="F897" s="1"/>
      <c r="G897" s="1"/>
      <c r="J897" s="1"/>
      <c r="K897" s="1"/>
      <c r="L897" s="1"/>
      <c r="R897" s="1"/>
      <c r="AC897" s="1"/>
      <c r="AE897" s="1"/>
      <c r="AG897" s="1"/>
    </row>
    <row r="898" spans="6:33" customHeight="1">
      <c r="F898" s="1"/>
      <c r="G898" s="1"/>
      <c r="J898" s="1"/>
      <c r="K898" s="1"/>
      <c r="L898" s="1"/>
      <c r="R898" s="1"/>
      <c r="AC898" s="1"/>
      <c r="AE898" s="1"/>
      <c r="AG898" s="1"/>
    </row>
    <row r="899" spans="6:33" customHeight="1">
      <c r="F899" s="1"/>
      <c r="G899" s="1"/>
      <c r="J899" s="1"/>
      <c r="K899" s="1"/>
      <c r="L899" s="1"/>
      <c r="R899" s="1"/>
      <c r="AC899" s="1"/>
      <c r="AE899" s="1"/>
      <c r="AG899" s="1"/>
    </row>
    <row r="900" spans="6:33" customHeight="1">
      <c r="F900" s="1"/>
      <c r="G900" s="1"/>
      <c r="J900" s="1"/>
      <c r="K900" s="1"/>
      <c r="L900" s="1"/>
      <c r="R900" s="1"/>
      <c r="AC900" s="1"/>
      <c r="AE900" s="1"/>
      <c r="AG900" s="1"/>
    </row>
    <row r="901" spans="6:33" customHeight="1">
      <c r="F901" s="1"/>
      <c r="G901" s="1"/>
      <c r="J901" s="1"/>
      <c r="K901" s="1"/>
      <c r="L901" s="1"/>
      <c r="R901" s="1"/>
      <c r="AC901" s="1"/>
      <c r="AE901" s="1"/>
      <c r="AG901" s="1"/>
    </row>
    <row r="902" spans="6:33" customHeight="1">
      <c r="F902" s="1"/>
      <c r="G902" s="1"/>
      <c r="J902" s="1"/>
      <c r="K902" s="1"/>
      <c r="L902" s="1"/>
      <c r="R902" s="1"/>
      <c r="AC902" s="1"/>
      <c r="AE902" s="1"/>
      <c r="AG902" s="1"/>
    </row>
    <row r="903" spans="6:33" customHeight="1">
      <c r="F903" s="1"/>
      <c r="G903" s="1"/>
      <c r="J903" s="1"/>
      <c r="K903" s="1"/>
      <c r="L903" s="1"/>
      <c r="R903" s="1"/>
      <c r="AC903" s="1"/>
      <c r="AE903" s="1"/>
      <c r="AG903" s="1"/>
    </row>
    <row r="904" spans="6:33" customHeight="1">
      <c r="F904" s="1"/>
      <c r="G904" s="1"/>
      <c r="J904" s="1"/>
      <c r="K904" s="1"/>
      <c r="L904" s="1"/>
      <c r="R904" s="1"/>
      <c r="AC904" s="1"/>
      <c r="AE904" s="1"/>
      <c r="AG904" s="1"/>
    </row>
    <row r="905" spans="6:33" customHeight="1">
      <c r="F905" s="1"/>
      <c r="G905" s="1"/>
      <c r="J905" s="1"/>
      <c r="K905" s="1"/>
      <c r="L905" s="1"/>
      <c r="R905" s="1"/>
      <c r="AC905" s="1"/>
      <c r="AE905" s="1"/>
      <c r="AG905" s="1"/>
    </row>
    <row r="906" spans="6:33" customHeight="1">
      <c r="F906" s="1"/>
      <c r="G906" s="1"/>
      <c r="J906" s="1"/>
      <c r="K906" s="1"/>
      <c r="L906" s="1"/>
      <c r="R906" s="1"/>
      <c r="AC906" s="1"/>
      <c r="AE906" s="1"/>
      <c r="AG906" s="1"/>
    </row>
    <row r="907" spans="6:33" customHeight="1">
      <c r="F907" s="1"/>
      <c r="G907" s="1"/>
      <c r="J907" s="1"/>
      <c r="K907" s="1"/>
      <c r="L907" s="1"/>
      <c r="R907" s="1"/>
      <c r="AC907" s="1"/>
      <c r="AE907" s="1"/>
      <c r="AG907" s="1"/>
    </row>
    <row r="908" spans="6:33" customHeight="1">
      <c r="F908" s="1"/>
      <c r="G908" s="1"/>
      <c r="J908" s="1"/>
      <c r="K908" s="1"/>
      <c r="L908" s="1"/>
      <c r="R908" s="1"/>
      <c r="AC908" s="1"/>
      <c r="AE908" s="1"/>
      <c r="AG908" s="1"/>
    </row>
    <row r="909" spans="6:33" customHeight="1">
      <c r="F909" s="1"/>
      <c r="G909" s="1"/>
      <c r="J909" s="1"/>
      <c r="K909" s="1"/>
      <c r="L909" s="1"/>
      <c r="R909" s="1"/>
      <c r="AC909" s="1"/>
      <c r="AE909" s="1"/>
      <c r="AG909" s="1"/>
    </row>
    <row r="910" spans="6:33" customHeight="1">
      <c r="F910" s="1"/>
      <c r="G910" s="1"/>
      <c r="J910" s="1"/>
      <c r="K910" s="1"/>
      <c r="L910" s="1"/>
      <c r="R910" s="1"/>
      <c r="AC910" s="1"/>
      <c r="AE910" s="1"/>
      <c r="AG910" s="1"/>
    </row>
    <row r="911" spans="6:33" customHeight="1">
      <c r="F911" s="1"/>
      <c r="G911" s="1"/>
      <c r="J911" s="1"/>
      <c r="K911" s="1"/>
      <c r="L911" s="1"/>
      <c r="R911" s="1"/>
      <c r="AC911" s="1"/>
      <c r="AE911" s="1"/>
      <c r="AG911" s="1"/>
    </row>
    <row r="912" spans="6:33" customHeight="1">
      <c r="F912" s="1"/>
      <c r="G912" s="1"/>
      <c r="J912" s="1"/>
      <c r="K912" s="1"/>
      <c r="L912" s="1"/>
      <c r="R912" s="1"/>
      <c r="AC912" s="1"/>
      <c r="AE912" s="1"/>
      <c r="AG912" s="1"/>
    </row>
    <row r="913" spans="6:33" customHeight="1">
      <c r="F913" s="1"/>
      <c r="G913" s="1"/>
      <c r="J913" s="1"/>
      <c r="K913" s="1"/>
      <c r="L913" s="1"/>
      <c r="R913" s="1"/>
      <c r="AC913" s="1"/>
      <c r="AE913" s="1"/>
      <c r="AG913" s="1"/>
    </row>
    <row r="914" spans="6:33" customHeight="1">
      <c r="F914" s="1"/>
      <c r="G914" s="1"/>
      <c r="J914" s="1"/>
      <c r="K914" s="1"/>
      <c r="L914" s="1"/>
      <c r="R914" s="1"/>
      <c r="AC914" s="1"/>
      <c r="AE914" s="1"/>
      <c r="AG914" s="1"/>
    </row>
    <row r="915" spans="6:33" customHeight="1">
      <c r="F915" s="1"/>
      <c r="G915" s="1"/>
      <c r="J915" s="1"/>
      <c r="K915" s="1"/>
      <c r="L915" s="1"/>
      <c r="R915" s="1"/>
      <c r="AC915" s="1"/>
      <c r="AE915" s="1"/>
      <c r="AG915" s="1"/>
    </row>
    <row r="916" spans="6:33" customHeight="1">
      <c r="F916" s="1"/>
      <c r="G916" s="1"/>
      <c r="J916" s="1"/>
      <c r="K916" s="1"/>
      <c r="L916" s="1"/>
      <c r="R916" s="1"/>
      <c r="AC916" s="1"/>
      <c r="AE916" s="1"/>
      <c r="AG916" s="1"/>
    </row>
    <row r="917" spans="6:33" customHeight="1">
      <c r="F917" s="1"/>
      <c r="G917" s="1"/>
      <c r="J917" s="1"/>
      <c r="K917" s="1"/>
      <c r="L917" s="1"/>
      <c r="R917" s="1"/>
      <c r="AC917" s="1"/>
      <c r="AE917" s="1"/>
      <c r="AG917" s="1"/>
    </row>
    <row r="918" spans="6:33" customHeight="1">
      <c r="F918" s="1"/>
      <c r="G918" s="1"/>
      <c r="J918" s="1"/>
      <c r="K918" s="1"/>
      <c r="L918" s="1"/>
      <c r="R918" s="1"/>
      <c r="AC918" s="1"/>
      <c r="AE918" s="1"/>
      <c r="AG918" s="1"/>
    </row>
    <row r="919" spans="6:33" customHeight="1">
      <c r="F919" s="1"/>
      <c r="G919" s="1"/>
      <c r="J919" s="1"/>
      <c r="K919" s="1"/>
      <c r="L919" s="1"/>
      <c r="R919" s="1"/>
      <c r="AC919" s="1"/>
      <c r="AE919" s="1"/>
      <c r="AG919" s="1"/>
    </row>
    <row r="920" spans="6:33" customHeight="1">
      <c r="F920" s="1"/>
      <c r="G920" s="1"/>
      <c r="J920" s="1"/>
      <c r="K920" s="1"/>
      <c r="L920" s="1"/>
      <c r="R920" s="1"/>
      <c r="AC920" s="1"/>
      <c r="AE920" s="1"/>
      <c r="AG920" s="1"/>
    </row>
    <row r="921" spans="6:33" customHeight="1">
      <c r="F921" s="1"/>
      <c r="G921" s="1"/>
      <c r="J921" s="1"/>
      <c r="K921" s="1"/>
      <c r="L921" s="1"/>
      <c r="R921" s="1"/>
      <c r="AC921" s="1"/>
      <c r="AE921" s="1"/>
      <c r="AG921" s="1"/>
    </row>
    <row r="922" spans="6:33" customHeight="1">
      <c r="F922" s="1"/>
      <c r="G922" s="1"/>
      <c r="J922" s="1"/>
      <c r="K922" s="1"/>
      <c r="L922" s="1"/>
      <c r="R922" s="1"/>
      <c r="AC922" s="1"/>
      <c r="AE922" s="1"/>
      <c r="AG922" s="1"/>
    </row>
    <row r="923" spans="6:33" customHeight="1">
      <c r="F923" s="1"/>
      <c r="G923" s="1"/>
      <c r="J923" s="1"/>
      <c r="K923" s="1"/>
      <c r="L923" s="1"/>
      <c r="R923" s="1"/>
      <c r="AC923" s="1"/>
      <c r="AE923" s="1"/>
      <c r="AG923" s="1"/>
    </row>
    <row r="924" spans="6:33" customHeight="1">
      <c r="F924" s="1"/>
      <c r="G924" s="1"/>
      <c r="J924" s="1"/>
      <c r="K924" s="1"/>
      <c r="L924" s="1"/>
      <c r="R924" s="1"/>
      <c r="AC924" s="1"/>
      <c r="AE924" s="1"/>
      <c r="AG924" s="1"/>
    </row>
    <row r="925" spans="6:33" customHeight="1">
      <c r="F925" s="1"/>
      <c r="G925" s="1"/>
      <c r="J925" s="1"/>
      <c r="K925" s="1"/>
      <c r="L925" s="1"/>
      <c r="R925" s="1"/>
      <c r="AC925" s="1"/>
      <c r="AE925" s="1"/>
      <c r="AG925" s="1"/>
    </row>
    <row r="926" spans="6:33" customHeight="1">
      <c r="F926" s="1"/>
      <c r="G926" s="1"/>
      <c r="J926" s="1"/>
      <c r="K926" s="1"/>
      <c r="L926" s="1"/>
      <c r="R926" s="1"/>
      <c r="AC926" s="1"/>
      <c r="AE926" s="1"/>
      <c r="AG926" s="1"/>
    </row>
    <row r="927" spans="6:33" customHeight="1">
      <c r="F927" s="1"/>
      <c r="G927" s="1"/>
      <c r="J927" s="1"/>
      <c r="K927" s="1"/>
      <c r="L927" s="1"/>
      <c r="R927" s="1"/>
      <c r="AC927" s="1"/>
      <c r="AE927" s="1"/>
      <c r="AG927" s="1"/>
    </row>
    <row r="928" spans="6:33" customHeight="1">
      <c r="F928" s="1"/>
      <c r="G928" s="1"/>
      <c r="J928" s="1"/>
      <c r="K928" s="1"/>
      <c r="L928" s="1"/>
      <c r="R928" s="1"/>
      <c r="AC928" s="1"/>
      <c r="AE928" s="1"/>
      <c r="AG928" s="1"/>
    </row>
    <row r="929" spans="6:33" customHeight="1">
      <c r="F929" s="1"/>
      <c r="G929" s="1"/>
      <c r="J929" s="1"/>
      <c r="K929" s="1"/>
      <c r="L929" s="1"/>
      <c r="R929" s="1"/>
      <c r="AC929" s="1"/>
      <c r="AE929" s="1"/>
      <c r="AG929" s="1"/>
    </row>
    <row r="930" spans="6:33" customHeight="1">
      <c r="F930" s="1"/>
      <c r="G930" s="1"/>
      <c r="J930" s="1"/>
      <c r="K930" s="1"/>
      <c r="L930" s="1"/>
      <c r="R930" s="1"/>
      <c r="AC930" s="1"/>
      <c r="AE930" s="1"/>
      <c r="AG930" s="1"/>
    </row>
    <row r="931" spans="6:33" customHeight="1">
      <c r="F931" s="1"/>
      <c r="G931" s="1"/>
      <c r="J931" s="1"/>
      <c r="K931" s="1"/>
      <c r="L931" s="1"/>
      <c r="R931" s="1"/>
      <c r="AC931" s="1"/>
      <c r="AE931" s="1"/>
      <c r="AG931" s="1"/>
    </row>
    <row r="932" spans="6:33" customHeight="1">
      <c r="F932" s="1"/>
      <c r="G932" s="1"/>
      <c r="J932" s="1"/>
      <c r="K932" s="1"/>
      <c r="L932" s="1"/>
      <c r="R932" s="1"/>
      <c r="AC932" s="1"/>
      <c r="AE932" s="1"/>
      <c r="AG932" s="1"/>
    </row>
    <row r="933" spans="6:33" customHeight="1">
      <c r="F933" s="1"/>
      <c r="G933" s="1"/>
      <c r="J933" s="1"/>
      <c r="K933" s="1"/>
      <c r="L933" s="1"/>
      <c r="R933" s="1"/>
      <c r="AC933" s="1"/>
      <c r="AE933" s="1"/>
      <c r="AG933" s="1"/>
    </row>
    <row r="934" spans="6:33" customHeight="1">
      <c r="F934" s="1"/>
      <c r="G934" s="1"/>
      <c r="J934" s="1"/>
      <c r="K934" s="1"/>
      <c r="L934" s="1"/>
      <c r="R934" s="1"/>
      <c r="AC934" s="1"/>
      <c r="AE934" s="1"/>
      <c r="AG934" s="1"/>
    </row>
    <row r="935" spans="6:33" customHeight="1">
      <c r="F935" s="1"/>
      <c r="G935" s="1"/>
      <c r="J935" s="1"/>
      <c r="K935" s="1"/>
      <c r="L935" s="1"/>
      <c r="R935" s="1"/>
      <c r="AC935" s="1"/>
      <c r="AE935" s="1"/>
      <c r="AG935" s="1"/>
    </row>
    <row r="936" spans="6:33" customHeight="1">
      <c r="F936" s="1"/>
      <c r="G936" s="1"/>
      <c r="J936" s="1"/>
      <c r="K936" s="1"/>
      <c r="L936" s="1"/>
      <c r="R936" s="1"/>
      <c r="AC936" s="1"/>
      <c r="AE936" s="1"/>
      <c r="AG936" s="1"/>
    </row>
    <row r="937" spans="6:33" customHeight="1">
      <c r="F937" s="1"/>
      <c r="G937" s="1"/>
      <c r="J937" s="1"/>
      <c r="K937" s="1"/>
      <c r="L937" s="1"/>
      <c r="R937" s="1"/>
      <c r="AC937" s="1"/>
      <c r="AE937" s="1"/>
      <c r="AG937" s="1"/>
    </row>
    <row r="938" spans="6:33" customHeight="1">
      <c r="F938" s="1"/>
      <c r="G938" s="1"/>
      <c r="J938" s="1"/>
      <c r="K938" s="1"/>
      <c r="L938" s="1"/>
      <c r="R938" s="1"/>
      <c r="AC938" s="1"/>
      <c r="AE938" s="1"/>
      <c r="AG938" s="1"/>
    </row>
    <row r="939" spans="6:33" customHeight="1">
      <c r="F939" s="1"/>
      <c r="G939" s="1"/>
      <c r="J939" s="1"/>
      <c r="K939" s="1"/>
      <c r="L939" s="1"/>
      <c r="R939" s="1"/>
      <c r="AC939" s="1"/>
      <c r="AE939" s="1"/>
      <c r="AG939" s="1"/>
    </row>
    <row r="940" spans="6:33" customHeight="1">
      <c r="F940" s="1"/>
      <c r="G940" s="1"/>
      <c r="J940" s="1"/>
      <c r="K940" s="1"/>
      <c r="L940" s="1"/>
      <c r="R940" s="1"/>
      <c r="AC940" s="1"/>
      <c r="AE940" s="1"/>
      <c r="AG940" s="1"/>
    </row>
    <row r="941" spans="6:33" customHeight="1">
      <c r="F941" s="1"/>
      <c r="G941" s="1"/>
      <c r="J941" s="1"/>
      <c r="K941" s="1"/>
      <c r="L941" s="1"/>
      <c r="R941" s="1"/>
      <c r="AC941" s="1"/>
      <c r="AE941" s="1"/>
      <c r="AG941" s="1"/>
    </row>
    <row r="942" spans="6:33" customHeight="1">
      <c r="F942" s="1"/>
      <c r="G942" s="1"/>
      <c r="J942" s="1"/>
      <c r="K942" s="1"/>
      <c r="L942" s="1"/>
      <c r="R942" s="1"/>
      <c r="AC942" s="1"/>
      <c r="AE942" s="1"/>
      <c r="AG942" s="1"/>
    </row>
    <row r="943" spans="6:33" customHeight="1">
      <c r="F943" s="1"/>
      <c r="G943" s="1"/>
      <c r="J943" s="1"/>
      <c r="K943" s="1"/>
      <c r="L943" s="1"/>
      <c r="R943" s="1"/>
      <c r="AC943" s="1"/>
      <c r="AE943" s="1"/>
      <c r="AG943" s="1"/>
    </row>
    <row r="944" spans="6:33" customHeight="1">
      <c r="F944" s="1"/>
      <c r="G944" s="1"/>
      <c r="J944" s="1"/>
      <c r="K944" s="1"/>
      <c r="L944" s="1"/>
      <c r="R944" s="1"/>
      <c r="AC944" s="1"/>
      <c r="AE944" s="1"/>
      <c r="AG944" s="1"/>
    </row>
    <row r="945" spans="6:33" customHeight="1">
      <c r="F945" s="1"/>
      <c r="G945" s="1"/>
      <c r="J945" s="1"/>
      <c r="K945" s="1"/>
      <c r="L945" s="1"/>
      <c r="R945" s="1"/>
      <c r="AC945" s="1"/>
      <c r="AE945" s="1"/>
      <c r="AG945" s="1"/>
    </row>
    <row r="946" spans="6:33" customHeight="1">
      <c r="F946" s="1"/>
      <c r="G946" s="1"/>
      <c r="J946" s="1"/>
      <c r="K946" s="1"/>
      <c r="L946" s="1"/>
      <c r="R946" s="1"/>
      <c r="AC946" s="1"/>
      <c r="AE946" s="1"/>
      <c r="AG946" s="1"/>
    </row>
    <row r="947" spans="6:33" customHeight="1">
      <c r="F947" s="1"/>
      <c r="G947" s="1"/>
      <c r="J947" s="1"/>
      <c r="K947" s="1"/>
      <c r="L947" s="1"/>
      <c r="R947" s="1"/>
      <c r="AC947" s="1"/>
      <c r="AE947" s="1"/>
      <c r="AG947" s="1"/>
    </row>
    <row r="948" spans="6:33" customHeight="1">
      <c r="F948" s="1"/>
      <c r="G948" s="1"/>
      <c r="J948" s="1"/>
      <c r="K948" s="1"/>
      <c r="L948" s="1"/>
      <c r="R948" s="1"/>
      <c r="AC948" s="1"/>
      <c r="AE948" s="1"/>
      <c r="AG948" s="1"/>
    </row>
    <row r="949" spans="6:33" customHeight="1">
      <c r="F949" s="1"/>
      <c r="G949" s="1"/>
      <c r="J949" s="1"/>
      <c r="K949" s="1"/>
      <c r="L949" s="1"/>
      <c r="R949" s="1"/>
      <c r="AC949" s="1"/>
      <c r="AE949" s="1"/>
      <c r="AG949" s="1"/>
    </row>
    <row r="950" spans="6:33" customHeight="1">
      <c r="F950" s="1"/>
      <c r="G950" s="1"/>
      <c r="J950" s="1"/>
      <c r="K950" s="1"/>
      <c r="L950" s="1"/>
      <c r="R950" s="1"/>
      <c r="AC950" s="1"/>
      <c r="AE950" s="1"/>
      <c r="AG950" s="1"/>
    </row>
    <row r="951" spans="6:33" customHeight="1">
      <c r="F951" s="1"/>
      <c r="G951" s="1"/>
      <c r="J951" s="1"/>
      <c r="K951" s="1"/>
      <c r="L951" s="1"/>
      <c r="R951" s="1"/>
      <c r="AC951" s="1"/>
      <c r="AE951" s="1"/>
      <c r="AG951" s="1"/>
    </row>
    <row r="952" spans="6:33" customHeight="1">
      <c r="F952" s="1"/>
      <c r="G952" s="1"/>
      <c r="J952" s="1"/>
      <c r="K952" s="1"/>
      <c r="L952" s="1"/>
      <c r="R952" s="1"/>
      <c r="AC952" s="1"/>
      <c r="AE952" s="1"/>
      <c r="AG952" s="1"/>
    </row>
    <row r="953" spans="6:33" customHeight="1">
      <c r="F953" s="1"/>
      <c r="G953" s="1"/>
      <c r="J953" s="1"/>
      <c r="K953" s="1"/>
      <c r="L953" s="1"/>
      <c r="R953" s="1"/>
      <c r="AC953" s="1"/>
      <c r="AE953" s="1"/>
      <c r="AG953" s="1"/>
    </row>
    <row r="954" spans="6:33" customHeight="1">
      <c r="F954" s="1"/>
      <c r="G954" s="1"/>
      <c r="J954" s="1"/>
      <c r="K954" s="1"/>
      <c r="L954" s="1"/>
      <c r="R954" s="1"/>
      <c r="AC954" s="1"/>
      <c r="AE954" s="1"/>
      <c r="AG954" s="1"/>
    </row>
    <row r="955" spans="6:33" customHeight="1">
      <c r="F955" s="1"/>
      <c r="G955" s="1"/>
      <c r="J955" s="1"/>
      <c r="K955" s="1"/>
      <c r="L955" s="1"/>
      <c r="R955" s="1"/>
      <c r="AC955" s="1"/>
      <c r="AE955" s="1"/>
      <c r="AG955" s="1"/>
    </row>
    <row r="956" spans="6:33" customHeight="1">
      <c r="F956" s="1"/>
      <c r="G956" s="1"/>
      <c r="J956" s="1"/>
      <c r="K956" s="1"/>
      <c r="L956" s="1"/>
      <c r="R956" s="1"/>
      <c r="AC956" s="1"/>
      <c r="AE956" s="1"/>
      <c r="AG956" s="1"/>
    </row>
    <row r="957" spans="6:33" customHeight="1">
      <c r="F957" s="1"/>
      <c r="G957" s="1"/>
      <c r="J957" s="1"/>
      <c r="K957" s="1"/>
      <c r="L957" s="1"/>
      <c r="R957" s="1"/>
      <c r="AC957" s="1"/>
      <c r="AE957" s="1"/>
      <c r="AG957" s="1"/>
    </row>
    <row r="958" spans="6:33" customHeight="1">
      <c r="F958" s="1"/>
      <c r="G958" s="1"/>
      <c r="J958" s="1"/>
      <c r="K958" s="1"/>
      <c r="L958" s="1"/>
      <c r="R958" s="1"/>
      <c r="AC958" s="1"/>
      <c r="AE958" s="1"/>
      <c r="AG958" s="1"/>
    </row>
    <row r="959" spans="6:33" customHeight="1">
      <c r="F959" s="1"/>
      <c r="G959" s="1"/>
      <c r="J959" s="1"/>
      <c r="K959" s="1"/>
      <c r="L959" s="1"/>
      <c r="R959" s="1"/>
      <c r="AC959" s="1"/>
      <c r="AE959" s="1"/>
      <c r="AG959" s="1"/>
    </row>
    <row r="960" spans="6:33" customHeight="1">
      <c r="F960" s="1"/>
      <c r="G960" s="1"/>
      <c r="J960" s="1"/>
      <c r="K960" s="1"/>
      <c r="L960" s="1"/>
      <c r="R960" s="1"/>
      <c r="AC960" s="1"/>
      <c r="AE960" s="1"/>
      <c r="AG960" s="1"/>
    </row>
    <row r="961" spans="6:33" customHeight="1">
      <c r="F961" s="1"/>
      <c r="G961" s="1"/>
      <c r="J961" s="1"/>
      <c r="K961" s="1"/>
      <c r="L961" s="1"/>
      <c r="R961" s="1"/>
      <c r="AC961" s="1"/>
      <c r="AE961" s="1"/>
      <c r="AG961" s="1"/>
    </row>
    <row r="962" spans="6:33" customHeight="1">
      <c r="F962" s="1"/>
      <c r="G962" s="1"/>
      <c r="J962" s="1"/>
      <c r="K962" s="1"/>
      <c r="L962" s="1"/>
      <c r="R962" s="1"/>
      <c r="AC962" s="1"/>
      <c r="AE962" s="1"/>
      <c r="AG962" s="1"/>
    </row>
    <row r="963" spans="6:33" customHeight="1">
      <c r="F963" s="1"/>
      <c r="G963" s="1"/>
      <c r="J963" s="1"/>
      <c r="K963" s="1"/>
      <c r="L963" s="1"/>
      <c r="R963" s="1"/>
      <c r="AC963" s="1"/>
      <c r="AE963" s="1"/>
      <c r="AG963" s="1"/>
    </row>
    <row r="964" spans="6:33" customHeight="1">
      <c r="F964" s="1"/>
      <c r="G964" s="1"/>
      <c r="J964" s="1"/>
      <c r="K964" s="1"/>
      <c r="L964" s="1"/>
      <c r="R964" s="1"/>
      <c r="AC964" s="1"/>
      <c r="AE964" s="1"/>
      <c r="AG964" s="1"/>
    </row>
    <row r="965" spans="6:33" customHeight="1">
      <c r="F965" s="1"/>
      <c r="G965" s="1"/>
      <c r="J965" s="1"/>
      <c r="K965" s="1"/>
      <c r="L965" s="1"/>
      <c r="R965" s="1"/>
      <c r="AC965" s="1"/>
      <c r="AE965" s="1"/>
      <c r="AG965" s="1"/>
    </row>
    <row r="966" spans="6:33" customHeight="1">
      <c r="F966" s="1"/>
      <c r="G966" s="1"/>
      <c r="J966" s="1"/>
      <c r="K966" s="1"/>
      <c r="L966" s="1"/>
      <c r="R966" s="1"/>
      <c r="AC966" s="1"/>
      <c r="AE966" s="1"/>
      <c r="AG966" s="1"/>
    </row>
    <row r="967" spans="6:33" customHeight="1">
      <c r="F967" s="1"/>
      <c r="G967" s="1"/>
      <c r="J967" s="1"/>
      <c r="K967" s="1"/>
      <c r="L967" s="1"/>
      <c r="R967" s="1"/>
      <c r="AC967" s="1"/>
      <c r="AE967" s="1"/>
      <c r="AG967" s="1"/>
    </row>
    <row r="968" spans="6:33" customHeight="1">
      <c r="F968" s="1"/>
      <c r="G968" s="1"/>
      <c r="J968" s="1"/>
      <c r="K968" s="1"/>
      <c r="L968" s="1"/>
      <c r="R968" s="1"/>
      <c r="AC968" s="1"/>
      <c r="AE968" s="1"/>
      <c r="AG968" s="1"/>
    </row>
    <row r="969" spans="6:33" customHeight="1">
      <c r="F969" s="1"/>
      <c r="G969" s="1"/>
      <c r="J969" s="1"/>
      <c r="K969" s="1"/>
      <c r="L969" s="1"/>
      <c r="R969" s="1"/>
      <c r="AC969" s="1"/>
      <c r="AE969" s="1"/>
      <c r="AG969" s="1"/>
    </row>
    <row r="970" spans="6:33" customHeight="1">
      <c r="F970" s="1"/>
      <c r="G970" s="1"/>
      <c r="J970" s="1"/>
      <c r="K970" s="1"/>
      <c r="L970" s="1"/>
      <c r="R970" s="1"/>
      <c r="AC970" s="1"/>
      <c r="AE970" s="1"/>
      <c r="AG970" s="1"/>
    </row>
    <row r="971" spans="6:33" customHeight="1">
      <c r="F971" s="1"/>
      <c r="G971" s="1"/>
      <c r="J971" s="1"/>
      <c r="K971" s="1"/>
      <c r="L971" s="1"/>
      <c r="R971" s="1"/>
      <c r="AC971" s="1"/>
      <c r="AE971" s="1"/>
      <c r="AG971" s="1"/>
    </row>
    <row r="972" spans="6:33" customHeight="1">
      <c r="F972" s="1"/>
      <c r="G972" s="1"/>
      <c r="J972" s="1"/>
      <c r="K972" s="1"/>
      <c r="L972" s="1"/>
      <c r="R972" s="1"/>
      <c r="AC972" s="1"/>
      <c r="AE972" s="1"/>
      <c r="AG972" s="1"/>
    </row>
    <row r="973" spans="6:33" customHeight="1">
      <c r="F973" s="1"/>
      <c r="G973" s="1"/>
      <c r="J973" s="1"/>
      <c r="K973" s="1"/>
      <c r="L973" s="1"/>
      <c r="R973" s="1"/>
      <c r="AC973" s="1"/>
      <c r="AE973" s="1"/>
      <c r="AG973" s="1"/>
    </row>
    <row r="974" spans="6:33" customHeight="1">
      <c r="F974" s="1"/>
      <c r="G974" s="1"/>
      <c r="J974" s="1"/>
      <c r="K974" s="1"/>
      <c r="L974" s="1"/>
      <c r="R974" s="1"/>
      <c r="AC974" s="1"/>
      <c r="AE974" s="1"/>
      <c r="AG974" s="1"/>
    </row>
    <row r="975" spans="6:33" customHeight="1">
      <c r="F975" s="1"/>
      <c r="G975" s="1"/>
      <c r="J975" s="1"/>
      <c r="K975" s="1"/>
      <c r="L975" s="1"/>
      <c r="R975" s="1"/>
      <c r="AC975" s="1"/>
      <c r="AE975" s="1"/>
      <c r="AG975" s="1"/>
    </row>
    <row r="976" spans="6:33" customHeight="1">
      <c r="F976" s="1"/>
      <c r="G976" s="1"/>
      <c r="J976" s="1"/>
      <c r="K976" s="1"/>
      <c r="L976" s="1"/>
      <c r="R976" s="1"/>
      <c r="AC976" s="1"/>
      <c r="AE976" s="1"/>
      <c r="AG976" s="1"/>
    </row>
    <row r="977" spans="6:33" customHeight="1">
      <c r="F977" s="1"/>
      <c r="G977" s="1"/>
      <c r="J977" s="1"/>
      <c r="K977" s="1"/>
      <c r="L977" s="1"/>
      <c r="R977" s="1"/>
      <c r="AC977" s="1"/>
      <c r="AE977" s="1"/>
      <c r="AG977" s="1"/>
    </row>
    <row r="978" spans="6:33" customHeight="1">
      <c r="F978" s="1"/>
      <c r="G978" s="1"/>
      <c r="J978" s="1"/>
      <c r="K978" s="1"/>
      <c r="L978" s="1"/>
      <c r="R978" s="1"/>
      <c r="AC978" s="1"/>
      <c r="AE978" s="1"/>
      <c r="AG978" s="1"/>
    </row>
    <row r="979" spans="6:33" customHeight="1">
      <c r="F979" s="1"/>
      <c r="G979" s="1"/>
      <c r="J979" s="1"/>
      <c r="K979" s="1"/>
      <c r="L979" s="1"/>
      <c r="R979" s="1"/>
      <c r="AC979" s="1"/>
      <c r="AE979" s="1"/>
      <c r="AG979" s="1"/>
    </row>
    <row r="980" spans="6:33" customHeight="1">
      <c r="F980" s="1"/>
      <c r="G980" s="1"/>
      <c r="J980" s="1"/>
      <c r="K980" s="1"/>
      <c r="L980" s="1"/>
      <c r="R980" s="1"/>
      <c r="AC980" s="1"/>
      <c r="AE980" s="1"/>
      <c r="AG980" s="1"/>
    </row>
    <row r="981" spans="6:33" customHeight="1">
      <c r="F981" s="1"/>
      <c r="G981" s="1"/>
      <c r="J981" s="1"/>
      <c r="K981" s="1"/>
      <c r="L981" s="1"/>
      <c r="R981" s="1"/>
      <c r="AC981" s="1"/>
      <c r="AE981" s="1"/>
      <c r="AG981" s="1"/>
    </row>
    <row r="982" spans="6:33" customHeight="1">
      <c r="F982" s="1"/>
      <c r="G982" s="1"/>
      <c r="J982" s="1"/>
      <c r="K982" s="1"/>
      <c r="L982" s="1"/>
      <c r="R982" s="1"/>
      <c r="AC982" s="1"/>
      <c r="AE982" s="1"/>
      <c r="AG982" s="1"/>
    </row>
    <row r="983" spans="6:33" customHeight="1">
      <c r="F983" s="1"/>
      <c r="G983" s="1"/>
      <c r="J983" s="1"/>
      <c r="K983" s="1"/>
      <c r="L983" s="1"/>
      <c r="R983" s="1"/>
      <c r="AC983" s="1"/>
      <c r="AE983" s="1"/>
      <c r="AG983" s="1"/>
    </row>
    <row r="984" spans="6:33" customHeight="1">
      <c r="F984" s="1"/>
      <c r="G984" s="1"/>
      <c r="J984" s="1"/>
      <c r="K984" s="1"/>
      <c r="L984" s="1"/>
      <c r="R984" s="1"/>
      <c r="AC984" s="1"/>
      <c r="AE984" s="1"/>
      <c r="AG984" s="1"/>
    </row>
    <row r="985" spans="6:33" customHeight="1">
      <c r="F985" s="1"/>
      <c r="G985" s="1"/>
      <c r="J985" s="1"/>
      <c r="K985" s="1"/>
      <c r="L985" s="1"/>
      <c r="R985" s="1"/>
      <c r="AC985" s="1"/>
      <c r="AE985" s="1"/>
      <c r="AG985" s="1"/>
    </row>
    <row r="986" spans="6:33" customHeight="1">
      <c r="F986" s="1"/>
      <c r="G986" s="1"/>
      <c r="J986" s="1"/>
      <c r="K986" s="1"/>
      <c r="L986" s="1"/>
      <c r="R986" s="1"/>
      <c r="AC986" s="1"/>
      <c r="AE986" s="1"/>
      <c r="AG986" s="1"/>
    </row>
    <row r="987" spans="6:33" customHeight="1">
      <c r="F987" s="1"/>
      <c r="G987" s="1"/>
      <c r="J987" s="1"/>
      <c r="K987" s="1"/>
      <c r="L987" s="1"/>
      <c r="R987" s="1"/>
      <c r="AC987" s="1"/>
      <c r="AE987" s="1"/>
      <c r="AG987" s="1"/>
    </row>
    <row r="988" spans="6:33" customHeight="1">
      <c r="F988" s="1"/>
      <c r="G988" s="1"/>
      <c r="J988" s="1"/>
      <c r="K988" s="1"/>
      <c r="L988" s="1"/>
      <c r="R988" s="1"/>
      <c r="AC988" s="1"/>
      <c r="AE988" s="1"/>
      <c r="AG988" s="1"/>
    </row>
    <row r="989" spans="6:33" customHeight="1">
      <c r="F989" s="1"/>
      <c r="G989" s="1"/>
      <c r="J989" s="1"/>
      <c r="K989" s="1"/>
      <c r="L989" s="1"/>
      <c r="R989" s="1"/>
      <c r="AC989" s="1"/>
      <c r="AE989" s="1"/>
      <c r="AG989" s="1"/>
    </row>
    <row r="990" spans="6:33" customHeight="1">
      <c r="F990" s="1"/>
      <c r="G990" s="1"/>
      <c r="J990" s="1"/>
      <c r="K990" s="1"/>
      <c r="L990" s="1"/>
      <c r="R990" s="1"/>
      <c r="AC990" s="1"/>
      <c r="AE990" s="1"/>
      <c r="AG990" s="1"/>
    </row>
    <row r="991" spans="6:33" customHeight="1">
      <c r="F991" s="1"/>
      <c r="G991" s="1"/>
      <c r="J991" s="1"/>
      <c r="K991" s="1"/>
      <c r="L991" s="1"/>
      <c r="R991" s="1"/>
      <c r="AC991" s="1"/>
      <c r="AE991" s="1"/>
      <c r="AG991" s="1"/>
    </row>
    <row r="992" spans="6:33" customHeight="1">
      <c r="F992" s="1"/>
      <c r="G992" s="1"/>
      <c r="J992" s="1"/>
      <c r="K992" s="1"/>
      <c r="L992" s="1"/>
      <c r="R992" s="1"/>
      <c r="AC992" s="1"/>
      <c r="AE992" s="1"/>
      <c r="AG992" s="1"/>
    </row>
    <row r="993" spans="6:33" customHeight="1">
      <c r="F993" s="1"/>
      <c r="G993" s="1"/>
      <c r="J993" s="1"/>
      <c r="K993" s="1"/>
      <c r="L993" s="1"/>
      <c r="R993" s="1"/>
      <c r="AC993" s="1"/>
      <c r="AE993" s="1"/>
      <c r="AG993" s="1"/>
    </row>
    <row r="994" spans="6:33" customHeight="1">
      <c r="F994" s="1"/>
      <c r="G994" s="1"/>
      <c r="J994" s="1"/>
      <c r="K994" s="1"/>
      <c r="L994" s="1"/>
      <c r="R994" s="1"/>
      <c r="AC994" s="1"/>
      <c r="AE994" s="1"/>
      <c r="AG994" s="1"/>
    </row>
    <row r="995" spans="6:33" customHeight="1">
      <c r="F995" s="1"/>
      <c r="G995" s="1"/>
      <c r="J995" s="1"/>
      <c r="K995" s="1"/>
      <c r="L995" s="1"/>
      <c r="R995" s="1"/>
      <c r="AC995" s="1"/>
      <c r="AE995" s="1"/>
      <c r="AG995" s="1"/>
    </row>
    <row r="996" spans="6:33" customHeight="1">
      <c r="F996" s="1"/>
      <c r="G996" s="1"/>
      <c r="J996" s="1"/>
      <c r="K996" s="1"/>
      <c r="L996" s="1"/>
      <c r="R996" s="1"/>
      <c r="AC996" s="1"/>
      <c r="AE996" s="1"/>
      <c r="AG996" s="1"/>
    </row>
    <row r="997" spans="6:33" customHeight="1">
      <c r="F997" s="1"/>
      <c r="G997" s="1"/>
      <c r="J997" s="1"/>
      <c r="K997" s="1"/>
      <c r="L997" s="1"/>
      <c r="R997" s="1"/>
      <c r="AC997" s="1"/>
      <c r="AE997" s="1"/>
      <c r="AG997" s="1"/>
    </row>
    <row r="998" spans="6:33" customHeight="1">
      <c r="F998" s="1"/>
      <c r="G998" s="1"/>
      <c r="J998" s="1"/>
      <c r="K998" s="1"/>
      <c r="L998" s="1"/>
      <c r="R998" s="1"/>
      <c r="AC998" s="1"/>
      <c r="AE998" s="1"/>
      <c r="AG998" s="1"/>
    </row>
    <row r="999" spans="6:33" customHeight="1">
      <c r="F999" s="1"/>
      <c r="G999" s="1"/>
      <c r="J999" s="1"/>
      <c r="K999" s="1"/>
      <c r="L999" s="1"/>
      <c r="R999" s="1"/>
      <c r="AC999" s="1"/>
      <c r="AE999" s="1"/>
      <c r="AG999" s="1"/>
    </row>
    <row r="1000" spans="6:33" customHeight="1">
      <c r="F1000" s="1"/>
      <c r="G1000" s="1"/>
      <c r="J1000" s="1"/>
      <c r="K1000" s="1"/>
      <c r="L1000" s="1"/>
      <c r="R1000" s="1"/>
      <c r="AC1000" s="1"/>
      <c r="AE1000" s="1"/>
      <c r="AG1000" s="1"/>
    </row>
    <row r="1001" spans="6:33" customHeight="1">
      <c r="F1001" s="1"/>
      <c r="G1001" s="1"/>
      <c r="J1001" s="1"/>
      <c r="K1001" s="1"/>
      <c r="L1001" s="1"/>
      <c r="R1001" s="1"/>
      <c r="AC1001" s="1"/>
      <c r="AE1001" s="1"/>
      <c r="AG1001" s="1"/>
    </row>
    <row r="1002" spans="6:33" customHeight="1">
      <c r="F1002" s="1"/>
      <c r="G1002" s="1"/>
      <c r="J1002" s="1"/>
      <c r="K1002" s="1"/>
      <c r="L1002" s="1"/>
      <c r="R1002" s="1"/>
      <c r="AC1002" s="1"/>
      <c r="AE1002" s="1"/>
      <c r="AG1002" s="1"/>
    </row>
    <row r="1003" spans="6:33" customHeight="1">
      <c r="F1003" s="1"/>
      <c r="G1003" s="1"/>
      <c r="J1003" s="1"/>
      <c r="K1003" s="1"/>
      <c r="L1003" s="1"/>
      <c r="R1003" s="1"/>
      <c r="AC1003" s="1"/>
      <c r="AE1003" s="1"/>
      <c r="AG1003" s="1"/>
    </row>
    <row r="1004" spans="6:33" customHeight="1">
      <c r="F1004" s="1"/>
      <c r="G1004" s="1"/>
      <c r="J1004" s="1"/>
      <c r="K1004" s="1"/>
      <c r="L1004" s="1"/>
      <c r="R1004" s="1"/>
      <c r="AC1004" s="1"/>
      <c r="AE1004" s="1"/>
      <c r="AG1004" s="1"/>
    </row>
    <row r="1005" spans="6:33" customHeight="1">
      <c r="F1005" s="1"/>
      <c r="G1005" s="1"/>
      <c r="J1005" s="1"/>
      <c r="K1005" s="1"/>
      <c r="L1005" s="1"/>
      <c r="R1005" s="1"/>
      <c r="AC1005" s="1"/>
      <c r="AE1005" s="1"/>
      <c r="AG1005" s="1"/>
    </row>
    <row r="1006" spans="6:33" customHeight="1">
      <c r="F1006" s="1"/>
      <c r="G1006" s="1"/>
      <c r="J1006" s="1"/>
      <c r="K1006" s="1"/>
      <c r="L1006" s="1"/>
      <c r="R1006" s="1"/>
      <c r="AC1006" s="1"/>
      <c r="AE1006" s="1"/>
      <c r="AG1006" s="1"/>
    </row>
    <row r="1007" spans="6:33" customHeight="1">
      <c r="F1007" s="1"/>
      <c r="G1007" s="1"/>
      <c r="J1007" s="1"/>
      <c r="K1007" s="1"/>
      <c r="L1007" s="1"/>
      <c r="R1007" s="1"/>
      <c r="AC1007" s="1"/>
      <c r="AE1007" s="1"/>
      <c r="AG1007" s="1"/>
    </row>
    <row r="1008" spans="6:33" customHeight="1">
      <c r="F1008" s="1"/>
      <c r="G1008" s="1"/>
      <c r="J1008" s="1"/>
      <c r="K1008" s="1"/>
      <c r="L1008" s="1"/>
      <c r="R1008" s="1"/>
      <c r="AC1008" s="1"/>
      <c r="AE1008" s="1"/>
      <c r="AG1008" s="1"/>
    </row>
    <row r="1009" spans="6:33" customHeight="1">
      <c r="F1009" s="1"/>
      <c r="G1009" s="1"/>
      <c r="J1009" s="1"/>
      <c r="K1009" s="1"/>
      <c r="L1009" s="1"/>
      <c r="R1009" s="1"/>
      <c r="AC1009" s="1"/>
      <c r="AE1009" s="1"/>
      <c r="AG1009" s="1"/>
    </row>
    <row r="1010" spans="6:33" customHeight="1">
      <c r="F1010" s="1"/>
      <c r="G1010" s="1"/>
      <c r="J1010" s="1"/>
      <c r="K1010" s="1"/>
      <c r="L1010" s="1"/>
      <c r="R1010" s="1"/>
      <c r="AC1010" s="1"/>
      <c r="AE1010" s="1"/>
      <c r="AG1010" s="1"/>
    </row>
    <row r="1011" spans="6:33" customHeight="1">
      <c r="F1011" s="1"/>
      <c r="G1011" s="1"/>
      <c r="J1011" s="1"/>
      <c r="K1011" s="1"/>
      <c r="L1011" s="1"/>
      <c r="R1011" s="1"/>
      <c r="AC1011" s="1"/>
      <c r="AE1011" s="1"/>
      <c r="AG1011" s="1"/>
    </row>
    <row r="1012" spans="6:33" customHeight="1">
      <c r="F1012" s="1"/>
      <c r="G1012" s="1"/>
      <c r="J1012" s="1"/>
      <c r="K1012" s="1"/>
      <c r="L1012" s="1"/>
      <c r="R1012" s="1"/>
      <c r="AC1012" s="1"/>
      <c r="AE1012" s="1"/>
      <c r="AG1012" s="1"/>
    </row>
    <row r="1013" spans="6:33" customHeight="1">
      <c r="F1013" s="1"/>
      <c r="G1013" s="1"/>
      <c r="J1013" s="1"/>
      <c r="K1013" s="1"/>
      <c r="L1013" s="1"/>
      <c r="R1013" s="1"/>
      <c r="AC1013" s="1"/>
      <c r="AE1013" s="1"/>
      <c r="AG1013" s="1"/>
    </row>
    <row r="1014" spans="6:33" customHeight="1">
      <c r="F1014" s="1"/>
      <c r="G1014" s="1"/>
      <c r="J1014" s="1"/>
      <c r="K1014" s="1"/>
      <c r="L1014" s="1"/>
      <c r="R1014" s="1"/>
      <c r="AC1014" s="1"/>
      <c r="AE1014" s="1"/>
      <c r="AG1014" s="1"/>
    </row>
    <row r="1015" spans="6:33" customHeight="1">
      <c r="F1015" s="1"/>
      <c r="G1015" s="1"/>
      <c r="J1015" s="1"/>
      <c r="K1015" s="1"/>
      <c r="L1015" s="1"/>
      <c r="R1015" s="1"/>
      <c r="AC1015" s="1"/>
      <c r="AE1015" s="1"/>
      <c r="AG1015" s="1"/>
    </row>
    <row r="1016" spans="6:33" customHeight="1">
      <c r="F1016" s="1"/>
      <c r="G1016" s="1"/>
      <c r="J1016" s="1"/>
      <c r="K1016" s="1"/>
      <c r="L1016" s="1"/>
      <c r="R1016" s="1"/>
      <c r="AC1016" s="1"/>
      <c r="AE1016" s="1"/>
      <c r="AG1016" s="1"/>
    </row>
    <row r="1017" spans="6:33" customHeight="1">
      <c r="F1017" s="1"/>
      <c r="G1017" s="1"/>
      <c r="J1017" s="1"/>
      <c r="K1017" s="1"/>
      <c r="L1017" s="1"/>
      <c r="R1017" s="1"/>
      <c r="AC1017" s="1"/>
      <c r="AE1017" s="1"/>
      <c r="AG1017" s="1"/>
    </row>
    <row r="1018" spans="6:33" customHeight="1">
      <c r="F1018" s="1"/>
      <c r="G1018" s="1"/>
      <c r="J1018" s="1"/>
      <c r="K1018" s="1"/>
      <c r="L1018" s="1"/>
      <c r="R1018" s="1"/>
      <c r="AC1018" s="1"/>
      <c r="AE1018" s="1"/>
      <c r="AG1018" s="1"/>
    </row>
    <row r="1019" spans="6:33" customHeight="1">
      <c r="F1019" s="1"/>
      <c r="G1019" s="1"/>
      <c r="J1019" s="1"/>
      <c r="K1019" s="1"/>
      <c r="L1019" s="1"/>
      <c r="R1019" s="1"/>
      <c r="AC1019" s="1"/>
      <c r="AE1019" s="1"/>
      <c r="AG1019" s="1"/>
    </row>
    <row r="1020" spans="6:33" customHeight="1">
      <c r="F1020" s="1"/>
      <c r="G1020" s="1"/>
      <c r="J1020" s="1"/>
      <c r="K1020" s="1"/>
      <c r="L1020" s="1"/>
      <c r="R1020" s="1"/>
      <c r="AC1020" s="1"/>
      <c r="AE1020" s="1"/>
      <c r="AG1020" s="1"/>
    </row>
    <row r="1021" spans="6:33" customHeight="1">
      <c r="F1021" s="1"/>
      <c r="G1021" s="1"/>
      <c r="J1021" s="1"/>
      <c r="K1021" s="1"/>
      <c r="L1021" s="1"/>
      <c r="R1021" s="1"/>
      <c r="AC1021" s="1"/>
      <c r="AE1021" s="1"/>
      <c r="AG1021" s="1"/>
    </row>
    <row r="1022" spans="6:33" customHeight="1">
      <c r="F1022" s="1"/>
      <c r="G1022" s="1"/>
      <c r="J1022" s="1"/>
      <c r="K1022" s="1"/>
      <c r="L1022" s="1"/>
      <c r="R1022" s="1"/>
      <c r="AC1022" s="1"/>
      <c r="AE1022" s="1"/>
      <c r="AG1022" s="1"/>
    </row>
    <row r="1023" spans="6:33" customHeight="1">
      <c r="F1023" s="1"/>
      <c r="G1023" s="1"/>
      <c r="J1023" s="1"/>
      <c r="K1023" s="1"/>
      <c r="L1023" s="1"/>
      <c r="R1023" s="1"/>
      <c r="AC1023" s="1"/>
      <c r="AE1023" s="1"/>
      <c r="AG1023" s="1"/>
    </row>
    <row r="1024" spans="6:33" customHeight="1">
      <c r="F1024" s="1"/>
      <c r="G1024" s="1"/>
      <c r="J1024" s="1"/>
      <c r="K1024" s="1"/>
      <c r="L1024" s="1"/>
      <c r="R1024" s="1"/>
      <c r="AC1024" s="1"/>
      <c r="AE1024" s="1"/>
      <c r="AG1024" s="1"/>
    </row>
    <row r="1025" spans="6:33" customHeight="1">
      <c r="F1025" s="1"/>
      <c r="G1025" s="1"/>
      <c r="J1025" s="1"/>
      <c r="K1025" s="1"/>
      <c r="L1025" s="1"/>
      <c r="R1025" s="1"/>
      <c r="AC1025" s="1"/>
      <c r="AE1025" s="1"/>
      <c r="AG1025" s="1"/>
    </row>
    <row r="1026" spans="6:33" customHeight="1">
      <c r="F1026" s="1"/>
      <c r="G1026" s="1"/>
      <c r="J1026" s="1"/>
      <c r="K1026" s="1"/>
      <c r="L1026" s="1"/>
      <c r="R1026" s="1"/>
      <c r="AC1026" s="1"/>
      <c r="AE1026" s="1"/>
      <c r="AG1026" s="1"/>
    </row>
    <row r="1027" spans="6:33" customHeight="1">
      <c r="F1027" s="1"/>
      <c r="G1027" s="1"/>
      <c r="J1027" s="1"/>
      <c r="K1027" s="1"/>
      <c r="L1027" s="1"/>
      <c r="R1027" s="1"/>
      <c r="AC1027" s="1"/>
      <c r="AE1027" s="1"/>
      <c r="AG1027" s="1"/>
    </row>
    <row r="1028" spans="6:33" customHeight="1">
      <c r="F1028" s="1"/>
      <c r="G1028" s="1"/>
      <c r="J1028" s="1"/>
      <c r="K1028" s="1"/>
      <c r="L1028" s="1"/>
      <c r="R1028" s="1"/>
      <c r="AC1028" s="1"/>
      <c r="AE1028" s="1"/>
      <c r="AG1028" s="1"/>
    </row>
    <row r="1029" spans="6:33" customHeight="1">
      <c r="F1029" s="1"/>
      <c r="G1029" s="1"/>
      <c r="J1029" s="1"/>
      <c r="K1029" s="1"/>
      <c r="L1029" s="1"/>
      <c r="R1029" s="1"/>
      <c r="AC1029" s="1"/>
      <c r="AE1029" s="1"/>
      <c r="AG1029" s="1"/>
    </row>
    <row r="1030" spans="6:33" customHeight="1">
      <c r="F1030" s="1"/>
      <c r="G1030" s="1"/>
      <c r="J1030" s="1"/>
      <c r="K1030" s="1"/>
      <c r="L1030" s="1"/>
      <c r="R1030" s="1"/>
      <c r="AC1030" s="1"/>
      <c r="AE1030" s="1"/>
      <c r="AG1030" s="1"/>
    </row>
    <row r="1031" spans="6:33" customHeight="1">
      <c r="F1031" s="1"/>
      <c r="G1031" s="1"/>
      <c r="J1031" s="1"/>
      <c r="K1031" s="1"/>
      <c r="L1031" s="1"/>
      <c r="R1031" s="1"/>
      <c r="AC1031" s="1"/>
      <c r="AE1031" s="1"/>
      <c r="AG1031" s="1"/>
    </row>
    <row r="1032" spans="6:33" customHeight="1">
      <c r="F1032" s="1"/>
      <c r="G1032" s="1"/>
      <c r="J1032" s="1"/>
      <c r="K1032" s="1"/>
      <c r="L1032" s="1"/>
      <c r="R1032" s="1"/>
      <c r="AC1032" s="1"/>
      <c r="AE1032" s="1"/>
      <c r="AG1032" s="1"/>
    </row>
    <row r="1033" spans="6:33" customHeight="1">
      <c r="F1033" s="1"/>
      <c r="G1033" s="1"/>
      <c r="J1033" s="1"/>
      <c r="K1033" s="1"/>
      <c r="L1033" s="1"/>
      <c r="R1033" s="1"/>
      <c r="AC1033" s="1"/>
      <c r="AE1033" s="1"/>
      <c r="AG1033" s="1"/>
    </row>
    <row r="1034" spans="6:33" customHeight="1">
      <c r="F1034" s="1"/>
      <c r="G1034" s="1"/>
      <c r="J1034" s="1"/>
      <c r="K1034" s="1"/>
      <c r="L1034" s="1"/>
      <c r="R1034" s="1"/>
      <c r="AC1034" s="1"/>
      <c r="AE1034" s="1"/>
      <c r="AG1034" s="1"/>
    </row>
    <row r="1035" spans="6:33" customHeight="1">
      <c r="F1035" s="1"/>
      <c r="G1035" s="1"/>
      <c r="J1035" s="1"/>
      <c r="K1035" s="1"/>
      <c r="L1035" s="1"/>
      <c r="R1035" s="1"/>
      <c r="AC1035" s="1"/>
      <c r="AE1035" s="1"/>
      <c r="AG1035" s="1"/>
    </row>
    <row r="1036" spans="6:33" customHeight="1">
      <c r="F1036" s="1"/>
      <c r="G1036" s="1"/>
      <c r="J1036" s="1"/>
      <c r="K1036" s="1"/>
      <c r="L1036" s="1"/>
      <c r="R1036" s="1"/>
      <c r="AC1036" s="1"/>
      <c r="AE1036" s="1"/>
      <c r="AG1036" s="1"/>
    </row>
    <row r="1037" spans="6:33" customHeight="1">
      <c r="F1037" s="1"/>
      <c r="G1037" s="1"/>
      <c r="J1037" s="1"/>
      <c r="K1037" s="1"/>
      <c r="L1037" s="1"/>
      <c r="R1037" s="1"/>
      <c r="AC1037" s="1"/>
      <c r="AE1037" s="1"/>
      <c r="AG1037" s="1"/>
    </row>
    <row r="1038" spans="6:33" customHeight="1">
      <c r="F1038" s="1"/>
      <c r="G1038" s="1"/>
      <c r="J1038" s="1"/>
      <c r="K1038" s="1"/>
      <c r="L1038" s="1"/>
      <c r="R1038" s="1"/>
      <c r="AC1038" s="1"/>
      <c r="AE1038" s="1"/>
      <c r="AG1038" s="1"/>
    </row>
    <row r="1039" spans="6:33" customHeight="1">
      <c r="F1039" s="1"/>
      <c r="G1039" s="1"/>
      <c r="J1039" s="1"/>
      <c r="K1039" s="1"/>
      <c r="L1039" s="1"/>
      <c r="R1039" s="1"/>
      <c r="AC1039" s="1"/>
      <c r="AE1039" s="1"/>
      <c r="AG1039" s="1"/>
    </row>
    <row r="1040" spans="6:33" customHeight="1">
      <c r="F1040" s="1"/>
      <c r="G1040" s="1"/>
      <c r="J1040" s="1"/>
      <c r="K1040" s="1"/>
      <c r="L1040" s="1"/>
      <c r="R1040" s="1"/>
      <c r="AC1040" s="1"/>
      <c r="AE1040" s="1"/>
      <c r="AG1040" s="1"/>
    </row>
    <row r="1041" spans="6:33" customHeight="1">
      <c r="F1041" s="1"/>
      <c r="G1041" s="1"/>
      <c r="J1041" s="1"/>
      <c r="K1041" s="1"/>
      <c r="L1041" s="1"/>
      <c r="R1041" s="1"/>
      <c r="AC1041" s="1"/>
      <c r="AE1041" s="1"/>
      <c r="AG1041" s="1"/>
    </row>
    <row r="1042" spans="6:33" customHeight="1">
      <c r="F1042" s="1"/>
      <c r="G1042" s="1"/>
      <c r="J1042" s="1"/>
      <c r="K1042" s="1"/>
      <c r="L1042" s="1"/>
      <c r="R1042" s="1"/>
      <c r="AC1042" s="1"/>
      <c r="AE1042" s="1"/>
      <c r="AG1042" s="1"/>
    </row>
    <row r="1043" spans="6:33" customHeight="1">
      <c r="F1043" s="1"/>
      <c r="G1043" s="1"/>
      <c r="J1043" s="1"/>
      <c r="K1043" s="1"/>
      <c r="L1043" s="1"/>
      <c r="R1043" s="1"/>
      <c r="AC1043" s="1"/>
      <c r="AE1043" s="1"/>
      <c r="AG1043" s="1"/>
    </row>
    <row r="1044" spans="6:33" customHeight="1">
      <c r="F1044" s="1"/>
      <c r="G1044" s="1"/>
      <c r="J1044" s="1"/>
      <c r="K1044" s="1"/>
      <c r="L1044" s="1"/>
      <c r="R1044" s="1"/>
      <c r="AC1044" s="1"/>
      <c r="AE1044" s="1"/>
      <c r="AG1044" s="1"/>
    </row>
    <row r="1045" spans="6:33" customHeight="1">
      <c r="F1045" s="1"/>
      <c r="G1045" s="1"/>
      <c r="J1045" s="1"/>
      <c r="K1045" s="1"/>
      <c r="L1045" s="1"/>
      <c r="R1045" s="1"/>
      <c r="AC1045" s="1"/>
      <c r="AE1045" s="1"/>
      <c r="AG1045" s="1"/>
    </row>
    <row r="1046" spans="6:33" customHeight="1">
      <c r="F1046" s="1"/>
      <c r="G1046" s="1"/>
      <c r="J1046" s="1"/>
      <c r="K1046" s="1"/>
      <c r="L1046" s="1"/>
      <c r="R1046" s="1"/>
      <c r="AC1046" s="1"/>
      <c r="AE1046" s="1"/>
      <c r="AG1046" s="1"/>
    </row>
    <row r="1047" spans="6:33" customHeight="1">
      <c r="F1047" s="1"/>
      <c r="G1047" s="1"/>
      <c r="J1047" s="1"/>
      <c r="K1047" s="1"/>
      <c r="L1047" s="1"/>
      <c r="R1047" s="1"/>
      <c r="AC1047" s="1"/>
      <c r="AE1047" s="1"/>
      <c r="AG1047" s="1"/>
    </row>
    <row r="1048" spans="6:33" customHeight="1">
      <c r="F1048" s="1"/>
      <c r="G1048" s="1"/>
      <c r="J1048" s="1"/>
      <c r="K1048" s="1"/>
      <c r="L1048" s="1"/>
      <c r="R1048" s="1"/>
      <c r="AC1048" s="1"/>
      <c r="AE1048" s="1"/>
      <c r="AG1048" s="1"/>
    </row>
    <row r="1049" spans="6:33" customHeight="1">
      <c r="F1049" s="1"/>
      <c r="G1049" s="1"/>
      <c r="J1049" s="1"/>
      <c r="K1049" s="1"/>
      <c r="L1049" s="1"/>
      <c r="R1049" s="1"/>
      <c r="AC1049" s="1"/>
      <c r="AE1049" s="1"/>
      <c r="AG1049" s="1"/>
    </row>
    <row r="1050" spans="6:33" customHeight="1">
      <c r="F1050" s="1"/>
      <c r="G1050" s="1"/>
      <c r="J1050" s="1"/>
      <c r="K1050" s="1"/>
      <c r="L1050" s="1"/>
      <c r="R1050" s="1"/>
      <c r="AC1050" s="1"/>
      <c r="AE1050" s="1"/>
      <c r="AG1050" s="1"/>
    </row>
    <row r="1051" spans="6:33" customHeight="1">
      <c r="F1051" s="1"/>
      <c r="G1051" s="1"/>
      <c r="J1051" s="1"/>
      <c r="K1051" s="1"/>
      <c r="L1051" s="1"/>
      <c r="R1051" s="1"/>
      <c r="AC1051" s="1"/>
      <c r="AE1051" s="1"/>
      <c r="AG1051" s="1"/>
    </row>
    <row r="1052" spans="6:33" customHeight="1">
      <c r="F1052" s="1"/>
      <c r="G1052" s="1"/>
      <c r="J1052" s="1"/>
      <c r="K1052" s="1"/>
      <c r="L1052" s="1"/>
      <c r="R1052" s="1"/>
      <c r="AC1052" s="1"/>
      <c r="AE1052" s="1"/>
      <c r="AG1052" s="1"/>
    </row>
    <row r="1053" spans="6:33" customHeight="1">
      <c r="F1053" s="1"/>
      <c r="G1053" s="1"/>
      <c r="J1053" s="1"/>
      <c r="K1053" s="1"/>
      <c r="L1053" s="1"/>
      <c r="R1053" s="1"/>
      <c r="AC1053" s="1"/>
      <c r="AE1053" s="1"/>
      <c r="AG1053" s="1"/>
    </row>
    <row r="1054" spans="6:33" customHeight="1">
      <c r="F1054" s="1"/>
      <c r="G1054" s="1"/>
      <c r="J1054" s="1"/>
      <c r="K1054" s="1"/>
      <c r="L1054" s="1"/>
      <c r="R1054" s="1"/>
      <c r="AC1054" s="1"/>
      <c r="AE1054" s="1"/>
      <c r="AG1054" s="1"/>
    </row>
    <row r="1055" spans="6:33" customHeight="1">
      <c r="F1055" s="1"/>
      <c r="G1055" s="1"/>
      <c r="J1055" s="1"/>
      <c r="K1055" s="1"/>
      <c r="L1055" s="1"/>
      <c r="R1055" s="1"/>
      <c r="AC1055" s="1"/>
      <c r="AE1055" s="1"/>
      <c r="AG1055" s="1"/>
    </row>
    <row r="1056" spans="6:33" customHeight="1">
      <c r="F1056" s="1"/>
      <c r="G1056" s="1"/>
      <c r="J1056" s="1"/>
      <c r="K1056" s="1"/>
      <c r="L1056" s="1"/>
      <c r="R1056" s="1"/>
      <c r="AC1056" s="1"/>
      <c r="AE1056" s="1"/>
      <c r="AG1056" s="1"/>
    </row>
    <row r="1057" spans="6:33" customHeight="1">
      <c r="F1057" s="1"/>
      <c r="G1057" s="1"/>
      <c r="J1057" s="1"/>
      <c r="K1057" s="1"/>
      <c r="L1057" s="1"/>
      <c r="R1057" s="1"/>
      <c r="AC1057" s="1"/>
      <c r="AE1057" s="1"/>
      <c r="AG1057" s="1"/>
    </row>
    <row r="1058" spans="6:33" customHeight="1">
      <c r="F1058" s="1"/>
      <c r="G1058" s="1"/>
      <c r="J1058" s="1"/>
      <c r="K1058" s="1"/>
      <c r="L1058" s="1"/>
      <c r="R1058" s="1"/>
      <c r="AC1058" s="1"/>
      <c r="AE1058" s="1"/>
      <c r="AG1058" s="1"/>
    </row>
    <row r="1059" spans="6:33" customHeight="1">
      <c r="F1059" s="1"/>
      <c r="G1059" s="1"/>
      <c r="J1059" s="1"/>
      <c r="K1059" s="1"/>
      <c r="L1059" s="1"/>
      <c r="R1059" s="1"/>
      <c r="AC1059" s="1"/>
      <c r="AE1059" s="1"/>
      <c r="AG1059" s="1"/>
    </row>
    <row r="1060" spans="6:33" customHeight="1">
      <c r="F1060" s="1"/>
      <c r="G1060" s="1"/>
      <c r="J1060" s="1"/>
      <c r="K1060" s="1"/>
      <c r="L1060" s="1"/>
      <c r="R1060" s="1"/>
      <c r="AC1060" s="1"/>
      <c r="AE1060" s="1"/>
      <c r="AG1060" s="1"/>
    </row>
    <row r="1061" spans="6:33" customHeight="1">
      <c r="F1061" s="1"/>
      <c r="G1061" s="1"/>
      <c r="J1061" s="1"/>
      <c r="K1061" s="1"/>
      <c r="L1061" s="1"/>
      <c r="R1061" s="1"/>
      <c r="AC1061" s="1"/>
      <c r="AE1061" s="1"/>
      <c r="AG1061" s="1"/>
    </row>
    <row r="1062" spans="6:33" customHeight="1">
      <c r="F1062" s="1"/>
      <c r="G1062" s="1"/>
      <c r="J1062" s="1"/>
      <c r="K1062" s="1"/>
      <c r="L1062" s="1"/>
      <c r="R1062" s="1"/>
      <c r="AC1062" s="1"/>
      <c r="AE1062" s="1"/>
      <c r="AG1062" s="1"/>
    </row>
    <row r="1063" spans="6:33" customHeight="1">
      <c r="F1063" s="1"/>
      <c r="G1063" s="1"/>
      <c r="J1063" s="1"/>
      <c r="K1063" s="1"/>
      <c r="L1063" s="1"/>
      <c r="R1063" s="1"/>
      <c r="AC1063" s="1"/>
      <c r="AE1063" s="1"/>
      <c r="AG1063" s="1"/>
    </row>
    <row r="1064" spans="6:33" customHeight="1">
      <c r="F1064" s="1"/>
      <c r="G1064" s="1"/>
      <c r="J1064" s="1"/>
      <c r="K1064" s="1"/>
      <c r="L1064" s="1"/>
      <c r="R1064" s="1"/>
      <c r="AC1064" s="1"/>
      <c r="AE1064" s="1"/>
      <c r="AG1064" s="1"/>
    </row>
    <row r="1065" spans="6:33" customHeight="1">
      <c r="F1065" s="1"/>
      <c r="G1065" s="1"/>
      <c r="J1065" s="1"/>
      <c r="K1065" s="1"/>
      <c r="L1065" s="1"/>
      <c r="R1065" s="1"/>
      <c r="AC1065" s="1"/>
      <c r="AE1065" s="1"/>
      <c r="AG1065" s="1"/>
    </row>
    <row r="1066" spans="6:33" customHeight="1">
      <c r="F1066" s="1"/>
      <c r="G1066" s="1"/>
      <c r="J1066" s="1"/>
      <c r="K1066" s="1"/>
      <c r="L1066" s="1"/>
      <c r="R1066" s="1"/>
      <c r="AC1066" s="1"/>
      <c r="AE1066" s="1"/>
      <c r="AG1066" s="1"/>
    </row>
    <row r="1067" spans="6:33" customHeight="1">
      <c r="F1067" s="1"/>
      <c r="G1067" s="1"/>
      <c r="J1067" s="1"/>
      <c r="K1067" s="1"/>
      <c r="L1067" s="1"/>
      <c r="R1067" s="1"/>
      <c r="AC1067" s="1"/>
      <c r="AE1067" s="1"/>
      <c r="AG1067" s="1"/>
    </row>
    <row r="1068" spans="6:33" customHeight="1">
      <c r="F1068" s="1"/>
      <c r="G1068" s="1"/>
      <c r="J1068" s="1"/>
      <c r="K1068" s="1"/>
      <c r="L1068" s="1"/>
      <c r="R1068" s="1"/>
      <c r="AC1068" s="1"/>
      <c r="AE1068" s="1"/>
      <c r="AG1068" s="1"/>
    </row>
    <row r="1069" spans="6:33" customHeight="1">
      <c r="F1069" s="1"/>
      <c r="G1069" s="1"/>
      <c r="J1069" s="1"/>
      <c r="K1069" s="1"/>
      <c r="L1069" s="1"/>
      <c r="R1069" s="1"/>
      <c r="AC1069" s="1"/>
      <c r="AE1069" s="1"/>
      <c r="AG1069" s="1"/>
    </row>
    <row r="1070" spans="6:33" customHeight="1">
      <c r="F1070" s="1"/>
      <c r="G1070" s="1"/>
      <c r="J1070" s="1"/>
      <c r="K1070" s="1"/>
      <c r="L1070" s="1"/>
      <c r="R1070" s="1"/>
      <c r="AC1070" s="1"/>
      <c r="AE1070" s="1"/>
      <c r="AG1070" s="1"/>
    </row>
    <row r="1071" spans="6:33" customHeight="1">
      <c r="F1071" s="1"/>
      <c r="G1071" s="1"/>
      <c r="J1071" s="1"/>
      <c r="K1071" s="1"/>
      <c r="L1071" s="1"/>
      <c r="R1071" s="1"/>
      <c r="AC1071" s="1"/>
      <c r="AE1071" s="1"/>
      <c r="AG1071" s="1"/>
    </row>
    <row r="1072" spans="6:33" customHeight="1">
      <c r="F1072" s="1"/>
      <c r="G1072" s="1"/>
      <c r="J1072" s="1"/>
      <c r="K1072" s="1"/>
      <c r="L1072" s="1"/>
      <c r="R1072" s="1"/>
      <c r="AC1072" s="1"/>
      <c r="AE1072" s="1"/>
      <c r="AG1072" s="1"/>
    </row>
    <row r="1073" spans="6:33" customHeight="1">
      <c r="F1073" s="1"/>
      <c r="G1073" s="1"/>
      <c r="J1073" s="1"/>
      <c r="K1073" s="1"/>
      <c r="L1073" s="1"/>
      <c r="R1073" s="1"/>
      <c r="AC1073" s="1"/>
      <c r="AE1073" s="1"/>
      <c r="AG1073" s="1"/>
    </row>
    <row r="1074" spans="6:33" customHeight="1">
      <c r="F1074" s="1"/>
      <c r="G1074" s="1"/>
      <c r="J1074" s="1"/>
      <c r="K1074" s="1"/>
      <c r="L1074" s="1"/>
      <c r="R1074" s="1"/>
      <c r="AC1074" s="1"/>
      <c r="AE1074" s="1"/>
      <c r="AG1074" s="1"/>
    </row>
    <row r="1075" spans="6:33" customHeight="1">
      <c r="F1075" s="1"/>
      <c r="G1075" s="1"/>
      <c r="J1075" s="1"/>
      <c r="K1075" s="1"/>
      <c r="L1075" s="1"/>
      <c r="R1075" s="1"/>
      <c r="AC1075" s="1"/>
      <c r="AE1075" s="1"/>
      <c r="AG1075" s="1"/>
    </row>
    <row r="1076" spans="6:33" customHeight="1">
      <c r="F1076" s="1"/>
      <c r="G1076" s="1"/>
      <c r="J1076" s="1"/>
      <c r="K1076" s="1"/>
      <c r="L1076" s="1"/>
      <c r="R1076" s="1"/>
      <c r="AC1076" s="1"/>
      <c r="AE1076" s="1"/>
      <c r="AG1076" s="1"/>
    </row>
    <row r="1077" spans="6:33" customHeight="1">
      <c r="F1077" s="1"/>
      <c r="G1077" s="1"/>
      <c r="J1077" s="1"/>
      <c r="K1077" s="1"/>
      <c r="L1077" s="1"/>
      <c r="R1077" s="1"/>
      <c r="AC1077" s="1"/>
      <c r="AE1077" s="1"/>
      <c r="AG1077" s="1"/>
    </row>
    <row r="1078" spans="6:33" customHeight="1">
      <c r="F1078" s="1"/>
      <c r="G1078" s="1"/>
      <c r="J1078" s="1"/>
      <c r="K1078" s="1"/>
      <c r="L1078" s="1"/>
      <c r="R1078" s="1"/>
      <c r="AC1078" s="1"/>
      <c r="AE1078" s="1"/>
      <c r="AG1078" s="1"/>
    </row>
    <row r="1079" spans="6:33" customHeight="1">
      <c r="F1079" s="1"/>
      <c r="G1079" s="1"/>
      <c r="J1079" s="1"/>
      <c r="K1079" s="1"/>
      <c r="L1079" s="1"/>
      <c r="R1079" s="1"/>
      <c r="AC1079" s="1"/>
      <c r="AE1079" s="1"/>
      <c r="AG1079" s="1"/>
    </row>
    <row r="1080" spans="6:33" customHeight="1">
      <c r="F1080" s="1"/>
      <c r="G1080" s="1"/>
      <c r="J1080" s="1"/>
      <c r="K1080" s="1"/>
      <c r="L1080" s="1"/>
      <c r="R1080" s="1"/>
      <c r="AC1080" s="1"/>
      <c r="AE1080" s="1"/>
      <c r="AG1080" s="1"/>
    </row>
    <row r="1081" spans="6:33" customHeight="1">
      <c r="F1081" s="1"/>
      <c r="G1081" s="1"/>
      <c r="J1081" s="1"/>
      <c r="K1081" s="1"/>
      <c r="L1081" s="1"/>
      <c r="R1081" s="1"/>
      <c r="AC1081" s="1"/>
      <c r="AE1081" s="1"/>
      <c r="AG1081" s="1"/>
    </row>
    <row r="1082" spans="6:33" customHeight="1">
      <c r="F1082" s="1"/>
      <c r="G1082" s="1"/>
      <c r="J1082" s="1"/>
      <c r="K1082" s="1"/>
      <c r="L1082" s="1"/>
      <c r="R1082" s="1"/>
      <c r="AC1082" s="1"/>
      <c r="AE1082" s="1"/>
      <c r="AG1082" s="1"/>
    </row>
    <row r="1083" spans="6:33" customHeight="1">
      <c r="F1083" s="1"/>
      <c r="G1083" s="1"/>
      <c r="J1083" s="1"/>
      <c r="K1083" s="1"/>
      <c r="L1083" s="1"/>
      <c r="R1083" s="1"/>
      <c r="AC1083" s="1"/>
      <c r="AE1083" s="1"/>
      <c r="AG1083" s="1"/>
    </row>
    <row r="1084" spans="6:33" customHeight="1">
      <c r="F1084" s="1"/>
      <c r="G1084" s="1"/>
      <c r="J1084" s="1"/>
      <c r="K1084" s="1"/>
      <c r="L1084" s="1"/>
      <c r="R1084" s="1"/>
      <c r="AC1084" s="1"/>
      <c r="AE1084" s="1"/>
      <c r="AG1084" s="1"/>
    </row>
    <row r="1085" spans="6:33" customHeight="1">
      <c r="F1085" s="1"/>
      <c r="G1085" s="1"/>
      <c r="J1085" s="1"/>
      <c r="K1085" s="1"/>
      <c r="L1085" s="1"/>
      <c r="R1085" s="1"/>
      <c r="AC1085" s="1"/>
      <c r="AE1085" s="1"/>
      <c r="AG1085" s="1"/>
    </row>
    <row r="1086" spans="6:33" customHeight="1">
      <c r="F1086" s="1"/>
      <c r="G1086" s="1"/>
      <c r="J1086" s="1"/>
      <c r="K1086" s="1"/>
      <c r="L1086" s="1"/>
      <c r="R1086" s="1"/>
      <c r="AC1086" s="1"/>
      <c r="AE1086" s="1"/>
      <c r="AG1086" s="1"/>
    </row>
    <row r="1087" spans="6:33" customHeight="1">
      <c r="F1087" s="1"/>
      <c r="G1087" s="1"/>
      <c r="J1087" s="1"/>
      <c r="K1087" s="1"/>
      <c r="L1087" s="1"/>
      <c r="R1087" s="1"/>
      <c r="AC1087" s="1"/>
      <c r="AE1087" s="1"/>
      <c r="AG1087" s="1"/>
    </row>
    <row r="1088" spans="6:33" customHeight="1">
      <c r="F1088" s="1"/>
      <c r="G1088" s="1"/>
      <c r="J1088" s="1"/>
      <c r="K1088" s="1"/>
      <c r="L1088" s="1"/>
      <c r="R1088" s="1"/>
      <c r="AC1088" s="1"/>
      <c r="AE1088" s="1"/>
      <c r="AG1088" s="1"/>
    </row>
    <row r="1089" spans="6:33" customHeight="1">
      <c r="F1089" s="1"/>
      <c r="G1089" s="1"/>
      <c r="J1089" s="1"/>
      <c r="K1089" s="1"/>
      <c r="L1089" s="1"/>
      <c r="R1089" s="1"/>
      <c r="AC1089" s="1"/>
      <c r="AE1089" s="1"/>
      <c r="AG1089" s="1"/>
    </row>
    <row r="1090" spans="6:33" customHeight="1">
      <c r="F1090" s="1"/>
      <c r="G1090" s="1"/>
      <c r="J1090" s="1"/>
      <c r="K1090" s="1"/>
      <c r="L1090" s="1"/>
      <c r="R1090" s="1"/>
      <c r="AC1090" s="1"/>
      <c r="AE1090" s="1"/>
      <c r="AG1090" s="1"/>
    </row>
    <row r="1091" spans="6:33" customHeight="1">
      <c r="F1091" s="1"/>
      <c r="G1091" s="1"/>
      <c r="J1091" s="1"/>
      <c r="K1091" s="1"/>
      <c r="L1091" s="1"/>
      <c r="R1091" s="1"/>
      <c r="AC1091" s="1"/>
      <c r="AE1091" s="1"/>
      <c r="AG1091" s="1"/>
    </row>
    <row r="1092" spans="6:33" customHeight="1">
      <c r="F1092" s="1"/>
      <c r="G1092" s="1"/>
      <c r="J1092" s="1"/>
      <c r="K1092" s="1"/>
      <c r="L1092" s="1"/>
      <c r="R1092" s="1"/>
      <c r="AC1092" s="1"/>
      <c r="AE1092" s="1"/>
      <c r="AG1092" s="1"/>
    </row>
    <row r="1093" spans="6:33" customHeight="1">
      <c r="F1093" s="1"/>
      <c r="G1093" s="1"/>
      <c r="J1093" s="1"/>
      <c r="K1093" s="1"/>
      <c r="L1093" s="1"/>
      <c r="R1093" s="1"/>
      <c r="AC1093" s="1"/>
      <c r="AE1093" s="1"/>
      <c r="AG1093" s="1"/>
    </row>
    <row r="1094" spans="6:33" customHeight="1">
      <c r="F1094" s="1"/>
      <c r="G1094" s="1"/>
      <c r="J1094" s="1"/>
      <c r="K1094" s="1"/>
      <c r="L1094" s="1"/>
      <c r="R1094" s="1"/>
      <c r="AC1094" s="1"/>
      <c r="AE1094" s="1"/>
      <c r="AG1094" s="1"/>
    </row>
    <row r="1095" spans="6:33" customHeight="1">
      <c r="F1095" s="1"/>
      <c r="G1095" s="1"/>
      <c r="J1095" s="1"/>
      <c r="K1095" s="1"/>
      <c r="L1095" s="1"/>
      <c r="R1095" s="1"/>
      <c r="AC1095" s="1"/>
      <c r="AE1095" s="1"/>
      <c r="AG1095" s="1"/>
    </row>
    <row r="1096" spans="6:33" customHeight="1">
      <c r="F1096" s="1"/>
      <c r="G1096" s="1"/>
      <c r="J1096" s="1"/>
      <c r="K1096" s="1"/>
      <c r="L1096" s="1"/>
      <c r="R1096" s="1"/>
      <c r="AC1096" s="1"/>
      <c r="AE1096" s="1"/>
      <c r="AG1096" s="1"/>
    </row>
    <row r="1097" spans="6:33" customHeight="1">
      <c r="F1097" s="1"/>
      <c r="G1097" s="1"/>
      <c r="J1097" s="1"/>
      <c r="K1097" s="1"/>
      <c r="L1097" s="1"/>
      <c r="R1097" s="1"/>
      <c r="AC1097" s="1"/>
      <c r="AE1097" s="1"/>
      <c r="AG1097" s="1"/>
    </row>
    <row r="1098" spans="6:33" customHeight="1">
      <c r="F1098" s="1"/>
      <c r="G1098" s="1"/>
      <c r="J1098" s="1"/>
      <c r="K1098" s="1"/>
      <c r="L1098" s="1"/>
      <c r="R1098" s="1"/>
      <c r="AC1098" s="1"/>
      <c r="AE1098" s="1"/>
      <c r="AG1098" s="1"/>
    </row>
    <row r="1099" spans="6:33" customHeight="1">
      <c r="F1099" s="1"/>
      <c r="G1099" s="1"/>
      <c r="J1099" s="1"/>
      <c r="K1099" s="1"/>
      <c r="L1099" s="1"/>
      <c r="R1099" s="1"/>
      <c r="AC1099" s="1"/>
      <c r="AE1099" s="1"/>
      <c r="AG1099" s="1"/>
    </row>
    <row r="1100" spans="6:33" customHeight="1">
      <c r="F1100" s="1"/>
      <c r="G1100" s="1"/>
      <c r="J1100" s="1"/>
      <c r="K1100" s="1"/>
      <c r="L1100" s="1"/>
      <c r="R1100" s="1"/>
      <c r="AC1100" s="1"/>
      <c r="AE1100" s="1"/>
      <c r="AG1100" s="1"/>
    </row>
    <row r="1101" spans="6:33" customHeight="1">
      <c r="F1101" s="1"/>
      <c r="G1101" s="1"/>
      <c r="J1101" s="1"/>
      <c r="K1101" s="1"/>
      <c r="L1101" s="1"/>
      <c r="R1101" s="1"/>
      <c r="AC1101" s="1"/>
      <c r="AE1101" s="1"/>
      <c r="AG1101" s="1"/>
    </row>
    <row r="1102" spans="6:33" customHeight="1">
      <c r="F1102" s="1"/>
      <c r="G1102" s="1"/>
      <c r="J1102" s="1"/>
      <c r="K1102" s="1"/>
      <c r="L1102" s="1"/>
      <c r="R1102" s="1"/>
      <c r="AC1102" s="1"/>
      <c r="AE1102" s="1"/>
      <c r="AG1102" s="1"/>
    </row>
    <row r="1103" spans="6:33" customHeight="1">
      <c r="F1103" s="1"/>
      <c r="G1103" s="1"/>
      <c r="J1103" s="1"/>
      <c r="K1103" s="1"/>
      <c r="L1103" s="1"/>
      <c r="R1103" s="1"/>
      <c r="AC1103" s="1"/>
      <c r="AE1103" s="1"/>
      <c r="AG1103" s="1"/>
    </row>
    <row r="1104" spans="6:33" customHeight="1">
      <c r="F1104" s="1"/>
      <c r="G1104" s="1"/>
      <c r="J1104" s="1"/>
      <c r="K1104" s="1"/>
      <c r="L1104" s="1"/>
      <c r="R1104" s="1"/>
      <c r="AC1104" s="1"/>
      <c r="AE1104" s="1"/>
      <c r="AG1104" s="1"/>
    </row>
    <row r="1105" spans="6:33" customHeight="1">
      <c r="F1105" s="1"/>
      <c r="G1105" s="1"/>
      <c r="J1105" s="1"/>
      <c r="K1105" s="1"/>
      <c r="L1105" s="1"/>
      <c r="R1105" s="1"/>
      <c r="AC1105" s="1"/>
      <c r="AE1105" s="1"/>
      <c r="AG1105" s="1"/>
    </row>
    <row r="1106" spans="6:33" customHeight="1">
      <c r="F1106" s="1"/>
      <c r="G1106" s="1"/>
      <c r="J1106" s="1"/>
      <c r="K1106" s="1"/>
      <c r="L1106" s="1"/>
      <c r="R1106" s="1"/>
      <c r="AC1106" s="1"/>
      <c r="AE1106" s="1"/>
      <c r="AG1106" s="1"/>
    </row>
    <row r="1107" spans="6:33" customHeight="1">
      <c r="F1107" s="1"/>
      <c r="G1107" s="1"/>
      <c r="J1107" s="1"/>
      <c r="K1107" s="1"/>
      <c r="L1107" s="1"/>
      <c r="R1107" s="1"/>
      <c r="AC1107" s="1"/>
      <c r="AE1107" s="1"/>
      <c r="AG1107" s="1"/>
    </row>
    <row r="1108" spans="6:33" customHeight="1">
      <c r="F1108" s="1"/>
      <c r="G1108" s="1"/>
      <c r="J1108" s="1"/>
      <c r="K1108" s="1"/>
      <c r="L1108" s="1"/>
      <c r="R1108" s="1"/>
      <c r="AC1108" s="1"/>
      <c r="AE1108" s="1"/>
      <c r="AG1108" s="1"/>
    </row>
    <row r="1109" spans="6:33" customHeight="1">
      <c r="F1109" s="1"/>
      <c r="G1109" s="1"/>
      <c r="J1109" s="1"/>
      <c r="K1109" s="1"/>
      <c r="L1109" s="1"/>
      <c r="R1109" s="1"/>
      <c r="AC1109" s="1"/>
      <c r="AE1109" s="1"/>
      <c r="AG1109" s="1"/>
    </row>
    <row r="1110" spans="6:33" customHeight="1">
      <c r="F1110" s="1"/>
      <c r="G1110" s="1"/>
      <c r="J1110" s="1"/>
      <c r="K1110" s="1"/>
      <c r="L1110" s="1"/>
      <c r="R1110" s="1"/>
      <c r="AC1110" s="1"/>
      <c r="AE1110" s="1"/>
      <c r="AG1110" s="1"/>
    </row>
    <row r="1111" spans="6:33" customHeight="1">
      <c r="F1111" s="1"/>
      <c r="G1111" s="1"/>
      <c r="J1111" s="1"/>
      <c r="K1111" s="1"/>
      <c r="L1111" s="1"/>
      <c r="R1111" s="1"/>
      <c r="AC1111" s="1"/>
      <c r="AE1111" s="1"/>
      <c r="AG1111" s="1"/>
    </row>
    <row r="1112" spans="6:33" customHeight="1">
      <c r="F1112" s="1"/>
      <c r="G1112" s="1"/>
      <c r="J1112" s="1"/>
      <c r="K1112" s="1"/>
      <c r="L1112" s="1"/>
      <c r="R1112" s="1"/>
      <c r="AC1112" s="1"/>
      <c r="AE1112" s="1"/>
      <c r="AG1112" s="1"/>
    </row>
    <row r="1113" spans="6:33" customHeight="1">
      <c r="F1113" s="1"/>
      <c r="G1113" s="1"/>
      <c r="J1113" s="1"/>
      <c r="K1113" s="1"/>
      <c r="L1113" s="1"/>
      <c r="R1113" s="1"/>
      <c r="AC1113" s="1"/>
      <c r="AE1113" s="1"/>
      <c r="AG1113" s="1"/>
    </row>
    <row r="1114" spans="6:33" customHeight="1">
      <c r="F1114" s="1"/>
      <c r="G1114" s="1"/>
      <c r="J1114" s="1"/>
      <c r="K1114" s="1"/>
      <c r="L1114" s="1"/>
      <c r="R1114" s="1"/>
      <c r="AC1114" s="1"/>
      <c r="AE1114" s="1"/>
      <c r="AG1114" s="1"/>
    </row>
    <row r="1115" spans="6:33" customHeight="1">
      <c r="F1115" s="1"/>
      <c r="G1115" s="1"/>
      <c r="J1115" s="1"/>
      <c r="K1115" s="1"/>
      <c r="L1115" s="1"/>
      <c r="R1115" s="1"/>
      <c r="AC1115" s="1"/>
      <c r="AE1115" s="1"/>
      <c r="AG1115" s="1"/>
    </row>
    <row r="1116" spans="6:33" customHeight="1">
      <c r="F1116" s="1"/>
      <c r="G1116" s="1"/>
      <c r="J1116" s="1"/>
      <c r="K1116" s="1"/>
      <c r="L1116" s="1"/>
      <c r="R1116" s="1"/>
      <c r="AC1116" s="1"/>
      <c r="AE1116" s="1"/>
      <c r="AG1116" s="1"/>
    </row>
    <row r="1117" spans="6:33" customHeight="1">
      <c r="F1117" s="1"/>
      <c r="G1117" s="1"/>
      <c r="J1117" s="1"/>
      <c r="K1117" s="1"/>
      <c r="L1117" s="1"/>
      <c r="R1117" s="1"/>
      <c r="AC1117" s="1"/>
      <c r="AE1117" s="1"/>
      <c r="AG1117" s="1"/>
    </row>
    <row r="1118" spans="6:33" customHeight="1">
      <c r="F1118" s="1"/>
      <c r="G1118" s="1"/>
      <c r="J1118" s="1"/>
      <c r="K1118" s="1"/>
      <c r="L1118" s="1"/>
      <c r="R1118" s="1"/>
      <c r="AC1118" s="1"/>
      <c r="AE1118" s="1"/>
      <c r="AG1118" s="1"/>
    </row>
    <row r="1119" spans="6:33" customHeight="1">
      <c r="F1119" s="1"/>
      <c r="G1119" s="1"/>
      <c r="J1119" s="1"/>
      <c r="K1119" s="1"/>
      <c r="L1119" s="1"/>
      <c r="R1119" s="1"/>
      <c r="AC1119" s="1"/>
      <c r="AE1119" s="1"/>
      <c r="AG1119" s="1"/>
    </row>
    <row r="1120" spans="6:33" customHeight="1">
      <c r="F1120" s="1"/>
      <c r="G1120" s="1"/>
      <c r="J1120" s="1"/>
      <c r="K1120" s="1"/>
      <c r="L1120" s="1"/>
      <c r="R1120" s="1"/>
      <c r="AC1120" s="1"/>
      <c r="AE1120" s="1"/>
      <c r="AG1120" s="1"/>
    </row>
    <row r="1121" spans="6:33" customHeight="1">
      <c r="F1121" s="1"/>
      <c r="G1121" s="1"/>
      <c r="J1121" s="1"/>
      <c r="K1121" s="1"/>
      <c r="L1121" s="1"/>
      <c r="R1121" s="1"/>
      <c r="AC1121" s="1"/>
      <c r="AE1121" s="1"/>
      <c r="AG1121" s="1"/>
    </row>
    <row r="1122" spans="6:33" customHeight="1">
      <c r="F1122" s="1"/>
      <c r="G1122" s="1"/>
      <c r="J1122" s="1"/>
      <c r="K1122" s="1"/>
      <c r="L1122" s="1"/>
      <c r="R1122" s="1"/>
      <c r="AC1122" s="1"/>
      <c r="AE1122" s="1"/>
      <c r="AG1122" s="1"/>
    </row>
    <row r="1123" spans="6:33" customHeight="1">
      <c r="F1123" s="1"/>
      <c r="G1123" s="1"/>
      <c r="J1123" s="1"/>
      <c r="K1123" s="1"/>
      <c r="L1123" s="1"/>
      <c r="R1123" s="1"/>
      <c r="AC1123" s="1"/>
      <c r="AE1123" s="1"/>
      <c r="AG1123" s="1"/>
    </row>
    <row r="1124" spans="6:33" customHeight="1">
      <c r="F1124" s="1"/>
      <c r="G1124" s="1"/>
      <c r="J1124" s="1"/>
      <c r="K1124" s="1"/>
      <c r="L1124" s="1"/>
      <c r="R1124" s="1"/>
      <c r="AC1124" s="1"/>
      <c r="AE1124" s="1"/>
      <c r="AG1124" s="1"/>
    </row>
    <row r="1125" spans="6:33" customHeight="1">
      <c r="F1125" s="1"/>
      <c r="G1125" s="1"/>
      <c r="J1125" s="1"/>
      <c r="K1125" s="1"/>
      <c r="L1125" s="1"/>
      <c r="R1125" s="1"/>
      <c r="AC1125" s="1"/>
      <c r="AE1125" s="1"/>
      <c r="AG1125" s="1"/>
    </row>
    <row r="1126" spans="6:33" customHeight="1">
      <c r="F1126" s="1"/>
      <c r="G1126" s="1"/>
      <c r="J1126" s="1"/>
      <c r="K1126" s="1"/>
      <c r="L1126" s="1"/>
      <c r="R1126" s="1"/>
      <c r="AC1126" s="1"/>
      <c r="AE1126" s="1"/>
      <c r="AG1126" s="1"/>
    </row>
    <row r="1127" spans="6:33" customHeight="1">
      <c r="F1127" s="1"/>
      <c r="G1127" s="1"/>
      <c r="J1127" s="1"/>
      <c r="K1127" s="1"/>
      <c r="L1127" s="1"/>
      <c r="R1127" s="1"/>
      <c r="AC1127" s="1"/>
      <c r="AE1127" s="1"/>
      <c r="AG1127" s="1"/>
    </row>
    <row r="1128" spans="6:33" customHeight="1">
      <c r="F1128" s="1"/>
      <c r="G1128" s="1"/>
      <c r="J1128" s="1"/>
      <c r="K1128" s="1"/>
      <c r="L1128" s="1"/>
      <c r="R1128" s="1"/>
      <c r="AC1128" s="1"/>
      <c r="AE1128" s="1"/>
      <c r="AG1128" s="1"/>
    </row>
    <row r="1129" spans="6:33" customHeight="1">
      <c r="F1129" s="1"/>
      <c r="G1129" s="1"/>
      <c r="J1129" s="1"/>
      <c r="K1129" s="1"/>
      <c r="L1129" s="1"/>
      <c r="R1129" s="1"/>
      <c r="AC1129" s="1"/>
      <c r="AE1129" s="1"/>
      <c r="AG1129" s="1"/>
    </row>
    <row r="1130" spans="6:33" customHeight="1">
      <c r="F1130" s="1"/>
      <c r="G1130" s="1"/>
      <c r="J1130" s="1"/>
      <c r="K1130" s="1"/>
      <c r="L1130" s="1"/>
      <c r="R1130" s="1"/>
      <c r="AC1130" s="1"/>
      <c r="AE1130" s="1"/>
      <c r="AG1130" s="1"/>
    </row>
    <row r="1131" spans="6:33" customHeight="1">
      <c r="F1131" s="1"/>
      <c r="G1131" s="1"/>
      <c r="J1131" s="1"/>
      <c r="K1131" s="1"/>
      <c r="L1131" s="1"/>
      <c r="R1131" s="1"/>
      <c r="AC1131" s="1"/>
      <c r="AE1131" s="1"/>
      <c r="AG1131" s="1"/>
    </row>
    <row r="1132" spans="6:33" customHeight="1">
      <c r="F1132" s="1"/>
      <c r="G1132" s="1"/>
      <c r="J1132" s="1"/>
      <c r="K1132" s="1"/>
      <c r="L1132" s="1"/>
      <c r="R1132" s="1"/>
      <c r="AC1132" s="1"/>
      <c r="AE1132" s="1"/>
      <c r="AG1132" s="1"/>
    </row>
    <row r="1133" spans="6:33" customHeight="1">
      <c r="F1133" s="1"/>
      <c r="G1133" s="1"/>
      <c r="J1133" s="1"/>
      <c r="K1133" s="1"/>
      <c r="L1133" s="1"/>
      <c r="R1133" s="1"/>
      <c r="AC1133" s="1"/>
      <c r="AE1133" s="1"/>
      <c r="AG1133" s="1"/>
    </row>
    <row r="1134" spans="6:33" customHeight="1">
      <c r="F1134" s="1"/>
      <c r="G1134" s="1"/>
      <c r="J1134" s="1"/>
      <c r="K1134" s="1"/>
      <c r="L1134" s="1"/>
      <c r="R1134" s="1"/>
      <c r="AC1134" s="1"/>
      <c r="AE1134" s="1"/>
      <c r="AG1134" s="1"/>
    </row>
    <row r="1135" spans="6:33" customHeight="1">
      <c r="F1135" s="1"/>
      <c r="G1135" s="1"/>
      <c r="J1135" s="1"/>
      <c r="K1135" s="1"/>
      <c r="L1135" s="1"/>
      <c r="R1135" s="1"/>
      <c r="AC1135" s="1"/>
      <c r="AE1135" s="1"/>
      <c r="AG1135" s="1"/>
    </row>
    <row r="1136" spans="6:33" customHeight="1">
      <c r="F1136" s="1"/>
      <c r="G1136" s="1"/>
      <c r="J1136" s="1"/>
      <c r="K1136" s="1"/>
      <c r="L1136" s="1"/>
      <c r="R1136" s="1"/>
      <c r="AC1136" s="1"/>
      <c r="AE1136" s="1"/>
      <c r="AG1136" s="1"/>
    </row>
    <row r="1137" spans="6:33" customHeight="1">
      <c r="F1137" s="1"/>
      <c r="G1137" s="1"/>
      <c r="J1137" s="1"/>
      <c r="K1137" s="1"/>
      <c r="L1137" s="1"/>
      <c r="R1137" s="1"/>
      <c r="AC1137" s="1"/>
      <c r="AE1137" s="1"/>
      <c r="AG1137" s="1"/>
    </row>
    <row r="1138" spans="6:33" customHeight="1">
      <c r="F1138" s="1"/>
      <c r="G1138" s="1"/>
      <c r="J1138" s="1"/>
      <c r="K1138" s="1"/>
      <c r="L1138" s="1"/>
      <c r="R1138" s="1"/>
      <c r="AC1138" s="1"/>
      <c r="AE1138" s="1"/>
      <c r="AG1138" s="1"/>
    </row>
    <row r="1139" spans="6:33" customHeight="1">
      <c r="F1139" s="1"/>
      <c r="G1139" s="1"/>
      <c r="J1139" s="1"/>
      <c r="K1139" s="1"/>
      <c r="L1139" s="1"/>
      <c r="R1139" s="1"/>
      <c r="AC1139" s="1"/>
      <c r="AE1139" s="1"/>
      <c r="AG1139" s="1"/>
    </row>
    <row r="1140" spans="6:33" customHeight="1">
      <c r="F1140" s="1"/>
      <c r="G1140" s="1"/>
      <c r="J1140" s="1"/>
      <c r="K1140" s="1"/>
      <c r="L1140" s="1"/>
      <c r="R1140" s="1"/>
      <c r="AC1140" s="1"/>
      <c r="AE1140" s="1"/>
      <c r="AG1140" s="1"/>
    </row>
    <row r="1141" spans="6:33" customHeight="1">
      <c r="F1141" s="1"/>
      <c r="G1141" s="1"/>
      <c r="J1141" s="1"/>
      <c r="K1141" s="1"/>
      <c r="L1141" s="1"/>
      <c r="R1141" s="1"/>
      <c r="AC1141" s="1"/>
      <c r="AE1141" s="1"/>
      <c r="AG1141" s="1"/>
    </row>
    <row r="1142" spans="6:33" customHeight="1">
      <c r="F1142" s="1"/>
      <c r="G1142" s="1"/>
      <c r="J1142" s="1"/>
      <c r="K1142" s="1"/>
      <c r="L1142" s="1"/>
      <c r="R1142" s="1"/>
      <c r="AC1142" s="1"/>
      <c r="AE1142" s="1"/>
      <c r="AG1142" s="1"/>
    </row>
    <row r="1143" spans="6:33" customHeight="1">
      <c r="F1143" s="1"/>
      <c r="G1143" s="1"/>
      <c r="J1143" s="1"/>
      <c r="K1143" s="1"/>
      <c r="L1143" s="1"/>
      <c r="R1143" s="1"/>
      <c r="AC1143" s="1"/>
      <c r="AE1143" s="1"/>
      <c r="AG1143" s="1"/>
    </row>
    <row r="1144" spans="6:33" customHeight="1">
      <c r="F1144" s="1"/>
      <c r="G1144" s="1"/>
      <c r="J1144" s="1"/>
      <c r="K1144" s="1"/>
      <c r="L1144" s="1"/>
      <c r="R1144" s="1"/>
      <c r="AC1144" s="1"/>
      <c r="AE1144" s="1"/>
      <c r="AG1144" s="1"/>
    </row>
    <row r="1145" spans="6:33" customHeight="1">
      <c r="F1145" s="1"/>
      <c r="G1145" s="1"/>
      <c r="J1145" s="1"/>
      <c r="K1145" s="1"/>
      <c r="L1145" s="1"/>
      <c r="R1145" s="1"/>
      <c r="AC1145" s="1"/>
      <c r="AE1145" s="1"/>
      <c r="AG1145" s="1"/>
    </row>
    <row r="1146" spans="6:33" customHeight="1">
      <c r="F1146" s="1"/>
      <c r="G1146" s="1"/>
      <c r="J1146" s="1"/>
      <c r="K1146" s="1"/>
      <c r="L1146" s="1"/>
      <c r="R1146" s="1"/>
      <c r="AC1146" s="1"/>
      <c r="AE1146" s="1"/>
      <c r="AG1146" s="1"/>
    </row>
    <row r="1147" spans="6:33" customHeight="1">
      <c r="F1147" s="1"/>
      <c r="G1147" s="1"/>
      <c r="J1147" s="1"/>
      <c r="K1147" s="1"/>
      <c r="L1147" s="1"/>
      <c r="R1147" s="1"/>
      <c r="AC1147" s="1"/>
      <c r="AE1147" s="1"/>
      <c r="AG1147" s="1"/>
    </row>
    <row r="1148" spans="6:33" customHeight="1">
      <c r="F1148" s="1"/>
      <c r="G1148" s="1"/>
      <c r="J1148" s="1"/>
      <c r="K1148" s="1"/>
      <c r="L1148" s="1"/>
      <c r="R1148" s="1"/>
      <c r="AC1148" s="1"/>
      <c r="AE1148" s="1"/>
      <c r="AG1148" s="1"/>
    </row>
    <row r="1149" spans="6:33" customHeight="1">
      <c r="F1149" s="1"/>
      <c r="G1149" s="1"/>
      <c r="J1149" s="1"/>
      <c r="K1149" s="1"/>
      <c r="L1149" s="1"/>
      <c r="R1149" s="1"/>
      <c r="AC1149" s="1"/>
      <c r="AE1149" s="1"/>
      <c r="AG1149" s="1"/>
    </row>
    <row r="1150" spans="6:33" customHeight="1">
      <c r="F1150" s="1"/>
      <c r="G1150" s="1"/>
      <c r="J1150" s="1"/>
      <c r="K1150" s="1"/>
      <c r="L1150" s="1"/>
      <c r="R1150" s="1"/>
      <c r="AC1150" s="1"/>
      <c r="AE1150" s="1"/>
      <c r="AG1150" s="1"/>
    </row>
    <row r="1151" spans="6:33" customHeight="1">
      <c r="F1151" s="1"/>
      <c r="G1151" s="1"/>
      <c r="J1151" s="1"/>
      <c r="K1151" s="1"/>
      <c r="L1151" s="1"/>
      <c r="R1151" s="1"/>
      <c r="AC1151" s="1"/>
      <c r="AE1151" s="1"/>
      <c r="AG1151" s="1"/>
    </row>
    <row r="1152" spans="6:33" customHeight="1">
      <c r="F1152" s="1"/>
      <c r="G1152" s="1"/>
      <c r="J1152" s="1"/>
      <c r="K1152" s="1"/>
      <c r="L1152" s="1"/>
      <c r="R1152" s="1"/>
      <c r="AC1152" s="1"/>
      <c r="AE1152" s="1"/>
      <c r="AG1152" s="1"/>
    </row>
    <row r="1153" spans="6:33" customHeight="1">
      <c r="F1153" s="1"/>
      <c r="G1153" s="1"/>
      <c r="J1153" s="1"/>
      <c r="K1153" s="1"/>
      <c r="L1153" s="1"/>
      <c r="R1153" s="1"/>
      <c r="AC1153" s="1"/>
      <c r="AE1153" s="1"/>
      <c r="AG1153" s="1"/>
    </row>
    <row r="1154" spans="6:33" customHeight="1">
      <c r="F1154" s="1"/>
      <c r="G1154" s="1"/>
      <c r="J1154" s="1"/>
      <c r="K1154" s="1"/>
      <c r="L1154" s="1"/>
      <c r="R1154" s="1"/>
      <c r="AC1154" s="1"/>
      <c r="AE1154" s="1"/>
      <c r="AG1154" s="1"/>
    </row>
    <row r="1155" spans="6:33" customHeight="1">
      <c r="F1155" s="1"/>
      <c r="G1155" s="1"/>
      <c r="J1155" s="1"/>
      <c r="K1155" s="1"/>
      <c r="L1155" s="1"/>
      <c r="R1155" s="1"/>
      <c r="AC1155" s="1"/>
      <c r="AE1155" s="1"/>
      <c r="AG1155" s="1"/>
    </row>
    <row r="1156" spans="6:33" customHeight="1">
      <c r="F1156" s="1"/>
      <c r="G1156" s="1"/>
      <c r="J1156" s="1"/>
      <c r="K1156" s="1"/>
      <c r="L1156" s="1"/>
      <c r="R1156" s="1"/>
      <c r="AC1156" s="1"/>
      <c r="AE1156" s="1"/>
      <c r="AG1156" s="1"/>
    </row>
    <row r="1157" spans="6:33" customHeight="1">
      <c r="F1157" s="1"/>
      <c r="G1157" s="1"/>
      <c r="J1157" s="1"/>
      <c r="K1157" s="1"/>
      <c r="L1157" s="1"/>
      <c r="R1157" s="1"/>
      <c r="AC1157" s="1"/>
      <c r="AE1157" s="1"/>
      <c r="AG1157" s="1"/>
    </row>
    <row r="1158" spans="6:33" customHeight="1">
      <c r="F1158" s="1"/>
      <c r="G1158" s="1"/>
      <c r="J1158" s="1"/>
      <c r="K1158" s="1"/>
      <c r="L1158" s="1"/>
      <c r="R1158" s="1"/>
      <c r="AC1158" s="1"/>
      <c r="AE1158" s="1"/>
      <c r="AG1158" s="1"/>
    </row>
    <row r="1159" spans="6:33" customHeight="1">
      <c r="F1159" s="1"/>
      <c r="G1159" s="1"/>
      <c r="J1159" s="1"/>
      <c r="K1159" s="1"/>
      <c r="L1159" s="1"/>
      <c r="R1159" s="1"/>
      <c r="AC1159" s="1"/>
      <c r="AE1159" s="1"/>
      <c r="AG1159" s="1"/>
    </row>
    <row r="1160" spans="6:33" customHeight="1">
      <c r="F1160" s="1"/>
      <c r="G1160" s="1"/>
      <c r="J1160" s="1"/>
      <c r="K1160" s="1"/>
      <c r="L1160" s="1"/>
      <c r="R1160" s="1"/>
      <c r="AC1160" s="1"/>
      <c r="AE1160" s="1"/>
      <c r="AG1160" s="1"/>
    </row>
    <row r="1161" spans="6:33" customHeight="1">
      <c r="F1161" s="1"/>
      <c r="G1161" s="1"/>
      <c r="J1161" s="1"/>
      <c r="K1161" s="1"/>
      <c r="L1161" s="1"/>
      <c r="R1161" s="1"/>
      <c r="AC1161" s="1"/>
      <c r="AE1161" s="1"/>
      <c r="AG1161" s="1"/>
    </row>
    <row r="1162" spans="6:33" customHeight="1">
      <c r="F1162" s="1"/>
      <c r="G1162" s="1"/>
      <c r="J1162" s="1"/>
      <c r="K1162" s="1"/>
      <c r="L1162" s="1"/>
      <c r="R1162" s="1"/>
      <c r="AC1162" s="1"/>
      <c r="AE1162" s="1"/>
      <c r="AG1162" s="1"/>
    </row>
    <row r="1163" spans="6:33" customHeight="1">
      <c r="F1163" s="1"/>
      <c r="G1163" s="1"/>
      <c r="J1163" s="1"/>
      <c r="K1163" s="1"/>
      <c r="L1163" s="1"/>
      <c r="R1163" s="1"/>
      <c r="AC1163" s="1"/>
      <c r="AE1163" s="1"/>
      <c r="AG1163" s="1"/>
    </row>
    <row r="1164" spans="6:33" customHeight="1">
      <c r="F1164" s="1"/>
      <c r="G1164" s="1"/>
      <c r="J1164" s="1"/>
      <c r="K1164" s="1"/>
      <c r="L1164" s="1"/>
      <c r="R1164" s="1"/>
      <c r="AC1164" s="1"/>
      <c r="AE1164" s="1"/>
      <c r="AG1164" s="1"/>
    </row>
    <row r="1165" spans="6:33" customHeight="1">
      <c r="F1165" s="1"/>
      <c r="G1165" s="1"/>
      <c r="J1165" s="1"/>
      <c r="K1165" s="1"/>
      <c r="L1165" s="1"/>
      <c r="R1165" s="1"/>
      <c r="AC1165" s="1"/>
      <c r="AE1165" s="1"/>
      <c r="AG1165" s="1"/>
    </row>
    <row r="1166" spans="6:33" customHeight="1">
      <c r="F1166" s="1"/>
      <c r="G1166" s="1"/>
      <c r="J1166" s="1"/>
      <c r="K1166" s="1"/>
      <c r="L1166" s="1"/>
      <c r="R1166" s="1"/>
      <c r="AC1166" s="1"/>
      <c r="AE1166" s="1"/>
      <c r="AG1166" s="1"/>
    </row>
    <row r="1167" spans="6:33" customHeight="1">
      <c r="F1167" s="1"/>
      <c r="G1167" s="1"/>
      <c r="J1167" s="1"/>
      <c r="K1167" s="1"/>
      <c r="L1167" s="1"/>
      <c r="R1167" s="1"/>
      <c r="AC1167" s="1"/>
      <c r="AE1167" s="1"/>
      <c r="AG1167" s="1"/>
    </row>
    <row r="1168" spans="6:33" customHeight="1">
      <c r="F1168" s="1"/>
      <c r="G1168" s="1"/>
      <c r="J1168" s="1"/>
      <c r="K1168" s="1"/>
      <c r="L1168" s="1"/>
      <c r="R1168" s="1"/>
      <c r="AC1168" s="1"/>
      <c r="AE1168" s="1"/>
      <c r="AG1168" s="1"/>
    </row>
    <row r="1169" spans="6:33" customHeight="1">
      <c r="F1169" s="1"/>
      <c r="G1169" s="1"/>
      <c r="J1169" s="1"/>
      <c r="K1169" s="1"/>
      <c r="L1169" s="1"/>
      <c r="R1169" s="1"/>
      <c r="AC1169" s="1"/>
      <c r="AE1169" s="1"/>
      <c r="AG1169" s="1"/>
    </row>
    <row r="1170" spans="6:33" customHeight="1">
      <c r="F1170" s="1"/>
      <c r="G1170" s="1"/>
      <c r="J1170" s="1"/>
      <c r="K1170" s="1"/>
      <c r="L1170" s="1"/>
      <c r="R1170" s="1"/>
      <c r="AC1170" s="1"/>
      <c r="AE1170" s="1"/>
      <c r="AG1170" s="1"/>
    </row>
    <row r="1171" spans="6:33" customHeight="1">
      <c r="F1171" s="1"/>
      <c r="G1171" s="1"/>
      <c r="J1171" s="1"/>
      <c r="K1171" s="1"/>
      <c r="L1171" s="1"/>
      <c r="R1171" s="1"/>
      <c r="AC1171" s="1"/>
      <c r="AE1171" s="1"/>
      <c r="AG1171" s="1"/>
    </row>
    <row r="1172" spans="6:33" customHeight="1">
      <c r="F1172" s="1"/>
      <c r="G1172" s="1"/>
      <c r="J1172" s="1"/>
      <c r="K1172" s="1"/>
      <c r="L1172" s="1"/>
      <c r="R1172" s="1"/>
      <c r="AC1172" s="1"/>
      <c r="AE1172" s="1"/>
      <c r="AG1172" s="1"/>
    </row>
    <row r="1173" spans="6:33" customHeight="1">
      <c r="F1173" s="1"/>
      <c r="G1173" s="1"/>
      <c r="J1173" s="1"/>
      <c r="K1173" s="1"/>
      <c r="L1173" s="1"/>
      <c r="R1173" s="1"/>
      <c r="AC1173" s="1"/>
      <c r="AE1173" s="1"/>
      <c r="AG1173" s="1"/>
    </row>
    <row r="1174" spans="6:33" customHeight="1">
      <c r="F1174" s="1"/>
      <c r="G1174" s="1"/>
      <c r="J1174" s="1"/>
      <c r="K1174" s="1"/>
      <c r="L1174" s="1"/>
      <c r="R1174" s="1"/>
      <c r="AC1174" s="1"/>
      <c r="AE1174" s="1"/>
      <c r="AG1174" s="1"/>
    </row>
    <row r="1175" spans="6:33" customHeight="1">
      <c r="F1175" s="1"/>
      <c r="G1175" s="1"/>
      <c r="J1175" s="1"/>
      <c r="K1175" s="1"/>
      <c r="L1175" s="1"/>
      <c r="R1175" s="1"/>
      <c r="AC1175" s="1"/>
      <c r="AE1175" s="1"/>
      <c r="AG1175" s="1"/>
    </row>
    <row r="1176" spans="6:33" customHeight="1">
      <c r="F1176" s="1"/>
      <c r="G1176" s="1"/>
      <c r="J1176" s="1"/>
      <c r="K1176" s="1"/>
      <c r="L1176" s="1"/>
      <c r="R1176" s="1"/>
      <c r="AC1176" s="1"/>
      <c r="AE1176" s="1"/>
      <c r="AG1176" s="1"/>
    </row>
    <row r="1177" spans="6:33" customHeight="1">
      <c r="F1177" s="1"/>
      <c r="G1177" s="1"/>
      <c r="J1177" s="1"/>
      <c r="K1177" s="1"/>
      <c r="L1177" s="1"/>
      <c r="R1177" s="1"/>
      <c r="AC1177" s="1"/>
      <c r="AE1177" s="1"/>
      <c r="AG1177" s="1"/>
    </row>
    <row r="1178" spans="6:33" customHeight="1">
      <c r="F1178" s="1"/>
      <c r="G1178" s="1"/>
      <c r="J1178" s="1"/>
      <c r="K1178" s="1"/>
      <c r="L1178" s="1"/>
      <c r="R1178" s="1"/>
      <c r="AC1178" s="1"/>
      <c r="AE1178" s="1"/>
      <c r="AG1178" s="1"/>
    </row>
    <row r="1179" spans="6:33" customHeight="1">
      <c r="F1179" s="1"/>
      <c r="G1179" s="1"/>
      <c r="J1179" s="1"/>
      <c r="K1179" s="1"/>
      <c r="L1179" s="1"/>
      <c r="R1179" s="1"/>
      <c r="AC1179" s="1"/>
      <c r="AE1179" s="1"/>
      <c r="AG1179" s="1"/>
    </row>
    <row r="1180" spans="6:33" customHeight="1">
      <c r="F1180" s="1"/>
      <c r="G1180" s="1"/>
      <c r="J1180" s="1"/>
      <c r="K1180" s="1"/>
      <c r="L1180" s="1"/>
      <c r="R1180" s="1"/>
      <c r="AC1180" s="1"/>
      <c r="AE1180" s="1"/>
      <c r="AG1180" s="1"/>
    </row>
    <row r="1181" spans="6:33" customHeight="1">
      <c r="F1181" s="1"/>
      <c r="G1181" s="1"/>
      <c r="J1181" s="1"/>
      <c r="K1181" s="1"/>
      <c r="L1181" s="1"/>
      <c r="R1181" s="1"/>
      <c r="AC1181" s="1"/>
      <c r="AE1181" s="1"/>
      <c r="AG1181" s="1"/>
    </row>
    <row r="1182" spans="6:33" customHeight="1">
      <c r="F1182" s="1"/>
      <c r="G1182" s="1"/>
      <c r="J1182" s="1"/>
      <c r="K1182" s="1"/>
      <c r="L1182" s="1"/>
      <c r="R1182" s="1"/>
      <c r="AC1182" s="1"/>
      <c r="AE1182" s="1"/>
      <c r="AG1182" s="1"/>
    </row>
    <row r="1183" spans="6:33" customHeight="1">
      <c r="F1183" s="1"/>
      <c r="G1183" s="1"/>
      <c r="J1183" s="1"/>
      <c r="K1183" s="1"/>
      <c r="L1183" s="1"/>
      <c r="R1183" s="1"/>
      <c r="AC1183" s="1"/>
      <c r="AE1183" s="1"/>
      <c r="AG1183" s="1"/>
    </row>
    <row r="1184" spans="6:33" customHeight="1">
      <c r="F1184" s="1"/>
      <c r="G1184" s="1"/>
      <c r="J1184" s="1"/>
      <c r="K1184" s="1"/>
      <c r="L1184" s="1"/>
      <c r="R1184" s="1"/>
      <c r="AC1184" s="1"/>
      <c r="AE1184" s="1"/>
      <c r="AG1184" s="1"/>
    </row>
    <row r="1185" spans="6:33" customHeight="1">
      <c r="F1185" s="1"/>
      <c r="G1185" s="1"/>
      <c r="J1185" s="1"/>
      <c r="K1185" s="1"/>
      <c r="L1185" s="1"/>
      <c r="R1185" s="1"/>
      <c r="AC1185" s="1"/>
      <c r="AE1185" s="1"/>
      <c r="AG1185" s="1"/>
    </row>
    <row r="1186" spans="6:33" customHeight="1">
      <c r="F1186" s="1"/>
      <c r="G1186" s="1"/>
      <c r="J1186" s="1"/>
      <c r="K1186" s="1"/>
      <c r="L1186" s="1"/>
      <c r="R1186" s="1"/>
      <c r="AC1186" s="1"/>
      <c r="AE1186" s="1"/>
      <c r="AG1186" s="1"/>
    </row>
    <row r="1187" spans="6:33" customHeight="1">
      <c r="F1187" s="1"/>
      <c r="G1187" s="1"/>
      <c r="J1187" s="1"/>
      <c r="K1187" s="1"/>
      <c r="L1187" s="1"/>
      <c r="R1187" s="1"/>
      <c r="AC1187" s="1"/>
      <c r="AE1187" s="1"/>
      <c r="AG1187" s="1"/>
    </row>
    <row r="1188" spans="6:33" customHeight="1">
      <c r="F1188" s="1"/>
      <c r="G1188" s="1"/>
      <c r="J1188" s="1"/>
      <c r="K1188" s="1"/>
      <c r="L1188" s="1"/>
      <c r="R1188" s="1"/>
      <c r="AC1188" s="1"/>
      <c r="AE1188" s="1"/>
      <c r="AG1188" s="1"/>
    </row>
    <row r="1189" spans="6:33" customHeight="1">
      <c r="F1189" s="1"/>
      <c r="G1189" s="1"/>
      <c r="J1189" s="1"/>
      <c r="K1189" s="1"/>
      <c r="L1189" s="1"/>
      <c r="R1189" s="1"/>
      <c r="AC1189" s="1"/>
      <c r="AE1189" s="1"/>
      <c r="AG1189" s="1"/>
    </row>
    <row r="1190" spans="6:33" customHeight="1">
      <c r="F1190" s="1"/>
      <c r="G1190" s="1"/>
      <c r="J1190" s="1"/>
      <c r="K1190" s="1"/>
      <c r="L1190" s="1"/>
      <c r="R1190" s="1"/>
      <c r="AC1190" s="1"/>
      <c r="AE1190" s="1"/>
      <c r="AG1190" s="1"/>
    </row>
    <row r="1191" spans="6:33" customHeight="1">
      <c r="F1191" s="1"/>
      <c r="G1191" s="1"/>
      <c r="J1191" s="1"/>
      <c r="K1191" s="1"/>
      <c r="L1191" s="1"/>
      <c r="R1191" s="1"/>
      <c r="AC1191" s="1"/>
      <c r="AE1191" s="1"/>
      <c r="AG1191" s="1"/>
    </row>
    <row r="1192" spans="6:33" customHeight="1">
      <c r="F1192" s="1"/>
      <c r="G1192" s="1"/>
      <c r="J1192" s="1"/>
      <c r="K1192" s="1"/>
      <c r="L1192" s="1"/>
      <c r="R1192" s="1"/>
      <c r="AC1192" s="1"/>
      <c r="AE1192" s="1"/>
      <c r="AG1192" s="1"/>
    </row>
    <row r="1193" spans="6:33" customHeight="1">
      <c r="F1193" s="1"/>
      <c r="G1193" s="1"/>
      <c r="J1193" s="1"/>
      <c r="K1193" s="1"/>
      <c r="L1193" s="1"/>
      <c r="R1193" s="1"/>
      <c r="AC1193" s="1"/>
      <c r="AE1193" s="1"/>
      <c r="AG1193" s="1"/>
    </row>
    <row r="1194" spans="6:33" customHeight="1">
      <c r="F1194" s="1"/>
      <c r="G1194" s="1"/>
      <c r="J1194" s="1"/>
      <c r="K1194" s="1"/>
      <c r="L1194" s="1"/>
      <c r="R1194" s="1"/>
      <c r="AC1194" s="1"/>
      <c r="AE1194" s="1"/>
      <c r="AG1194" s="1"/>
    </row>
    <row r="1195" spans="6:33" customHeight="1">
      <c r="F1195" s="1"/>
      <c r="G1195" s="1"/>
      <c r="J1195" s="1"/>
      <c r="K1195" s="1"/>
      <c r="L1195" s="1"/>
      <c r="R1195" s="1"/>
      <c r="AC1195" s="1"/>
      <c r="AE1195" s="1"/>
      <c r="AG1195" s="1"/>
    </row>
    <row r="1196" spans="6:33" customHeight="1">
      <c r="F1196" s="1"/>
      <c r="G1196" s="1"/>
      <c r="J1196" s="1"/>
      <c r="K1196" s="1"/>
      <c r="L1196" s="1"/>
      <c r="R1196" s="1"/>
      <c r="AC1196" s="1"/>
      <c r="AE1196" s="1"/>
      <c r="AG1196" s="1"/>
    </row>
    <row r="1197" spans="6:33" customHeight="1">
      <c r="F1197" s="1"/>
      <c r="G1197" s="1"/>
      <c r="J1197" s="1"/>
      <c r="K1197" s="1"/>
      <c r="L1197" s="1"/>
      <c r="R1197" s="1"/>
      <c r="AC1197" s="1"/>
      <c r="AE1197" s="1"/>
      <c r="AG1197" s="1"/>
    </row>
    <row r="1198" spans="6:33" customHeight="1">
      <c r="F1198" s="1"/>
      <c r="G1198" s="1"/>
      <c r="J1198" s="1"/>
      <c r="K1198" s="1"/>
      <c r="L1198" s="1"/>
      <c r="R1198" s="1"/>
      <c r="AC1198" s="1"/>
      <c r="AE1198" s="1"/>
      <c r="AG1198" s="1"/>
    </row>
    <row r="1199" spans="6:33" customHeight="1">
      <c r="F1199" s="1"/>
      <c r="G1199" s="1"/>
      <c r="J1199" s="1"/>
      <c r="K1199" s="1"/>
      <c r="L1199" s="1"/>
      <c r="R1199" s="1"/>
      <c r="AC1199" s="1"/>
      <c r="AE1199" s="1"/>
      <c r="AG1199" s="1"/>
    </row>
    <row r="1200" spans="6:33" customHeight="1">
      <c r="F1200" s="1"/>
      <c r="G1200" s="1"/>
      <c r="J1200" s="1"/>
      <c r="K1200" s="1"/>
      <c r="L1200" s="1"/>
      <c r="R1200" s="1"/>
      <c r="AC1200" s="1"/>
      <c r="AE1200" s="1"/>
      <c r="AG1200" s="1"/>
    </row>
    <row r="1201" spans="6:33" customHeight="1">
      <c r="F1201" s="1"/>
      <c r="G1201" s="1"/>
      <c r="J1201" s="1"/>
      <c r="K1201" s="1"/>
      <c r="L1201" s="1"/>
      <c r="R1201" s="1"/>
      <c r="AC1201" s="1"/>
      <c r="AE1201" s="1"/>
      <c r="AG1201" s="1"/>
    </row>
    <row r="1202" spans="6:33" customHeight="1">
      <c r="F1202" s="1"/>
      <c r="G1202" s="1"/>
      <c r="J1202" s="1"/>
      <c r="K1202" s="1"/>
      <c r="L1202" s="1"/>
      <c r="R1202" s="1"/>
      <c r="AC1202" s="1"/>
      <c r="AE1202" s="1"/>
      <c r="AG1202" s="1"/>
    </row>
    <row r="1203" spans="6:33" customHeight="1">
      <c r="F1203" s="1"/>
      <c r="G1203" s="1"/>
      <c r="J1203" s="1"/>
      <c r="K1203" s="1"/>
      <c r="L1203" s="1"/>
      <c r="R1203" s="1"/>
      <c r="AC1203" s="1"/>
      <c r="AE1203" s="1"/>
      <c r="AG1203" s="1"/>
    </row>
    <row r="1204" spans="6:33" customHeight="1">
      <c r="F1204" s="1"/>
      <c r="G1204" s="1"/>
      <c r="J1204" s="1"/>
      <c r="K1204" s="1"/>
      <c r="L1204" s="1"/>
      <c r="R1204" s="1"/>
      <c r="AC1204" s="1"/>
      <c r="AE1204" s="1"/>
      <c r="AG1204" s="1"/>
    </row>
    <row r="1205" spans="6:33" customHeight="1">
      <c r="F1205" s="1"/>
      <c r="G1205" s="1"/>
      <c r="J1205" s="1"/>
      <c r="K1205" s="1"/>
      <c r="L1205" s="1"/>
      <c r="R1205" s="1"/>
      <c r="AC1205" s="1"/>
      <c r="AE1205" s="1"/>
      <c r="AG1205" s="1"/>
    </row>
    <row r="1206" spans="6:33" customHeight="1">
      <c r="F1206" s="1"/>
      <c r="G1206" s="1"/>
      <c r="J1206" s="1"/>
      <c r="K1206" s="1"/>
      <c r="L1206" s="1"/>
      <c r="R1206" s="1"/>
      <c r="AC1206" s="1"/>
      <c r="AE1206" s="1"/>
      <c r="AG1206" s="1"/>
    </row>
    <row r="1207" spans="6:33" customHeight="1">
      <c r="F1207" s="1"/>
      <c r="G1207" s="1"/>
      <c r="J1207" s="1"/>
      <c r="K1207" s="1"/>
      <c r="L1207" s="1"/>
      <c r="R1207" s="1"/>
      <c r="AC1207" s="1"/>
      <c r="AE1207" s="1"/>
      <c r="AG1207" s="1"/>
    </row>
    <row r="1208" spans="6:33" customHeight="1">
      <c r="F1208" s="1"/>
      <c r="G1208" s="1"/>
      <c r="J1208" s="1"/>
      <c r="K1208" s="1"/>
      <c r="L1208" s="1"/>
      <c r="R1208" s="1"/>
      <c r="AC1208" s="1"/>
      <c r="AE1208" s="1"/>
      <c r="AG1208" s="1"/>
    </row>
    <row r="1209" spans="6:33" customHeight="1">
      <c r="F1209" s="1"/>
      <c r="G1209" s="1"/>
      <c r="J1209" s="1"/>
      <c r="K1209" s="1"/>
      <c r="L1209" s="1"/>
      <c r="R1209" s="1"/>
      <c r="AC1209" s="1"/>
      <c r="AE1209" s="1"/>
      <c r="AG1209" s="1"/>
    </row>
    <row r="1210" spans="6:33" customHeight="1">
      <c r="F1210" s="1"/>
      <c r="G1210" s="1"/>
      <c r="J1210" s="1"/>
      <c r="K1210" s="1"/>
      <c r="L1210" s="1"/>
      <c r="R1210" s="1"/>
      <c r="AC1210" s="1"/>
      <c r="AE1210" s="1"/>
      <c r="AG1210" s="1"/>
    </row>
    <row r="1211" spans="6:33" customHeight="1">
      <c r="F1211" s="1"/>
      <c r="G1211" s="1"/>
      <c r="J1211" s="1"/>
      <c r="K1211" s="1"/>
      <c r="L1211" s="1"/>
      <c r="R1211" s="1"/>
      <c r="AC1211" s="1"/>
      <c r="AE1211" s="1"/>
      <c r="AG1211" s="1"/>
    </row>
    <row r="1212" spans="6:33" customHeight="1">
      <c r="F1212" s="1"/>
      <c r="G1212" s="1"/>
      <c r="J1212" s="1"/>
      <c r="K1212" s="1"/>
      <c r="L1212" s="1"/>
      <c r="R1212" s="1"/>
      <c r="AC1212" s="1"/>
      <c r="AE1212" s="1"/>
      <c r="AG1212" s="1"/>
    </row>
    <row r="1213" spans="6:33" customHeight="1">
      <c r="F1213" s="1"/>
      <c r="G1213" s="1"/>
      <c r="J1213" s="1"/>
      <c r="K1213" s="1"/>
      <c r="L1213" s="1"/>
      <c r="R1213" s="1"/>
      <c r="AC1213" s="1"/>
      <c r="AE1213" s="1"/>
      <c r="AG1213" s="1"/>
    </row>
    <row r="1214" spans="6:33" customHeight="1">
      <c r="F1214" s="1"/>
      <c r="G1214" s="1"/>
      <c r="J1214" s="1"/>
      <c r="K1214" s="1"/>
      <c r="L1214" s="1"/>
      <c r="R1214" s="1"/>
      <c r="AC1214" s="1"/>
      <c r="AE1214" s="1"/>
      <c r="AG1214" s="1"/>
    </row>
    <row r="1215" spans="6:33" customHeight="1">
      <c r="F1215" s="1"/>
      <c r="G1215" s="1"/>
      <c r="J1215" s="1"/>
      <c r="K1215" s="1"/>
      <c r="L1215" s="1"/>
      <c r="R1215" s="1"/>
      <c r="AC1215" s="1"/>
      <c r="AE1215" s="1"/>
      <c r="AG1215" s="1"/>
    </row>
    <row r="1216" spans="6:33" customHeight="1">
      <c r="F1216" s="1"/>
      <c r="G1216" s="1"/>
      <c r="J1216" s="1"/>
      <c r="K1216" s="1"/>
      <c r="L1216" s="1"/>
      <c r="R1216" s="1"/>
      <c r="AC1216" s="1"/>
      <c r="AE1216" s="1"/>
      <c r="AG1216" s="1"/>
    </row>
    <row r="1217" spans="6:33" customHeight="1">
      <c r="F1217" s="1"/>
      <c r="G1217" s="1"/>
      <c r="J1217" s="1"/>
      <c r="K1217" s="1"/>
      <c r="L1217" s="1"/>
      <c r="R1217" s="1"/>
      <c r="AC1217" s="1"/>
      <c r="AE1217" s="1"/>
      <c r="AG1217" s="1"/>
    </row>
    <row r="1218" spans="6:33" customHeight="1">
      <c r="F1218" s="1"/>
      <c r="G1218" s="1"/>
      <c r="J1218" s="1"/>
      <c r="K1218" s="1"/>
      <c r="L1218" s="1"/>
      <c r="R1218" s="1"/>
      <c r="AC1218" s="1"/>
      <c r="AE1218" s="1"/>
      <c r="AG1218" s="1"/>
    </row>
    <row r="1219" spans="6:33" customHeight="1">
      <c r="F1219" s="1"/>
      <c r="G1219" s="1"/>
      <c r="J1219" s="1"/>
      <c r="K1219" s="1"/>
      <c r="L1219" s="1"/>
      <c r="R1219" s="1"/>
      <c r="AC1219" s="1"/>
      <c r="AE1219" s="1"/>
      <c r="AG1219" s="1"/>
    </row>
    <row r="1220" spans="6:33" customHeight="1">
      <c r="F1220" s="1"/>
      <c r="G1220" s="1"/>
      <c r="J1220" s="1"/>
      <c r="K1220" s="1"/>
      <c r="L1220" s="1"/>
      <c r="R1220" s="1"/>
      <c r="AC1220" s="1"/>
      <c r="AE1220" s="1"/>
      <c r="AG1220" s="1"/>
    </row>
    <row r="1221" spans="6:33" customHeight="1">
      <c r="F1221" s="1"/>
      <c r="G1221" s="1"/>
      <c r="J1221" s="1"/>
      <c r="K1221" s="1"/>
      <c r="L1221" s="1"/>
      <c r="R1221" s="1"/>
      <c r="AC1221" s="1"/>
      <c r="AE1221" s="1"/>
      <c r="AG1221" s="1"/>
    </row>
    <row r="1222" spans="6:33" customHeight="1">
      <c r="F1222" s="1"/>
      <c r="G1222" s="1"/>
      <c r="J1222" s="1"/>
      <c r="K1222" s="1"/>
      <c r="L1222" s="1"/>
      <c r="R1222" s="1"/>
      <c r="AC1222" s="1"/>
      <c r="AE1222" s="1"/>
      <c r="AG1222" s="1"/>
    </row>
    <row r="1223" spans="6:33" customHeight="1">
      <c r="F1223" s="1"/>
      <c r="G1223" s="1"/>
      <c r="J1223" s="1"/>
      <c r="K1223" s="1"/>
      <c r="L1223" s="1"/>
      <c r="R1223" s="1"/>
      <c r="AC1223" s="1"/>
      <c r="AE1223" s="1"/>
      <c r="AG1223" s="1"/>
    </row>
    <row r="1224" spans="6:33" customHeight="1">
      <c r="F1224" s="1"/>
      <c r="G1224" s="1"/>
      <c r="J1224" s="1"/>
      <c r="K1224" s="1"/>
      <c r="L1224" s="1"/>
      <c r="R1224" s="1"/>
      <c r="AC1224" s="1"/>
      <c r="AE1224" s="1"/>
      <c r="AG1224" s="1"/>
    </row>
    <row r="1225" spans="6:33" customHeight="1">
      <c r="F1225" s="1"/>
      <c r="G1225" s="1"/>
      <c r="J1225" s="1"/>
      <c r="K1225" s="1"/>
      <c r="L1225" s="1"/>
      <c r="R1225" s="1"/>
      <c r="AC1225" s="1"/>
      <c r="AE1225" s="1"/>
      <c r="AG1225" s="1"/>
    </row>
    <row r="1226" spans="6:33" customHeight="1">
      <c r="F1226" s="1"/>
      <c r="G1226" s="1"/>
      <c r="J1226" s="1"/>
      <c r="K1226" s="1"/>
      <c r="L1226" s="1"/>
      <c r="R1226" s="1"/>
      <c r="AC1226" s="1"/>
      <c r="AE1226" s="1"/>
      <c r="AG1226" s="1"/>
    </row>
    <row r="1227" spans="6:33" customHeight="1">
      <c r="F1227" s="1"/>
      <c r="G1227" s="1"/>
      <c r="J1227" s="1"/>
      <c r="K1227" s="1"/>
      <c r="L1227" s="1"/>
      <c r="R1227" s="1"/>
      <c r="AC1227" s="1"/>
      <c r="AE1227" s="1"/>
      <c r="AG1227" s="1"/>
    </row>
    <row r="1228" spans="6:33" customHeight="1">
      <c r="F1228" s="1"/>
      <c r="G1228" s="1"/>
      <c r="J1228" s="1"/>
      <c r="K1228" s="1"/>
      <c r="L1228" s="1"/>
      <c r="R1228" s="1"/>
      <c r="AC1228" s="1"/>
      <c r="AE1228" s="1"/>
      <c r="AG1228" s="1"/>
    </row>
    <row r="1229" spans="6:33" customHeight="1">
      <c r="F1229" s="1"/>
      <c r="G1229" s="1"/>
      <c r="J1229" s="1"/>
      <c r="K1229" s="1"/>
      <c r="L1229" s="1"/>
      <c r="R1229" s="1"/>
      <c r="AC1229" s="1"/>
      <c r="AE1229" s="1"/>
      <c r="AG1229" s="1"/>
    </row>
    <row r="1230" spans="6:33" customHeight="1">
      <c r="F1230" s="1"/>
      <c r="G1230" s="1"/>
      <c r="J1230" s="1"/>
      <c r="K1230" s="1"/>
      <c r="L1230" s="1"/>
      <c r="R1230" s="1"/>
      <c r="AC1230" s="1"/>
      <c r="AE1230" s="1"/>
      <c r="AG1230" s="1"/>
    </row>
    <row r="1231" spans="6:33" customHeight="1">
      <c r="F1231" s="1"/>
      <c r="G1231" s="1"/>
      <c r="J1231" s="1"/>
      <c r="K1231" s="1"/>
      <c r="L1231" s="1"/>
      <c r="R1231" s="1"/>
      <c r="AC1231" s="1"/>
      <c r="AE1231" s="1"/>
      <c r="AG1231" s="1"/>
    </row>
    <row r="1232" spans="6:33" customHeight="1">
      <c r="F1232" s="1"/>
      <c r="G1232" s="1"/>
      <c r="J1232" s="1"/>
      <c r="K1232" s="1"/>
      <c r="L1232" s="1"/>
      <c r="R1232" s="1"/>
      <c r="AC1232" s="1"/>
      <c r="AE1232" s="1"/>
      <c r="AG1232" s="1"/>
    </row>
    <row r="1233" spans="6:33" customHeight="1">
      <c r="F1233" s="1"/>
      <c r="G1233" s="1"/>
      <c r="J1233" s="1"/>
      <c r="K1233" s="1"/>
      <c r="L1233" s="1"/>
      <c r="R1233" s="1"/>
      <c r="AC1233" s="1"/>
      <c r="AE1233" s="1"/>
      <c r="AG1233" s="1"/>
    </row>
    <row r="1234" spans="6:33" customHeight="1">
      <c r="F1234" s="1"/>
      <c r="G1234" s="1"/>
      <c r="J1234" s="1"/>
      <c r="K1234" s="1"/>
      <c r="L1234" s="1"/>
      <c r="R1234" s="1"/>
      <c r="AC1234" s="1"/>
      <c r="AE1234" s="1"/>
      <c r="AG1234" s="1"/>
    </row>
    <row r="1235" spans="6:33" customHeight="1">
      <c r="F1235" s="1"/>
      <c r="G1235" s="1"/>
      <c r="J1235" s="1"/>
      <c r="K1235" s="1"/>
      <c r="L1235" s="1"/>
      <c r="R1235" s="1"/>
      <c r="AC1235" s="1"/>
      <c r="AE1235" s="1"/>
      <c r="AG1235" s="1"/>
    </row>
    <row r="1236" spans="6:33" customHeight="1">
      <c r="F1236" s="1"/>
      <c r="G1236" s="1"/>
      <c r="J1236" s="1"/>
      <c r="K1236" s="1"/>
      <c r="L1236" s="1"/>
      <c r="R1236" s="1"/>
      <c r="AC1236" s="1"/>
      <c r="AE1236" s="1"/>
      <c r="AG1236" s="1"/>
    </row>
    <row r="1237" spans="6:33" customHeight="1">
      <c r="F1237" s="1"/>
      <c r="G1237" s="1"/>
      <c r="J1237" s="1"/>
      <c r="K1237" s="1"/>
      <c r="L1237" s="1"/>
      <c r="R1237" s="1"/>
      <c r="AC1237" s="1"/>
      <c r="AE1237" s="1"/>
      <c r="AG1237" s="1"/>
    </row>
    <row r="1238" spans="6:33" customHeight="1">
      <c r="F1238" s="1"/>
      <c r="G1238" s="1"/>
      <c r="J1238" s="1"/>
      <c r="K1238" s="1"/>
      <c r="L1238" s="1"/>
      <c r="R1238" s="1"/>
      <c r="AC1238" s="1"/>
      <c r="AE1238" s="1"/>
      <c r="AG1238" s="1"/>
    </row>
    <row r="1239" spans="6:33" customHeight="1">
      <c r="F1239" s="1"/>
      <c r="G1239" s="1"/>
      <c r="J1239" s="1"/>
      <c r="K1239" s="1"/>
      <c r="L1239" s="1"/>
      <c r="R1239" s="1"/>
      <c r="AC1239" s="1"/>
      <c r="AE1239" s="1"/>
      <c r="AG1239" s="1"/>
    </row>
    <row r="1240" spans="6:33" customHeight="1">
      <c r="F1240" s="1"/>
      <c r="G1240" s="1"/>
      <c r="J1240" s="1"/>
      <c r="K1240" s="1"/>
      <c r="L1240" s="1"/>
      <c r="R1240" s="1"/>
      <c r="AC1240" s="1"/>
      <c r="AE1240" s="1"/>
      <c r="AG1240" s="1"/>
    </row>
    <row r="1241" spans="6:33" customHeight="1">
      <c r="F1241" s="1"/>
      <c r="G1241" s="1"/>
      <c r="J1241" s="1"/>
      <c r="K1241" s="1"/>
      <c r="L1241" s="1"/>
      <c r="R1241" s="1"/>
      <c r="AC1241" s="1"/>
      <c r="AE1241" s="1"/>
      <c r="AG1241" s="1"/>
    </row>
    <row r="1242" spans="6:33" customHeight="1">
      <c r="F1242" s="1"/>
      <c r="G1242" s="1"/>
      <c r="J1242" s="1"/>
      <c r="K1242" s="1"/>
      <c r="L1242" s="1"/>
      <c r="R1242" s="1"/>
      <c r="AC1242" s="1"/>
      <c r="AE1242" s="1"/>
      <c r="AG1242" s="1"/>
    </row>
    <row r="1243" spans="6:33" customHeight="1">
      <c r="F1243" s="1"/>
      <c r="G1243" s="1"/>
      <c r="J1243" s="1"/>
      <c r="K1243" s="1"/>
      <c r="L1243" s="1"/>
      <c r="R1243" s="1"/>
      <c r="AC1243" s="1"/>
      <c r="AE1243" s="1"/>
      <c r="AG1243" s="1"/>
    </row>
    <row r="1244" spans="6:33" customHeight="1">
      <c r="F1244" s="1"/>
      <c r="G1244" s="1"/>
      <c r="J1244" s="1"/>
      <c r="K1244" s="1"/>
      <c r="L1244" s="1"/>
      <c r="R1244" s="1"/>
      <c r="AC1244" s="1"/>
      <c r="AE1244" s="1"/>
      <c r="AG1244" s="1"/>
    </row>
    <row r="1245" spans="6:33" customHeight="1">
      <c r="F1245" s="1"/>
      <c r="G1245" s="1"/>
      <c r="J1245" s="1"/>
      <c r="K1245" s="1"/>
      <c r="L1245" s="1"/>
      <c r="R1245" s="1"/>
      <c r="AC1245" s="1"/>
      <c r="AE1245" s="1"/>
      <c r="AG1245" s="1"/>
    </row>
    <row r="1246" spans="6:33" customHeight="1">
      <c r="F1246" s="1"/>
      <c r="G1246" s="1"/>
      <c r="J1246" s="1"/>
      <c r="K1246" s="1"/>
      <c r="L1246" s="1"/>
      <c r="R1246" s="1"/>
      <c r="AC1246" s="1"/>
      <c r="AE1246" s="1"/>
      <c r="AG1246" s="1"/>
    </row>
    <row r="1247" spans="6:33" customHeight="1">
      <c r="F1247" s="1"/>
      <c r="G1247" s="1"/>
      <c r="J1247" s="1"/>
      <c r="K1247" s="1"/>
      <c r="L1247" s="1"/>
      <c r="R1247" s="1"/>
      <c r="AC1247" s="1"/>
      <c r="AE1247" s="1"/>
      <c r="AG1247" s="1"/>
    </row>
    <row r="1248" spans="6:33" customHeight="1">
      <c r="F1248" s="1"/>
      <c r="G1248" s="1"/>
      <c r="J1248" s="1"/>
      <c r="K1248" s="1"/>
      <c r="L1248" s="1"/>
      <c r="R1248" s="1"/>
      <c r="AC1248" s="1"/>
      <c r="AE1248" s="1"/>
      <c r="AG1248" s="1"/>
    </row>
    <row r="1249" spans="6:33" customHeight="1">
      <c r="F1249" s="1"/>
      <c r="G1249" s="1"/>
      <c r="J1249" s="1"/>
      <c r="K1249" s="1"/>
      <c r="L1249" s="1"/>
      <c r="R1249" s="1"/>
      <c r="AC1249" s="1"/>
      <c r="AE1249" s="1"/>
      <c r="AG1249" s="1"/>
    </row>
    <row r="1250" spans="6:33" customHeight="1">
      <c r="F1250" s="1"/>
      <c r="G1250" s="1"/>
      <c r="J1250" s="1"/>
      <c r="K1250" s="1"/>
      <c r="L1250" s="1"/>
      <c r="R1250" s="1"/>
      <c r="AC1250" s="1"/>
      <c r="AE1250" s="1"/>
      <c r="AG1250" s="1"/>
    </row>
    <row r="1251" spans="6:33" customHeight="1">
      <c r="F1251" s="1"/>
      <c r="G1251" s="1"/>
      <c r="J1251" s="1"/>
      <c r="K1251" s="1"/>
      <c r="L1251" s="1"/>
      <c r="R1251" s="1"/>
      <c r="AC1251" s="1"/>
      <c r="AE1251" s="1"/>
      <c r="AG1251" s="1"/>
    </row>
    <row r="1252" spans="6:33" customHeight="1">
      <c r="F1252" s="1"/>
      <c r="G1252" s="1"/>
      <c r="J1252" s="1"/>
      <c r="K1252" s="1"/>
      <c r="L1252" s="1"/>
      <c r="R1252" s="1"/>
      <c r="AC1252" s="1"/>
      <c r="AE1252" s="1"/>
      <c r="AG1252" s="1"/>
    </row>
    <row r="1253" spans="6:33" customHeight="1">
      <c r="F1253" s="1"/>
      <c r="G1253" s="1"/>
      <c r="J1253" s="1"/>
      <c r="K1253" s="1"/>
      <c r="L1253" s="1"/>
      <c r="R1253" s="1"/>
      <c r="AC1253" s="1"/>
      <c r="AE1253" s="1"/>
      <c r="AG1253" s="1"/>
    </row>
    <row r="1254" spans="6:33" customHeight="1">
      <c r="F1254" s="1"/>
      <c r="G1254" s="1"/>
      <c r="J1254" s="1"/>
      <c r="K1254" s="1"/>
      <c r="L1254" s="1"/>
      <c r="R1254" s="1"/>
      <c r="AC1254" s="1"/>
      <c r="AE1254" s="1"/>
      <c r="AG1254" s="1"/>
    </row>
    <row r="1255" spans="6:33" customHeight="1">
      <c r="F1255" s="1"/>
      <c r="G1255" s="1"/>
      <c r="J1255" s="1"/>
      <c r="K1255" s="1"/>
      <c r="L1255" s="1"/>
      <c r="R1255" s="1"/>
      <c r="AC1255" s="1"/>
      <c r="AE1255" s="1"/>
      <c r="AG1255" s="1"/>
    </row>
    <row r="1256" spans="6:33" customHeight="1">
      <c r="F1256" s="1"/>
      <c r="G1256" s="1"/>
      <c r="J1256" s="1"/>
      <c r="K1256" s="1"/>
      <c r="L1256" s="1"/>
      <c r="R1256" s="1"/>
      <c r="AC1256" s="1"/>
      <c r="AE1256" s="1"/>
      <c r="AG1256" s="1"/>
    </row>
    <row r="1257" spans="6:33" customHeight="1">
      <c r="F1257" s="1"/>
      <c r="G1257" s="1"/>
      <c r="J1257" s="1"/>
      <c r="K1257" s="1"/>
      <c r="L1257" s="1"/>
      <c r="R1257" s="1"/>
      <c r="AC1257" s="1"/>
      <c r="AE1257" s="1"/>
      <c r="AG1257" s="1"/>
    </row>
    <row r="1258" spans="6:33" customHeight="1">
      <c r="F1258" s="1"/>
      <c r="G1258" s="1"/>
      <c r="J1258" s="1"/>
      <c r="K1258" s="1"/>
      <c r="L1258" s="1"/>
      <c r="R1258" s="1"/>
      <c r="AC1258" s="1"/>
      <c r="AE1258" s="1"/>
      <c r="AG1258" s="1"/>
    </row>
    <row r="1259" spans="6:33" customHeight="1">
      <c r="F1259" s="1"/>
      <c r="G1259" s="1"/>
      <c r="J1259" s="1"/>
      <c r="K1259" s="1"/>
      <c r="L1259" s="1"/>
      <c r="R1259" s="1"/>
      <c r="AC1259" s="1"/>
      <c r="AE1259" s="1"/>
      <c r="AG1259" s="1"/>
    </row>
    <row r="1260" spans="6:33" customHeight="1">
      <c r="F1260" s="1"/>
      <c r="G1260" s="1"/>
      <c r="J1260" s="1"/>
      <c r="K1260" s="1"/>
      <c r="L1260" s="1"/>
      <c r="R1260" s="1"/>
      <c r="AC1260" s="1"/>
      <c r="AE1260" s="1"/>
      <c r="AG1260" s="1"/>
    </row>
    <row r="1261" spans="6:33" customHeight="1">
      <c r="F1261" s="1"/>
      <c r="G1261" s="1"/>
      <c r="J1261" s="1"/>
      <c r="K1261" s="1"/>
      <c r="L1261" s="1"/>
      <c r="R1261" s="1"/>
      <c r="AC1261" s="1"/>
      <c r="AE1261" s="1"/>
      <c r="AG1261" s="1"/>
    </row>
    <row r="1262" spans="6:33" customHeight="1">
      <c r="F1262" s="1"/>
      <c r="G1262" s="1"/>
      <c r="J1262" s="1"/>
      <c r="K1262" s="1"/>
      <c r="L1262" s="1"/>
      <c r="R1262" s="1"/>
      <c r="AC1262" s="1"/>
      <c r="AE1262" s="1"/>
      <c r="AG1262" s="1"/>
    </row>
    <row r="1263" spans="6:33" customHeight="1">
      <c r="F1263" s="1"/>
      <c r="G1263" s="1"/>
      <c r="J1263" s="1"/>
      <c r="K1263" s="1"/>
      <c r="L1263" s="1"/>
      <c r="R1263" s="1"/>
      <c r="AC1263" s="1"/>
      <c r="AE1263" s="1"/>
      <c r="AG1263" s="1"/>
    </row>
    <row r="1264" spans="6:33" customHeight="1">
      <c r="F1264" s="1"/>
      <c r="G1264" s="1"/>
      <c r="J1264" s="1"/>
      <c r="K1264" s="1"/>
      <c r="L1264" s="1"/>
      <c r="R1264" s="1"/>
      <c r="AC1264" s="1"/>
      <c r="AE1264" s="1"/>
      <c r="AG1264" s="1"/>
    </row>
    <row r="1265" spans="6:33" customHeight="1">
      <c r="F1265" s="1"/>
      <c r="G1265" s="1"/>
      <c r="J1265" s="1"/>
      <c r="K1265" s="1"/>
      <c r="L1265" s="1"/>
      <c r="R1265" s="1"/>
      <c r="AC1265" s="1"/>
      <c r="AE1265" s="1"/>
      <c r="AG1265" s="1"/>
    </row>
    <row r="1266" spans="6:33" customHeight="1">
      <c r="F1266" s="1"/>
      <c r="G1266" s="1"/>
      <c r="J1266" s="1"/>
      <c r="K1266" s="1"/>
      <c r="L1266" s="1"/>
      <c r="R1266" s="1"/>
      <c r="AC1266" s="1"/>
      <c r="AE1266" s="1"/>
      <c r="AG1266" s="1"/>
    </row>
    <row r="1267" spans="6:33" customHeight="1">
      <c r="F1267" s="1"/>
      <c r="G1267" s="1"/>
      <c r="J1267" s="1"/>
      <c r="K1267" s="1"/>
      <c r="L1267" s="1"/>
      <c r="R1267" s="1"/>
      <c r="AC1267" s="1"/>
      <c r="AE1267" s="1"/>
      <c r="AG1267" s="1"/>
    </row>
    <row r="1268" spans="6:33" customHeight="1">
      <c r="F1268" s="1"/>
      <c r="G1268" s="1"/>
      <c r="J1268" s="1"/>
      <c r="K1268" s="1"/>
      <c r="L1268" s="1"/>
      <c r="R1268" s="1"/>
      <c r="AC1268" s="1"/>
      <c r="AE1268" s="1"/>
      <c r="AG1268" s="1"/>
    </row>
    <row r="1269" spans="6:33" customHeight="1">
      <c r="F1269" s="1"/>
      <c r="G1269" s="1"/>
      <c r="J1269" s="1"/>
      <c r="K1269" s="1"/>
      <c r="L1269" s="1"/>
      <c r="R1269" s="1"/>
      <c r="AC1269" s="1"/>
      <c r="AE1269" s="1"/>
      <c r="AG1269" s="1"/>
    </row>
    <row r="1270" spans="6:33" customHeight="1">
      <c r="F1270" s="1"/>
      <c r="G1270" s="1"/>
      <c r="J1270" s="1"/>
      <c r="K1270" s="1"/>
      <c r="L1270" s="1"/>
      <c r="R1270" s="1"/>
      <c r="AC1270" s="1"/>
      <c r="AE1270" s="1"/>
      <c r="AG1270" s="1"/>
    </row>
    <row r="1271" spans="6:33" customHeight="1">
      <c r="F1271" s="1"/>
      <c r="G1271" s="1"/>
      <c r="J1271" s="1"/>
      <c r="K1271" s="1"/>
      <c r="L1271" s="1"/>
      <c r="R1271" s="1"/>
      <c r="AC1271" s="1"/>
      <c r="AE1271" s="1"/>
      <c r="AG1271" s="1"/>
    </row>
    <row r="1272" spans="6:33" customHeight="1">
      <c r="F1272" s="1"/>
      <c r="G1272" s="1"/>
      <c r="J1272" s="1"/>
      <c r="K1272" s="1"/>
      <c r="L1272" s="1"/>
      <c r="R1272" s="1"/>
      <c r="AC1272" s="1"/>
      <c r="AE1272" s="1"/>
      <c r="AG1272" s="1"/>
    </row>
    <row r="1273" spans="6:33" customHeight="1">
      <c r="F1273" s="1"/>
      <c r="G1273" s="1"/>
      <c r="J1273" s="1"/>
      <c r="K1273" s="1"/>
      <c r="L1273" s="1"/>
      <c r="R1273" s="1"/>
      <c r="AC1273" s="1"/>
      <c r="AE1273" s="1"/>
      <c r="AG1273" s="1"/>
    </row>
    <row r="1274" spans="6:33" customHeight="1">
      <c r="F1274" s="1"/>
      <c r="G1274" s="1"/>
      <c r="J1274" s="1"/>
      <c r="K1274" s="1"/>
      <c r="L1274" s="1"/>
      <c r="R1274" s="1"/>
      <c r="AC1274" s="1"/>
      <c r="AE1274" s="1"/>
      <c r="AG1274" s="1"/>
    </row>
    <row r="1275" spans="6:33" customHeight="1">
      <c r="F1275" s="1"/>
      <c r="G1275" s="1"/>
      <c r="J1275" s="1"/>
      <c r="K1275" s="1"/>
      <c r="L1275" s="1"/>
      <c r="R1275" s="1"/>
      <c r="AC1275" s="1"/>
      <c r="AE1275" s="1"/>
      <c r="AG1275" s="1"/>
    </row>
    <row r="1276" spans="6:33" customHeight="1">
      <c r="F1276" s="1"/>
      <c r="G1276" s="1"/>
      <c r="J1276" s="1"/>
      <c r="K1276" s="1"/>
      <c r="L1276" s="1"/>
      <c r="R1276" s="1"/>
      <c r="AC1276" s="1"/>
      <c r="AE1276" s="1"/>
      <c r="AG1276" s="1"/>
    </row>
    <row r="1277" spans="6:33" customHeight="1">
      <c r="F1277" s="1"/>
      <c r="G1277" s="1"/>
      <c r="J1277" s="1"/>
      <c r="K1277" s="1"/>
      <c r="L1277" s="1"/>
      <c r="R1277" s="1"/>
      <c r="AC1277" s="1"/>
      <c r="AE1277" s="1"/>
      <c r="AG1277" s="1"/>
    </row>
    <row r="1278" spans="6:33" customHeight="1">
      <c r="F1278" s="1"/>
      <c r="G1278" s="1"/>
      <c r="J1278" s="1"/>
      <c r="K1278" s="1"/>
      <c r="L1278" s="1"/>
      <c r="R1278" s="1"/>
      <c r="AC1278" s="1"/>
      <c r="AE1278" s="1"/>
      <c r="AG1278" s="1"/>
    </row>
    <row r="1279" spans="6:33" customHeight="1">
      <c r="F1279" s="1"/>
      <c r="G1279" s="1"/>
      <c r="J1279" s="1"/>
      <c r="K1279" s="1"/>
      <c r="L1279" s="1"/>
      <c r="R1279" s="1"/>
      <c r="AC1279" s="1"/>
      <c r="AE1279" s="1"/>
      <c r="AG1279" s="1"/>
    </row>
    <row r="1280" spans="6:33" customHeight="1">
      <c r="F1280" s="1"/>
      <c r="G1280" s="1"/>
      <c r="J1280" s="1"/>
      <c r="K1280" s="1"/>
      <c r="L1280" s="1"/>
      <c r="R1280" s="1"/>
      <c r="AC1280" s="1"/>
      <c r="AE1280" s="1"/>
      <c r="AG1280" s="1"/>
    </row>
    <row r="1281" spans="6:33" customHeight="1">
      <c r="F1281" s="1"/>
      <c r="G1281" s="1"/>
      <c r="J1281" s="1"/>
      <c r="K1281" s="1"/>
      <c r="L1281" s="1"/>
      <c r="R1281" s="1"/>
      <c r="AC1281" s="1"/>
      <c r="AE1281" s="1"/>
      <c r="AG1281" s="1"/>
    </row>
    <row r="1282" spans="6:33" customHeight="1">
      <c r="F1282" s="1"/>
      <c r="G1282" s="1"/>
      <c r="J1282" s="1"/>
      <c r="K1282" s="1"/>
      <c r="L1282" s="1"/>
      <c r="R1282" s="1"/>
      <c r="AC1282" s="1"/>
      <c r="AE1282" s="1"/>
      <c r="AG1282" s="1"/>
    </row>
    <row r="1283" spans="6:33" customHeight="1">
      <c r="F1283" s="1"/>
      <c r="G1283" s="1"/>
      <c r="J1283" s="1"/>
      <c r="K1283" s="1"/>
      <c r="L1283" s="1"/>
      <c r="R1283" s="1"/>
      <c r="AC1283" s="1"/>
      <c r="AE1283" s="1"/>
      <c r="AG1283" s="1"/>
    </row>
    <row r="1284" spans="6:33" customHeight="1">
      <c r="F1284" s="1"/>
      <c r="G1284" s="1"/>
      <c r="J1284" s="1"/>
      <c r="K1284" s="1"/>
      <c r="L1284" s="1"/>
      <c r="R1284" s="1"/>
      <c r="AC1284" s="1"/>
      <c r="AE1284" s="1"/>
      <c r="AG1284" s="1"/>
    </row>
    <row r="1285" spans="6:33" customHeight="1">
      <c r="F1285" s="1"/>
      <c r="G1285" s="1"/>
      <c r="J1285" s="1"/>
      <c r="K1285" s="1"/>
      <c r="L1285" s="1"/>
      <c r="R1285" s="1"/>
      <c r="AC1285" s="1"/>
      <c r="AE1285" s="1"/>
      <c r="AG1285" s="1"/>
    </row>
    <row r="1286" spans="6:33" customHeight="1">
      <c r="F1286" s="1"/>
      <c r="G1286" s="1"/>
      <c r="J1286" s="1"/>
      <c r="K1286" s="1"/>
      <c r="L1286" s="1"/>
      <c r="R1286" s="1"/>
      <c r="AC1286" s="1"/>
      <c r="AE1286" s="1"/>
      <c r="AG1286" s="1"/>
    </row>
    <row r="1287" spans="6:33" customHeight="1">
      <c r="F1287" s="1"/>
      <c r="G1287" s="1"/>
      <c r="J1287" s="1"/>
      <c r="K1287" s="1"/>
      <c r="L1287" s="1"/>
      <c r="R1287" s="1"/>
      <c r="AC1287" s="1"/>
      <c r="AE1287" s="1"/>
      <c r="AG1287" s="1"/>
    </row>
    <row r="1288" spans="6:33" customHeight="1">
      <c r="F1288" s="1"/>
      <c r="G1288" s="1"/>
      <c r="J1288" s="1"/>
      <c r="K1288" s="1"/>
      <c r="L1288" s="1"/>
      <c r="R1288" s="1"/>
      <c r="AC1288" s="1"/>
      <c r="AE1288" s="1"/>
      <c r="AG1288" s="1"/>
    </row>
    <row r="1289" spans="6:33" customHeight="1">
      <c r="F1289" s="1"/>
      <c r="G1289" s="1"/>
      <c r="J1289" s="1"/>
      <c r="K1289" s="1"/>
      <c r="L1289" s="1"/>
      <c r="R1289" s="1"/>
      <c r="AC1289" s="1"/>
      <c r="AE1289" s="1"/>
      <c r="AG1289" s="1"/>
    </row>
    <row r="1290" spans="6:33" customHeight="1">
      <c r="F1290" s="1"/>
      <c r="G1290" s="1"/>
      <c r="J1290" s="1"/>
      <c r="K1290" s="1"/>
      <c r="L1290" s="1"/>
      <c r="R1290" s="1"/>
      <c r="AC1290" s="1"/>
      <c r="AE1290" s="1"/>
      <c r="AG1290" s="1"/>
    </row>
    <row r="1291" spans="6:33" customHeight="1">
      <c r="F1291" s="1"/>
      <c r="G1291" s="1"/>
      <c r="J1291" s="1"/>
      <c r="K1291" s="1"/>
      <c r="L1291" s="1"/>
      <c r="R1291" s="1"/>
      <c r="AC1291" s="1"/>
      <c r="AE1291" s="1"/>
      <c r="AG1291" s="1"/>
    </row>
    <row r="1292" spans="6:33" customHeight="1">
      <c r="F1292" s="1"/>
      <c r="G1292" s="1"/>
      <c r="J1292" s="1"/>
      <c r="K1292" s="1"/>
      <c r="L1292" s="1"/>
      <c r="R1292" s="1"/>
      <c r="AC1292" s="1"/>
      <c r="AE1292" s="1"/>
      <c r="AG1292" s="1"/>
    </row>
    <row r="1293" spans="6:33" customHeight="1">
      <c r="F1293" s="1"/>
      <c r="G1293" s="1"/>
      <c r="J1293" s="1"/>
      <c r="K1293" s="1"/>
      <c r="L1293" s="1"/>
      <c r="R1293" s="1"/>
      <c r="AC1293" s="1"/>
      <c r="AE1293" s="1"/>
      <c r="AG1293" s="1"/>
    </row>
    <row r="1294" spans="6:33" customHeight="1">
      <c r="F1294" s="1"/>
      <c r="G1294" s="1"/>
      <c r="J1294" s="1"/>
      <c r="K1294" s="1"/>
      <c r="L1294" s="1"/>
      <c r="R1294" s="1"/>
      <c r="AC1294" s="1"/>
      <c r="AE1294" s="1"/>
      <c r="AG1294" s="1"/>
    </row>
    <row r="1295" spans="6:33" customHeight="1">
      <c r="F1295" s="1"/>
      <c r="G1295" s="1"/>
      <c r="J1295" s="1"/>
      <c r="K1295" s="1"/>
      <c r="L1295" s="1"/>
      <c r="R1295" s="1"/>
      <c r="AC1295" s="1"/>
      <c r="AE1295" s="1"/>
      <c r="AG1295" s="1"/>
    </row>
    <row r="1296" spans="6:33" customHeight="1">
      <c r="F1296" s="1"/>
      <c r="G1296" s="1"/>
      <c r="J1296" s="1"/>
      <c r="K1296" s="1"/>
      <c r="L1296" s="1"/>
      <c r="R1296" s="1"/>
      <c r="AC1296" s="1"/>
      <c r="AE1296" s="1"/>
      <c r="AG1296" s="1"/>
    </row>
    <row r="1297" spans="6:33" customHeight="1">
      <c r="F1297" s="1"/>
      <c r="G1297" s="1"/>
      <c r="J1297" s="1"/>
      <c r="K1297" s="1"/>
      <c r="L1297" s="1"/>
      <c r="R1297" s="1"/>
      <c r="AC1297" s="1"/>
      <c r="AE1297" s="1"/>
      <c r="AG1297" s="1"/>
    </row>
    <row r="1298" spans="6:33" customHeight="1">
      <c r="F1298" s="1"/>
      <c r="G1298" s="1"/>
      <c r="J1298" s="1"/>
      <c r="K1298" s="1"/>
      <c r="L1298" s="1"/>
      <c r="R1298" s="1"/>
      <c r="AC1298" s="1"/>
      <c r="AE1298" s="1"/>
      <c r="AG1298" s="1"/>
    </row>
    <row r="1299" spans="6:33" customHeight="1">
      <c r="F1299" s="1"/>
      <c r="G1299" s="1"/>
      <c r="J1299" s="1"/>
      <c r="K1299" s="1"/>
      <c r="L1299" s="1"/>
      <c r="R1299" s="1"/>
      <c r="AC1299" s="1"/>
      <c r="AE1299" s="1"/>
      <c r="AG1299" s="1"/>
    </row>
    <row r="1300" spans="6:33" customHeight="1">
      <c r="F1300" s="1"/>
      <c r="G1300" s="1"/>
      <c r="J1300" s="1"/>
      <c r="K1300" s="1"/>
      <c r="L1300" s="1"/>
      <c r="R1300" s="1"/>
      <c r="AC1300" s="1"/>
      <c r="AE1300" s="1"/>
      <c r="AG1300" s="1"/>
    </row>
    <row r="1301" spans="6:33" customHeight="1">
      <c r="F1301" s="1"/>
      <c r="G1301" s="1"/>
      <c r="J1301" s="1"/>
      <c r="K1301" s="1"/>
      <c r="L1301" s="1"/>
      <c r="R1301" s="1"/>
      <c r="AC1301" s="1"/>
      <c r="AE1301" s="1"/>
      <c r="AG1301" s="1"/>
    </row>
    <row r="1302" spans="6:33" customHeight="1">
      <c r="F1302" s="1"/>
      <c r="G1302" s="1"/>
      <c r="J1302" s="1"/>
      <c r="K1302" s="1"/>
      <c r="L1302" s="1"/>
      <c r="R1302" s="1"/>
      <c r="AC1302" s="1"/>
      <c r="AE1302" s="1"/>
      <c r="AG1302" s="1"/>
    </row>
    <row r="1303" spans="6:33" customHeight="1">
      <c r="F1303" s="1"/>
      <c r="G1303" s="1"/>
      <c r="J1303" s="1"/>
      <c r="K1303" s="1"/>
      <c r="L1303" s="1"/>
      <c r="R1303" s="1"/>
      <c r="AC1303" s="1"/>
      <c r="AE1303" s="1"/>
      <c r="AG1303" s="1"/>
    </row>
    <row r="1304" spans="6:33" customHeight="1">
      <c r="F1304" s="1"/>
      <c r="G1304" s="1"/>
      <c r="J1304" s="1"/>
      <c r="K1304" s="1"/>
      <c r="L1304" s="1"/>
      <c r="R1304" s="1"/>
      <c r="AC1304" s="1"/>
      <c r="AE1304" s="1"/>
      <c r="AG1304" s="1"/>
    </row>
    <row r="1305" spans="6:33" customHeight="1">
      <c r="F1305" s="1"/>
      <c r="G1305" s="1"/>
      <c r="J1305" s="1"/>
      <c r="K1305" s="1"/>
      <c r="L1305" s="1"/>
      <c r="R1305" s="1"/>
      <c r="AC1305" s="1"/>
      <c r="AE1305" s="1"/>
      <c r="AG1305" s="1"/>
    </row>
    <row r="1306" spans="6:33" customHeight="1">
      <c r="F1306" s="1"/>
      <c r="G1306" s="1"/>
      <c r="J1306" s="1"/>
      <c r="K1306" s="1"/>
      <c r="L1306" s="1"/>
      <c r="R1306" s="1"/>
      <c r="AC1306" s="1"/>
      <c r="AE1306" s="1"/>
      <c r="AG1306" s="1"/>
    </row>
    <row r="1307" spans="6:33" customHeight="1">
      <c r="F1307" s="1"/>
      <c r="G1307" s="1"/>
      <c r="J1307" s="1"/>
      <c r="K1307" s="1"/>
      <c r="L1307" s="1"/>
      <c r="R1307" s="1"/>
      <c r="AC1307" s="1"/>
      <c r="AE1307" s="1"/>
      <c r="AG1307" s="1"/>
    </row>
    <row r="1308" spans="6:33" customHeight="1">
      <c r="F1308" s="1"/>
      <c r="G1308" s="1"/>
      <c r="J1308" s="1"/>
      <c r="K1308" s="1"/>
      <c r="L1308" s="1"/>
      <c r="R1308" s="1"/>
      <c r="AC1308" s="1"/>
      <c r="AE1308" s="1"/>
      <c r="AG1308" s="1"/>
    </row>
    <row r="1309" spans="6:33" customHeight="1">
      <c r="F1309" s="1"/>
      <c r="G1309" s="1"/>
      <c r="J1309" s="1"/>
      <c r="K1309" s="1"/>
      <c r="L1309" s="1"/>
      <c r="R1309" s="1"/>
      <c r="AC1309" s="1"/>
      <c r="AE1309" s="1"/>
      <c r="AG1309" s="1"/>
    </row>
    <row r="1310" spans="6:33" customHeight="1">
      <c r="F1310" s="1"/>
      <c r="G1310" s="1"/>
      <c r="J1310" s="1"/>
      <c r="K1310" s="1"/>
      <c r="L1310" s="1"/>
      <c r="R1310" s="1"/>
      <c r="AC1310" s="1"/>
      <c r="AE1310" s="1"/>
      <c r="AG1310" s="1"/>
    </row>
    <row r="1311" spans="6:33" customHeight="1">
      <c r="F1311" s="1"/>
      <c r="G1311" s="1"/>
      <c r="J1311" s="1"/>
      <c r="K1311" s="1"/>
      <c r="L1311" s="1"/>
      <c r="R1311" s="1"/>
      <c r="AC1311" s="1"/>
      <c r="AE1311" s="1"/>
      <c r="AG1311" s="1"/>
    </row>
    <row r="1312" spans="6:33" customHeight="1">
      <c r="F1312" s="1"/>
      <c r="G1312" s="1"/>
      <c r="J1312" s="1"/>
      <c r="K1312" s="1"/>
      <c r="L1312" s="1"/>
      <c r="R1312" s="1"/>
      <c r="AC1312" s="1"/>
      <c r="AE1312" s="1"/>
      <c r="AG1312" s="1"/>
    </row>
    <row r="1313" spans="6:33" customHeight="1">
      <c r="F1313" s="1"/>
      <c r="G1313" s="1"/>
      <c r="J1313" s="1"/>
      <c r="K1313" s="1"/>
      <c r="L1313" s="1"/>
      <c r="R1313" s="1"/>
      <c r="AC1313" s="1"/>
      <c r="AE1313" s="1"/>
      <c r="AG1313" s="1"/>
    </row>
    <row r="1314" spans="6:33" customHeight="1">
      <c r="F1314" s="1"/>
      <c r="G1314" s="1"/>
      <c r="J1314" s="1"/>
      <c r="K1314" s="1"/>
      <c r="L1314" s="1"/>
      <c r="R1314" s="1"/>
      <c r="AC1314" s="1"/>
      <c r="AE1314" s="1"/>
      <c r="AG1314" s="1"/>
    </row>
    <row r="1315" spans="6:33" customHeight="1">
      <c r="F1315" s="1"/>
      <c r="G1315" s="1"/>
      <c r="J1315" s="1"/>
      <c r="K1315" s="1"/>
      <c r="L1315" s="1"/>
      <c r="R1315" s="1"/>
      <c r="AC1315" s="1"/>
      <c r="AE1315" s="1"/>
      <c r="AG1315" s="1"/>
    </row>
    <row r="1316" spans="6:33" customHeight="1">
      <c r="F1316" s="1"/>
      <c r="G1316" s="1"/>
      <c r="J1316" s="1"/>
      <c r="K1316" s="1"/>
      <c r="L1316" s="1"/>
      <c r="R1316" s="1"/>
      <c r="AC1316" s="1"/>
      <c r="AE1316" s="1"/>
      <c r="AG1316" s="1"/>
    </row>
    <row r="1317" spans="6:33" customHeight="1">
      <c r="F1317" s="1"/>
      <c r="G1317" s="1"/>
      <c r="J1317" s="1"/>
      <c r="K1317" s="1"/>
      <c r="L1317" s="1"/>
      <c r="R1317" s="1"/>
      <c r="AC1317" s="1"/>
      <c r="AE1317" s="1"/>
      <c r="AG1317" s="1"/>
    </row>
    <row r="1318" spans="6:33" customHeight="1">
      <c r="F1318" s="1"/>
      <c r="G1318" s="1"/>
      <c r="J1318" s="1"/>
      <c r="K1318" s="1"/>
      <c r="L1318" s="1"/>
      <c r="R1318" s="1"/>
      <c r="AC1318" s="1"/>
      <c r="AE1318" s="1"/>
      <c r="AG1318" s="1"/>
    </row>
    <row r="1319" spans="6:33" customHeight="1">
      <c r="F1319" s="1"/>
      <c r="G1319" s="1"/>
      <c r="J1319" s="1"/>
      <c r="K1319" s="1"/>
      <c r="L1319" s="1"/>
      <c r="R1319" s="1"/>
      <c r="AC1319" s="1"/>
      <c r="AE1319" s="1"/>
      <c r="AG1319" s="1"/>
    </row>
    <row r="1320" spans="6:33" customHeight="1">
      <c r="F1320" s="1"/>
      <c r="G1320" s="1"/>
      <c r="J1320" s="1"/>
      <c r="K1320" s="1"/>
      <c r="L1320" s="1"/>
      <c r="R1320" s="1"/>
      <c r="AC1320" s="1"/>
      <c r="AE1320" s="1"/>
      <c r="AG1320" s="1"/>
    </row>
    <row r="1321" spans="6:33" customHeight="1">
      <c r="F1321" s="1"/>
      <c r="G1321" s="1"/>
      <c r="J1321" s="1"/>
      <c r="K1321" s="1"/>
      <c r="L1321" s="1"/>
      <c r="R1321" s="1"/>
      <c r="AC1321" s="1"/>
      <c r="AE1321" s="1"/>
      <c r="AG1321" s="1"/>
    </row>
    <row r="1322" spans="6:33" customHeight="1">
      <c r="F1322" s="1"/>
      <c r="G1322" s="1"/>
      <c r="J1322" s="1"/>
      <c r="K1322" s="1"/>
      <c r="L1322" s="1"/>
      <c r="R1322" s="1"/>
      <c r="AC1322" s="1"/>
      <c r="AE1322" s="1"/>
      <c r="AG1322" s="1"/>
    </row>
    <row r="1323" spans="6:33" customHeight="1">
      <c r="F1323" s="1"/>
      <c r="G1323" s="1"/>
      <c r="J1323" s="1"/>
      <c r="K1323" s="1"/>
      <c r="L1323" s="1"/>
      <c r="R1323" s="1"/>
      <c r="AC1323" s="1"/>
      <c r="AE1323" s="1"/>
      <c r="AG1323" s="1"/>
    </row>
    <row r="1324" spans="6:33" customHeight="1">
      <c r="F1324" s="1"/>
      <c r="G1324" s="1"/>
      <c r="J1324" s="1"/>
      <c r="K1324" s="1"/>
      <c r="L1324" s="1"/>
      <c r="R1324" s="1"/>
      <c r="AC1324" s="1"/>
      <c r="AE1324" s="1"/>
      <c r="AG1324" s="1"/>
    </row>
    <row r="1325" spans="6:33" customHeight="1">
      <c r="F1325" s="1"/>
      <c r="G1325" s="1"/>
      <c r="J1325" s="1"/>
      <c r="K1325" s="1"/>
      <c r="L1325" s="1"/>
      <c r="R1325" s="1"/>
      <c r="AC1325" s="1"/>
      <c r="AE1325" s="1"/>
      <c r="AG1325" s="1"/>
    </row>
    <row r="1326" spans="6:33" customHeight="1">
      <c r="F1326" s="1"/>
      <c r="G1326" s="1"/>
      <c r="J1326" s="1"/>
      <c r="K1326" s="1"/>
      <c r="L1326" s="1"/>
      <c r="R1326" s="1"/>
      <c r="AC1326" s="1"/>
      <c r="AE1326" s="1"/>
      <c r="AG1326" s="1"/>
    </row>
    <row r="1327" spans="6:33" customHeight="1">
      <c r="F1327" s="1"/>
      <c r="G1327" s="1"/>
      <c r="J1327" s="1"/>
      <c r="K1327" s="1"/>
      <c r="L1327" s="1"/>
      <c r="R1327" s="1"/>
      <c r="AC1327" s="1"/>
      <c r="AE1327" s="1"/>
      <c r="AG1327" s="1"/>
    </row>
    <row r="1328" spans="6:33" customHeight="1">
      <c r="F1328" s="1"/>
      <c r="G1328" s="1"/>
      <c r="J1328" s="1"/>
      <c r="K1328" s="1"/>
      <c r="L1328" s="1"/>
      <c r="R1328" s="1"/>
      <c r="AC1328" s="1"/>
      <c r="AE1328" s="1"/>
      <c r="AG1328" s="1"/>
    </row>
    <row r="1329" spans="6:33" customHeight="1">
      <c r="F1329" s="1"/>
      <c r="G1329" s="1"/>
      <c r="J1329" s="1"/>
      <c r="K1329" s="1"/>
      <c r="L1329" s="1"/>
      <c r="R1329" s="1"/>
      <c r="AC1329" s="1"/>
      <c r="AE1329" s="1"/>
      <c r="AG1329" s="1"/>
    </row>
    <row r="1330" spans="6:33" customHeight="1">
      <c r="F1330" s="1"/>
      <c r="G1330" s="1"/>
      <c r="J1330" s="1"/>
      <c r="K1330" s="1"/>
      <c r="L1330" s="1"/>
      <c r="R1330" s="1"/>
      <c r="AC1330" s="1"/>
      <c r="AE1330" s="1"/>
      <c r="AG1330" s="1"/>
    </row>
    <row r="1331" spans="6:33" customHeight="1">
      <c r="F1331" s="1"/>
      <c r="G1331" s="1"/>
      <c r="J1331" s="1"/>
      <c r="K1331" s="1"/>
      <c r="L1331" s="1"/>
      <c r="R1331" s="1"/>
      <c r="AC1331" s="1"/>
      <c r="AE1331" s="1"/>
      <c r="AG1331" s="1"/>
    </row>
    <row r="1332" spans="6:33" customHeight="1">
      <c r="F1332" s="1"/>
      <c r="G1332" s="1"/>
      <c r="J1332" s="1"/>
      <c r="K1332" s="1"/>
      <c r="L1332" s="1"/>
      <c r="R1332" s="1"/>
      <c r="AC1332" s="1"/>
      <c r="AE1332" s="1"/>
      <c r="AG1332" s="1"/>
    </row>
    <row r="1333" spans="6:33" customHeight="1">
      <c r="F1333" s="1"/>
      <c r="G1333" s="1"/>
      <c r="J1333" s="1"/>
      <c r="K1333" s="1"/>
      <c r="L1333" s="1"/>
      <c r="R1333" s="1"/>
      <c r="AC1333" s="1"/>
      <c r="AE1333" s="1"/>
      <c r="AG1333" s="1"/>
    </row>
    <row r="1334" spans="6:33" customHeight="1">
      <c r="F1334" s="1"/>
      <c r="G1334" s="1"/>
      <c r="J1334" s="1"/>
      <c r="K1334" s="1"/>
      <c r="L1334" s="1"/>
      <c r="R1334" s="1"/>
      <c r="AC1334" s="1"/>
      <c r="AE1334" s="1"/>
      <c r="AG1334" s="1"/>
    </row>
    <row r="1335" spans="6:33" customHeight="1">
      <c r="F1335" s="1"/>
      <c r="G1335" s="1"/>
      <c r="J1335" s="1"/>
      <c r="K1335" s="1"/>
      <c r="L1335" s="1"/>
      <c r="R1335" s="1"/>
      <c r="AC1335" s="1"/>
      <c r="AE1335" s="1"/>
      <c r="AG1335" s="1"/>
    </row>
    <row r="1336" spans="6:33" customHeight="1">
      <c r="F1336" s="1"/>
      <c r="G1336" s="1"/>
      <c r="J1336" s="1"/>
      <c r="K1336" s="1"/>
      <c r="L1336" s="1"/>
      <c r="R1336" s="1"/>
      <c r="AC1336" s="1"/>
      <c r="AE1336" s="1"/>
      <c r="AG1336" s="1"/>
    </row>
    <row r="1337" spans="6:33" customHeight="1">
      <c r="F1337" s="1"/>
      <c r="G1337" s="1"/>
      <c r="J1337" s="1"/>
      <c r="K1337" s="1"/>
      <c r="L1337" s="1"/>
      <c r="R1337" s="1"/>
      <c r="AC1337" s="1"/>
      <c r="AE1337" s="1"/>
      <c r="AG1337" s="1"/>
    </row>
    <row r="1338" spans="6:33" customHeight="1">
      <c r="F1338" s="1"/>
      <c r="G1338" s="1"/>
      <c r="J1338" s="1"/>
      <c r="K1338" s="1"/>
      <c r="L1338" s="1"/>
      <c r="R1338" s="1"/>
      <c r="AC1338" s="1"/>
      <c r="AE1338" s="1"/>
      <c r="AG1338" s="1"/>
    </row>
    <row r="1339" spans="6:33" customHeight="1">
      <c r="F1339" s="1"/>
      <c r="G1339" s="1"/>
      <c r="J1339" s="1"/>
      <c r="K1339" s="1"/>
      <c r="L1339" s="1"/>
      <c r="R1339" s="1"/>
      <c r="AC1339" s="1"/>
      <c r="AE1339" s="1"/>
      <c r="AG1339" s="1"/>
    </row>
    <row r="1340" spans="6:33" customHeight="1">
      <c r="F1340" s="1"/>
      <c r="G1340" s="1"/>
      <c r="J1340" s="1"/>
      <c r="K1340" s="1"/>
      <c r="L1340" s="1"/>
      <c r="R1340" s="1"/>
      <c r="AC1340" s="1"/>
      <c r="AE1340" s="1"/>
      <c r="AG1340" s="1"/>
    </row>
    <row r="1341" spans="6:33" customHeight="1">
      <c r="F1341" s="1"/>
      <c r="G1341" s="1"/>
      <c r="J1341" s="1"/>
      <c r="K1341" s="1"/>
      <c r="L1341" s="1"/>
      <c r="R1341" s="1"/>
      <c r="AC1341" s="1"/>
      <c r="AE1341" s="1"/>
      <c r="AG1341" s="1"/>
    </row>
    <row r="1342" spans="6:33" customHeight="1">
      <c r="F1342" s="1"/>
      <c r="G1342" s="1"/>
      <c r="J1342" s="1"/>
      <c r="K1342" s="1"/>
      <c r="L1342" s="1"/>
      <c r="R1342" s="1"/>
      <c r="AC1342" s="1"/>
      <c r="AE1342" s="1"/>
      <c r="AG1342" s="1"/>
    </row>
    <row r="1343" spans="6:33" customHeight="1">
      <c r="F1343" s="1"/>
      <c r="G1343" s="1"/>
      <c r="J1343" s="1"/>
      <c r="K1343" s="1"/>
      <c r="L1343" s="1"/>
      <c r="R1343" s="1"/>
      <c r="AC1343" s="1"/>
      <c r="AE1343" s="1"/>
      <c r="AG1343" s="1"/>
    </row>
  </sheetData>
  <mergeCells count="3">
    <mergeCell ref="A1:AJ1"/>
    <mergeCell ref="A2:AJ2"/>
    <mergeCell ref="A3:AJ3"/>
  </mergeCells>
  <conditionalFormatting sqref="H7:AV8 H48:AV48">
    <cfRule type="cellIs" dxfId="135" operator="lessThan" priority="2">
      <formula>0</formula>
    </cfRule>
  </conditionalFormatting>
  <conditionalFormatting sqref="H9:AV47">
    <cfRule type="cellIs" dxfId="136" operator="lessThan" priority="1">
      <formula>0</formula>
    </cfRule>
  </conditionalFormatting>
  <pageMargins left="0" right="0" top="0" bottom="0" header="0" footer="0"/>
  <pageSetup fitToWidth="0" fitToHeight="0" orientation="portrait"/>
  <headerFooter scaleWithDoc="1" alignWithMargins="0" differentFirst="0" differentOddEven="0"/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outlinePr summaryRight="0" summaryBelow="0"/>
  </sheetPr>
  <dimension ref="A1:AW1322"/>
  <sheetViews>
    <sheetView view="normal" workbookViewId="0">
      <selection pane="topLeft" activeCell="H11" sqref="H11:AW11"/>
    </sheetView>
  </sheetViews>
  <sheetFormatPr defaultColWidth="6.85546875" defaultRowHeight="12.75"/>
  <cols>
    <col min="1" max="1" width="12.84765625" bestFit="1" customWidth="1"/>
    <col min="2" max="2" width="11.41796875" bestFit="1" customWidth="1"/>
    <col min="3" max="3" width="11.84765625" bestFit="1" customWidth="1"/>
    <col min="4" max="4" width="18.41796875" bestFit="1" customWidth="1"/>
    <col min="5" max="5" width="22.27734375" bestFit="1" customWidth="1"/>
    <col min="6" max="6" width="15.7109375" customWidth="1"/>
    <col min="7" max="7" width="13.7109375" bestFit="1" customWidth="1"/>
    <col min="8" max="8" width="24.41796875" bestFit="1" customWidth="1"/>
    <col min="9" max="9" width="39.41796875" bestFit="1" customWidth="1"/>
    <col min="10" max="10" width="22.5703125" bestFit="1" customWidth="1"/>
    <col min="11" max="11" width="22.84765625" bestFit="1" customWidth="1"/>
    <col min="12" max="12" width="26.84765625" bestFit="1" customWidth="1"/>
    <col min="13" max="13" width="19" bestFit="1" customWidth="1"/>
    <col min="14" max="14" width="24.5703125" bestFit="1" customWidth="1"/>
    <col min="15" max="15" width="12.27734375" bestFit="1" customWidth="1"/>
    <col min="16" max="16" width="17.27734375" customWidth="1"/>
    <col min="17" max="17" width="18.84765625" bestFit="1" customWidth="1"/>
    <col min="18" max="18" width="18.7109375" bestFit="1" customWidth="1"/>
    <col min="19" max="19" width="27.140625" bestFit="1" customWidth="1"/>
    <col min="20" max="20" width="27.27734375" bestFit="1" customWidth="1"/>
    <col min="21" max="21" width="15.41796875" bestFit="1" customWidth="1"/>
    <col min="22" max="22" width="13.27734375" bestFit="1" customWidth="1"/>
    <col min="23" max="23" width="16.140625" bestFit="1" customWidth="1"/>
    <col min="24" max="24" width="20" bestFit="1" customWidth="1"/>
    <col min="25" max="25" width="16.140625" bestFit="1" customWidth="1"/>
    <col min="26" max="26" width="20" bestFit="1" customWidth="1"/>
    <col min="27" max="27" width="16.140625" bestFit="1" customWidth="1"/>
    <col min="28" max="28" width="20" bestFit="1" customWidth="1"/>
    <col min="29" max="29" width="18.7109375" bestFit="1" customWidth="1"/>
    <col min="30" max="30" width="12.27734375" bestFit="1" customWidth="1"/>
    <col min="31" max="31" width="36.41796875" bestFit="1" customWidth="1"/>
    <col min="32" max="32" width="34.27734375" bestFit="1" customWidth="1"/>
    <col min="33" max="33" width="38.5703125" bestFit="1" customWidth="1"/>
    <col min="34" max="34" width="27.27734375" bestFit="1" customWidth="1"/>
    <col min="35" max="35" width="25.41796875" bestFit="1" customWidth="1"/>
    <col min="36" max="36" width="25.84765625" bestFit="1" customWidth="1"/>
    <col min="37" max="37" width="17.41796875" bestFit="1" customWidth="1"/>
    <col min="38" max="38" width="14.7109375" bestFit="1" customWidth="1"/>
    <col min="39" max="39" width="14.27734375" bestFit="1" customWidth="1"/>
    <col min="40" max="40" width="47.84765625" bestFit="1" customWidth="1"/>
    <col min="41" max="41" width="48" bestFit="1" customWidth="1"/>
    <col min="42" max="42" width="23.27734375" bestFit="1" customWidth="1"/>
    <col min="43" max="43" width="16.84765625" bestFit="1" customWidth="1"/>
    <col min="44" max="44" width="10.7109375" bestFit="1" customWidth="1"/>
    <col min="45" max="45" width="13.7109375" bestFit="1" customWidth="1"/>
    <col min="46" max="46" width="10.7109375" bestFit="1" customWidth="1"/>
    <col min="47" max="47" width="13.7109375" bestFit="1" customWidth="1"/>
    <col min="48" max="48" width="11.27734375" customWidth="1"/>
    <col min="49" max="49" width="19.5703125" bestFit="1" customWidth="1"/>
  </cols>
  <sheetData>
    <row r="1" spans="1:36" customHeight="1">
      <c r="A1" s="27" t="e">
        <f ca="1">MID(CELL("filename"),SEARCH("_C",CELL("filename"))+1,FIND(".",CELL("filename")) - SEARCH("_C",CELL("filename")))</f>
        <v>#VALUE!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6" customHeight="1">
      <c r="A2" s="27" t="str">
        <f ca="1">RIGHT(CELL("filename"),LEN(CELL("filename"))-FIND("]",CELL("filename")))</f>
        <v>Summary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</row>
    <row r="3" spans="1:36" customHeight="1">
      <c r="A3" s="27" t="e">
        <f ca="1">CONCATENATE("For The Period Ended ", MID(CELL("filename"), SEARCH("._",CELL("filename"))+2,SEARCH(".xlsx",CELL("filename")) - SEARCH("._",CELL("filename"))-2))</f>
        <v>#VALUE!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</row>
    <row r="4" spans="1:2" customHeight="1">
      <c r="A4" t="s">
        <v>35</v>
      </c>
      <c r="B4" s="4">
        <f ca="1">IF(D7 = "ZACK HASANOV", 0, COUNTA(A7:A10015))</f>
        <v>0</v>
      </c>
    </row>
    <row r="5" spans="2:2" customHeight="1">
      <c r="B5" s="4"/>
    </row>
    <row r="6" spans="1:49" customHeight="1">
      <c r="A6" s="7" t="s">
        <v>0</v>
      </c>
      <c r="B6" s="8" t="s">
        <v>1</v>
      </c>
      <c r="C6" s="8" t="s">
        <v>46</v>
      </c>
      <c r="D6" s="8" t="s">
        <v>2</v>
      </c>
      <c r="E6" s="8" t="s">
        <v>54</v>
      </c>
      <c r="F6" s="8" t="s">
        <v>3</v>
      </c>
      <c r="G6" s="8" t="s">
        <v>4</v>
      </c>
      <c r="H6" s="9" t="s">
        <v>5</v>
      </c>
      <c r="I6" s="9" t="s">
        <v>6</v>
      </c>
      <c r="J6" s="9" t="s">
        <v>7</v>
      </c>
      <c r="K6" s="9" t="s">
        <v>8</v>
      </c>
      <c r="L6" s="9" t="s">
        <v>9</v>
      </c>
      <c r="M6" s="9" t="s">
        <v>10</v>
      </c>
      <c r="N6" s="9" t="s">
        <v>36</v>
      </c>
      <c r="O6" s="9" t="s">
        <v>37</v>
      </c>
      <c r="P6" s="9" t="s">
        <v>38</v>
      </c>
      <c r="Q6" s="9" t="s">
        <v>39</v>
      </c>
      <c r="R6" s="9" t="s">
        <v>11</v>
      </c>
      <c r="S6" s="9" t="s">
        <v>12</v>
      </c>
      <c r="T6" s="9" t="s">
        <v>13</v>
      </c>
      <c r="U6" s="9" t="s">
        <v>14</v>
      </c>
      <c r="V6" s="9" t="s">
        <v>15</v>
      </c>
      <c r="W6" s="9" t="s">
        <v>16</v>
      </c>
      <c r="X6" s="9" t="s">
        <v>40</v>
      </c>
      <c r="Y6" s="9" t="s">
        <v>41</v>
      </c>
      <c r="Z6" s="9" t="s">
        <v>42</v>
      </c>
      <c r="AA6" s="9" t="s">
        <v>43</v>
      </c>
      <c r="AB6" s="9" t="s">
        <v>44</v>
      </c>
      <c r="AC6" s="9" t="s">
        <v>45</v>
      </c>
      <c r="AD6" s="9" t="s">
        <v>17</v>
      </c>
      <c r="AE6" s="9" t="s">
        <v>18</v>
      </c>
      <c r="AF6" s="9" t="s">
        <v>19</v>
      </c>
      <c r="AG6" s="9" t="s">
        <v>20</v>
      </c>
      <c r="AH6" s="9" t="s">
        <v>21</v>
      </c>
      <c r="AI6" s="9" t="s">
        <v>22</v>
      </c>
      <c r="AJ6" s="9" t="s">
        <v>23</v>
      </c>
      <c r="AK6" s="9" t="s">
        <v>30</v>
      </c>
      <c r="AL6" s="9" t="s">
        <v>24</v>
      </c>
      <c r="AM6" s="9" t="s">
        <v>25</v>
      </c>
      <c r="AN6" s="9" t="s">
        <v>26</v>
      </c>
      <c r="AO6" s="9" t="s">
        <v>27</v>
      </c>
      <c r="AP6" s="10" t="s">
        <v>28</v>
      </c>
      <c r="AQ6" s="9" t="s">
        <v>48</v>
      </c>
      <c r="AR6" s="9" t="s">
        <v>49</v>
      </c>
      <c r="AS6" s="9" t="s">
        <v>50</v>
      </c>
      <c r="AT6" s="9" t="s">
        <v>51</v>
      </c>
      <c r="AU6" s="9" t="s">
        <v>52</v>
      </c>
      <c r="AV6" s="9" t="s">
        <v>53</v>
      </c>
      <c r="AW6" s="13" t="s">
        <v>55</v>
      </c>
    </row>
    <row r="7" spans="1:49" customHeight="1">
      <c r="A7" t="s">
        <v>56</v>
      </c>
      <c r="B7" t="s">
        <v>57</v>
      </c>
      <c r="C7" t="s">
        <v>58</v>
      </c>
      <c r="D7" t="s">
        <v>59</v>
      </c>
      <c r="E7" t="s">
        <v>59</v>
      </c>
      <c r="F7" t="s">
        <v>60</v>
      </c>
      <c r="G7" s="2" t="s">
        <v>61</v>
      </c>
      <c r="H7" s="24">
        <v>1386800</v>
      </c>
      <c r="I7" s="24">
        <v>138412.82</v>
      </c>
      <c r="J7" s="24">
        <f ca="1">Table132810[[#This Row],[Adjusted Contract Price]]-Table132810[[#This Row],[Base Contract]]-Table132810[[#This Row],[Approved Change Orders]]</f>
        <v>0</v>
      </c>
      <c r="K7" s="24"/>
      <c r="L7" s="24">
        <v>1525212.82</v>
      </c>
      <c r="M7" s="24">
        <v>1092176</v>
      </c>
      <c r="N7" s="24">
        <v>1097168</v>
      </c>
      <c r="O7" s="24">
        <v>93510.05</v>
      </c>
      <c r="P7" s="24">
        <f ca="1">Table132810[[#This Row],[Base Contract]]-Table132810[[#This Row],[QU Original Budget]]</f>
        <v>0</v>
      </c>
      <c r="Q7" s="24">
        <f ca="1">Table132810[[#This Row],[Approved Change Orders]]-Table132810[[#This Row],[CO Change Order Budget]]</f>
        <v>0</v>
      </c>
      <c r="R7" s="24">
        <v>1190678.05</v>
      </c>
      <c r="S7" s="24">
        <f ca="1">Table132810[[#This Row],[Total Direct Budget]]-Table132810[[#This Row],[Estimated Total Direct Costs]]</f>
        <v>0</v>
      </c>
      <c r="T7" s="24">
        <f ca="1">+Table132810[[#This Row],[Adjusted Contract Price]]-Table132810[[#This Row],[Total Direct Budget]]</f>
        <v>0</v>
      </c>
      <c r="U7" s="24">
        <f ca="1">+Table132810[[#This Row],[Adjusted Contract Price]]-Table132810[[#This Row],[Estimated Total Direct Costs]]</f>
        <v>0</v>
      </c>
      <c r="V7" s="25">
        <f ca="1">IF(Table132810[[#This Row],[Adjusted Contract Price]]=0,0,+Table132810[[#This Row],[Budgeted Gross Profit (Loss)]]/Table132810[[#This Row],[Adjusted Contract Price]])</f>
        <v>0</v>
      </c>
      <c r="W7" s="25">
        <f ca="1">IF(Table132810[[#This Row],[Adjusted Contract Price]]=0,0,+Table132810[[#This Row],[Estimated Gross Profit (Loss)]]/Table132810[[#This Row],[Adjusted Contract Price]])</f>
        <v>0</v>
      </c>
      <c r="X7" s="25">
        <v>0.780663</v>
      </c>
      <c r="Y7" s="25">
        <f ca="1">Table132810[[#This Row],[Current GP %]]-Table132810[[#This Row],[Prior Month1 GP]]</f>
        <v>0</v>
      </c>
      <c r="Z7" s="25">
        <v>0.780663</v>
      </c>
      <c r="AA7" s="25">
        <f ca="1">Table132810[[#This Row],[Current GP %]]-Table132810[[#This Row],[Prior Month2 GP]]</f>
        <v>0</v>
      </c>
      <c r="AB7" s="25">
        <v>0.780663</v>
      </c>
      <c r="AC7" s="25">
        <f ca="1">Table132810[[#This Row],[Current GP %]]-Table132810[[#This Row],[Prior Month3 GP]]</f>
        <v>0</v>
      </c>
      <c r="AD7" s="24">
        <v>1092176</v>
      </c>
      <c r="AE7" s="26">
        <f ca="1">IF(Table132810[[#This Row],[Estimated Total Direct Costs]]=0,0,+Table132810[[#This Row],[Direct Cost To Date]]/Table132810[[#This Row],[Estimated Total Direct Costs]])</f>
        <v>0</v>
      </c>
      <c r="AF7" s="24">
        <f ca="1">+Table132810[[#This Row],[Estimated Gross Profit (Loss)]]*Table132810[[#This Row],[% Complete]]</f>
        <v>0</v>
      </c>
      <c r="AG7" s="24">
        <v>0</v>
      </c>
      <c r="AH7" s="24">
        <f ca="1">+Table132810[[#This Row],[Total Gross Profit Recognized To Date]]-Table132810[[#This Row],[Gross Profit Recognized Prior Years]]</f>
        <v>0</v>
      </c>
      <c r="AI7" s="24">
        <v>1525212.82</v>
      </c>
      <c r="AJ7" s="24">
        <f ca="1">Table132810[[#This Row],[Adjusted Contract Price]]-Table132810[[#This Row],[Total Amount Billed To Date]]</f>
        <v>0</v>
      </c>
      <c r="AK7" s="24">
        <v>0</v>
      </c>
      <c r="AL7" s="25">
        <f ca="1">IF(Table132810[[#This Row],[Total Amount Billed To Date]]=0,0,+Table132810[[#This Row],[Current Retainage Amount]]/Table132810[[#This Row],[Total Amount Billed To Date]])</f>
        <v>0</v>
      </c>
      <c r="AM7" s="24">
        <v>1525212.82</v>
      </c>
      <c r="AN7" s="24">
        <f ca="1">Table132810[[#This Row],[Cash Received]]-Table132810[[#This Row],[Direct Cost To Date]]</f>
        <v>0</v>
      </c>
      <c r="AO7" s="24">
        <f ca="1"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7" s="24">
        <f ca="1"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7" s="24">
        <v>0</v>
      </c>
      <c r="AR7" s="24">
        <v>0</v>
      </c>
      <c r="AS7" s="24">
        <v>0</v>
      </c>
      <c r="AT7" s="24">
        <v>1525212.82</v>
      </c>
      <c r="AU7" s="24">
        <v>0</v>
      </c>
      <c r="AV7" s="24">
        <v>0</v>
      </c>
      <c r="AW7" s="12">
        <v>45175</v>
      </c>
    </row>
    <row r="8" spans="1:49" customHeight="1">
      <c r="A8" t="s">
        <v>66</v>
      </c>
      <c r="B8" t="s">
        <v>67</v>
      </c>
      <c r="C8" t="s">
        <v>58</v>
      </c>
      <c r="D8" t="s">
        <v>59</v>
      </c>
      <c r="E8" t="s">
        <v>59</v>
      </c>
      <c r="F8" t="s">
        <v>60</v>
      </c>
      <c r="G8" s="2" t="s">
        <v>61</v>
      </c>
      <c r="H8" s="24">
        <v>270080</v>
      </c>
      <c r="I8" s="24">
        <v>0</v>
      </c>
      <c r="J8" s="24">
        <f ca="1">Table132810[[#This Row],[Adjusted Contract Price]]-Table132810[[#This Row],[Base Contract]]-Table132810[[#This Row],[Approved Change Orders]]</f>
        <v>0</v>
      </c>
      <c r="K8" s="24"/>
      <c r="L8" s="24">
        <v>270080</v>
      </c>
      <c r="M8" s="24">
        <v>229213.54</v>
      </c>
      <c r="N8" s="24">
        <v>216670.4</v>
      </c>
      <c r="O8" s="24">
        <v>0</v>
      </c>
      <c r="P8" s="24">
        <f ca="1">Table132810[[#This Row],[Base Contract]]-Table132810[[#This Row],[QU Original Budget]]</f>
        <v>0</v>
      </c>
      <c r="Q8" s="24">
        <f ca="1">Table132810[[#This Row],[Approved Change Orders]]-Table132810[[#This Row],[CO Change Order Budget]]</f>
        <v>0</v>
      </c>
      <c r="R8" s="24">
        <v>216670.4</v>
      </c>
      <c r="S8" s="24">
        <f ca="1">Table132810[[#This Row],[Total Direct Budget]]-Table132810[[#This Row],[Estimated Total Direct Costs]]</f>
        <v>0</v>
      </c>
      <c r="T8" s="24">
        <f ca="1">+Table132810[[#This Row],[Adjusted Contract Price]]-Table132810[[#This Row],[Total Direct Budget]]</f>
        <v>0</v>
      </c>
      <c r="U8" s="24">
        <f ca="1">+Table132810[[#This Row],[Adjusted Contract Price]]-Table132810[[#This Row],[Estimated Total Direct Costs]]</f>
        <v>0</v>
      </c>
      <c r="V8" s="25">
        <f ca="1">IF(Table132810[[#This Row],[Adjusted Contract Price]]=0,0,+Table132810[[#This Row],[Budgeted Gross Profit (Loss)]]/Table132810[[#This Row],[Adjusted Contract Price]])</f>
        <v>0</v>
      </c>
      <c r="W8" s="25">
        <f ca="1">IF(Table132810[[#This Row],[Adjusted Contract Price]]=0,0,+Table132810[[#This Row],[Estimated Gross Profit (Loss)]]/Table132810[[#This Row],[Adjusted Contract Price]])</f>
        <v>0</v>
      </c>
      <c r="X8" s="25">
        <v>0.802245</v>
      </c>
      <c r="Y8" s="25">
        <f ca="1">Table132810[[#This Row],[Current GP %]]-Table132810[[#This Row],[Prior Month1 GP]]</f>
        <v>0</v>
      </c>
      <c r="Z8" s="25">
        <v>0.802245</v>
      </c>
      <c r="AA8" s="25">
        <f ca="1">Table132810[[#This Row],[Current GP %]]-Table132810[[#This Row],[Prior Month2 GP]]</f>
        <v>0</v>
      </c>
      <c r="AB8" s="25">
        <v>0.802245</v>
      </c>
      <c r="AC8" s="25">
        <f ca="1">Table132810[[#This Row],[Current GP %]]-Table132810[[#This Row],[Prior Month3 GP]]</f>
        <v>0</v>
      </c>
      <c r="AD8" s="24">
        <v>229213.54</v>
      </c>
      <c r="AE8" s="26">
        <f ca="1">IF(Table132810[[#This Row],[Estimated Total Direct Costs]]=0,0,+Table132810[[#This Row],[Direct Cost To Date]]/Table132810[[#This Row],[Estimated Total Direct Costs]])</f>
        <v>0</v>
      </c>
      <c r="AF8" s="24">
        <f ca="1">+Table132810[[#This Row],[Estimated Gross Profit (Loss)]]*Table132810[[#This Row],[% Complete]]</f>
        <v>0</v>
      </c>
      <c r="AG8" s="24">
        <v>0</v>
      </c>
      <c r="AH8" s="24">
        <f ca="1">+Table132810[[#This Row],[Total Gross Profit Recognized To Date]]-Table132810[[#This Row],[Gross Profit Recognized Prior Years]]</f>
        <v>0</v>
      </c>
      <c r="AI8" s="24">
        <v>270080</v>
      </c>
      <c r="AJ8" s="24">
        <f ca="1">Table132810[[#This Row],[Adjusted Contract Price]]-Table132810[[#This Row],[Total Amount Billed To Date]]</f>
        <v>0</v>
      </c>
      <c r="AK8" s="24">
        <v>0</v>
      </c>
      <c r="AL8" s="25">
        <f ca="1">IF(Table132810[[#This Row],[Total Amount Billed To Date]]=0,0,+Table132810[[#This Row],[Current Retainage Amount]]/Table132810[[#This Row],[Total Amount Billed To Date]])</f>
        <v>0</v>
      </c>
      <c r="AM8" s="24">
        <v>270080</v>
      </c>
      <c r="AN8" s="24">
        <f ca="1">Table132810[[#This Row],[Cash Received]]-Table132810[[#This Row],[Direct Cost To Date]]</f>
        <v>0</v>
      </c>
      <c r="AO8" s="24">
        <f ca="1"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8" s="24">
        <f ca="1"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8" s="24">
        <v>0</v>
      </c>
      <c r="AR8" s="24">
        <v>750</v>
      </c>
      <c r="AS8" s="24">
        <v>0</v>
      </c>
      <c r="AT8" s="24">
        <v>270080</v>
      </c>
      <c r="AU8" s="24">
        <v>0</v>
      </c>
      <c r="AV8" s="24">
        <v>0</v>
      </c>
      <c r="AW8" s="12">
        <v>45175</v>
      </c>
    </row>
    <row r="9" spans="1:49" customHeight="1">
      <c r="A9" t="s">
        <v>68</v>
      </c>
      <c r="B9" t="s">
        <v>69</v>
      </c>
      <c r="C9" t="s">
        <v>70</v>
      </c>
      <c r="D9" t="s">
        <v>59</v>
      </c>
      <c r="E9" t="s">
        <v>59</v>
      </c>
      <c r="F9" t="s">
        <v>60</v>
      </c>
      <c r="G9" s="2" t="s">
        <v>61</v>
      </c>
      <c r="H9" s="24">
        <v>920079</v>
      </c>
      <c r="I9" s="24">
        <v>22237.44</v>
      </c>
      <c r="J9" s="24">
        <f ca="1">Table132810[[#This Row],[Adjusted Contract Price]]-Table132810[[#This Row],[Base Contract]]-Table132810[[#This Row],[Approved Change Orders]]</f>
        <v>0</v>
      </c>
      <c r="K9" s="24"/>
      <c r="L9" s="24">
        <v>942316.44</v>
      </c>
      <c r="M9" s="24">
        <v>692639.17</v>
      </c>
      <c r="N9" s="24">
        <v>736063.2</v>
      </c>
      <c r="O9" s="24">
        <v>0</v>
      </c>
      <c r="P9" s="24">
        <f ca="1">Table132810[[#This Row],[Base Contract]]-Table132810[[#This Row],[QU Original Budget]]</f>
        <v>0</v>
      </c>
      <c r="Q9" s="24">
        <f ca="1">Table132810[[#This Row],[Approved Change Orders]]-Table132810[[#This Row],[CO Change Order Budget]]</f>
        <v>0</v>
      </c>
      <c r="R9" s="24">
        <v>736063.2</v>
      </c>
      <c r="S9" s="24">
        <f ca="1">Table132810[[#This Row],[Total Direct Budget]]-Table132810[[#This Row],[Estimated Total Direct Costs]]</f>
        <v>0</v>
      </c>
      <c r="T9" s="24">
        <f ca="1">+Table132810[[#This Row],[Adjusted Contract Price]]-Table132810[[#This Row],[Total Direct Budget]]</f>
        <v>0</v>
      </c>
      <c r="U9" s="24">
        <f ca="1">+Table132810[[#This Row],[Adjusted Contract Price]]-Table132810[[#This Row],[Estimated Total Direct Costs]]</f>
        <v>0</v>
      </c>
      <c r="V9" s="25">
        <f ca="1">IF(Table132810[[#This Row],[Adjusted Contract Price]]=0,0,+Table132810[[#This Row],[Budgeted Gross Profit (Loss)]]/Table132810[[#This Row],[Adjusted Contract Price]])</f>
        <v>0</v>
      </c>
      <c r="W9" s="25">
        <f ca="1">IF(Table132810[[#This Row],[Adjusted Contract Price]]=0,0,+Table132810[[#This Row],[Estimated Gross Profit (Loss)]]/Table132810[[#This Row],[Adjusted Contract Price]])</f>
        <v>0</v>
      </c>
      <c r="X9" s="25">
        <v>0.781121</v>
      </c>
      <c r="Y9" s="25">
        <f ca="1">Table132810[[#This Row],[Current GP %]]-Table132810[[#This Row],[Prior Month1 GP]]</f>
        <v>0</v>
      </c>
      <c r="Z9" s="25">
        <v>0.781121</v>
      </c>
      <c r="AA9" s="25">
        <f ca="1">Table132810[[#This Row],[Current GP %]]-Table132810[[#This Row],[Prior Month2 GP]]</f>
        <v>0</v>
      </c>
      <c r="AB9" s="25">
        <v>0.781121</v>
      </c>
      <c r="AC9" s="25">
        <f ca="1">Table132810[[#This Row],[Current GP %]]-Table132810[[#This Row],[Prior Month3 GP]]</f>
        <v>0</v>
      </c>
      <c r="AD9" s="24">
        <v>692639.17</v>
      </c>
      <c r="AE9" s="26">
        <f ca="1">IF(Table132810[[#This Row],[Estimated Total Direct Costs]]=0,0,+Table132810[[#This Row],[Direct Cost To Date]]/Table132810[[#This Row],[Estimated Total Direct Costs]])</f>
        <v>0</v>
      </c>
      <c r="AF9" s="24">
        <f ca="1">+Table132810[[#This Row],[Estimated Gross Profit (Loss)]]*Table132810[[#This Row],[% Complete]]</f>
        <v>0</v>
      </c>
      <c r="AG9" s="24">
        <v>0</v>
      </c>
      <c r="AH9" s="24">
        <f ca="1">+Table132810[[#This Row],[Total Gross Profit Recognized To Date]]-Table132810[[#This Row],[Gross Profit Recognized Prior Years]]</f>
        <v>0</v>
      </c>
      <c r="AI9" s="24">
        <v>942316.44</v>
      </c>
      <c r="AJ9" s="24">
        <f ca="1">Table132810[[#This Row],[Adjusted Contract Price]]-Table132810[[#This Row],[Total Amount Billed To Date]]</f>
        <v>0</v>
      </c>
      <c r="AK9" s="24">
        <v>0</v>
      </c>
      <c r="AL9" s="25">
        <f ca="1">IF(Table132810[[#This Row],[Total Amount Billed To Date]]=0,0,+Table132810[[#This Row],[Current Retainage Amount]]/Table132810[[#This Row],[Total Amount Billed To Date]])</f>
        <v>0</v>
      </c>
      <c r="AM9" s="24">
        <v>942316.44</v>
      </c>
      <c r="AN9" s="24">
        <f ca="1">Table132810[[#This Row],[Cash Received]]-Table132810[[#This Row],[Direct Cost To Date]]</f>
        <v>0</v>
      </c>
      <c r="AO9" s="24">
        <f ca="1"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9" s="24">
        <f ca="1"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9" s="24">
        <v>52094.99</v>
      </c>
      <c r="AR9" s="24">
        <v>46706.57</v>
      </c>
      <c r="AS9" s="24">
        <v>0</v>
      </c>
      <c r="AT9" s="24">
        <v>942316.44</v>
      </c>
      <c r="AU9" s="24">
        <v>6889.54</v>
      </c>
      <c r="AV9" s="24">
        <v>0</v>
      </c>
      <c r="AW9" s="12">
        <v>45734</v>
      </c>
    </row>
    <row r="10" spans="1:49" customHeight="1">
      <c r="A10" t="s">
        <v>71</v>
      </c>
      <c r="B10" t="s">
        <v>72</v>
      </c>
      <c r="C10" t="s">
        <v>73</v>
      </c>
      <c r="D10" t="s">
        <v>59</v>
      </c>
      <c r="E10" t="s">
        <v>59</v>
      </c>
      <c r="F10" t="s">
        <v>60</v>
      </c>
      <c r="G10" s="2" t="s">
        <v>61</v>
      </c>
      <c r="H10" s="24">
        <v>83725</v>
      </c>
      <c r="I10" s="24">
        <v>0</v>
      </c>
      <c r="J10" s="24">
        <f ca="1">Table132810[[#This Row],[Adjusted Contract Price]]-Table132810[[#This Row],[Base Contract]]-Table132810[[#This Row],[Approved Change Orders]]</f>
        <v>0</v>
      </c>
      <c r="K10" s="24"/>
      <c r="L10" s="24">
        <v>83725</v>
      </c>
      <c r="M10" s="24">
        <v>61242.88</v>
      </c>
      <c r="N10" s="24">
        <v>0</v>
      </c>
      <c r="O10" s="24">
        <v>0</v>
      </c>
      <c r="P10" s="24">
        <f ca="1">Table132810[[#This Row],[Base Contract]]-Table132810[[#This Row],[QU Original Budget]]</f>
        <v>0</v>
      </c>
      <c r="Q10" s="24">
        <f ca="1">Table132810[[#This Row],[Approved Change Orders]]-Table132810[[#This Row],[CO Change Order Budget]]</f>
        <v>0</v>
      </c>
      <c r="R10" s="24">
        <v>0</v>
      </c>
      <c r="S10" s="24">
        <f ca="1">Table132810[[#This Row],[Total Direct Budget]]-Table132810[[#This Row],[Estimated Total Direct Costs]]</f>
        <v>0</v>
      </c>
      <c r="T10" s="24">
        <f ca="1">+Table132810[[#This Row],[Adjusted Contract Price]]-Table132810[[#This Row],[Total Direct Budget]]</f>
        <v>0</v>
      </c>
      <c r="U10" s="24">
        <f ca="1">+Table132810[[#This Row],[Adjusted Contract Price]]-Table132810[[#This Row],[Estimated Total Direct Costs]]</f>
        <v>0</v>
      </c>
      <c r="V10" s="25">
        <f ca="1">IF(Table132810[[#This Row],[Adjusted Contract Price]]=0,0,+Table132810[[#This Row],[Budgeted Gross Profit (Loss)]]/Table132810[[#This Row],[Adjusted Contract Price]])</f>
        <v>0</v>
      </c>
      <c r="W10" s="25">
        <f ca="1">IF(Table132810[[#This Row],[Adjusted Contract Price]]=0,0,+Table132810[[#This Row],[Estimated Gross Profit (Loss)]]/Table132810[[#This Row],[Adjusted Contract Price]])</f>
        <v>0</v>
      </c>
      <c r="X10" s="25">
        <v>0</v>
      </c>
      <c r="Y10" s="25">
        <f ca="1">Table132810[[#This Row],[Current GP %]]-Table132810[[#This Row],[Prior Month1 GP]]</f>
        <v>0</v>
      </c>
      <c r="Z10" s="25">
        <v>0</v>
      </c>
      <c r="AA10" s="25">
        <f ca="1">Table132810[[#This Row],[Current GP %]]-Table132810[[#This Row],[Prior Month2 GP]]</f>
        <v>0</v>
      </c>
      <c r="AB10" s="25">
        <v>0</v>
      </c>
      <c r="AC10" s="25">
        <f ca="1">Table132810[[#This Row],[Current GP %]]-Table132810[[#This Row],[Prior Month3 GP]]</f>
        <v>0</v>
      </c>
      <c r="AD10" s="24">
        <v>61242.88</v>
      </c>
      <c r="AE10" s="26">
        <f ca="1">IF(Table132810[[#This Row],[Estimated Total Direct Costs]]=0,0,+Table132810[[#This Row],[Direct Cost To Date]]/Table132810[[#This Row],[Estimated Total Direct Costs]])</f>
        <v>0</v>
      </c>
      <c r="AF10" s="24">
        <f ca="1">+Table132810[[#This Row],[Estimated Gross Profit (Loss)]]*Table132810[[#This Row],[% Complete]]</f>
        <v>0</v>
      </c>
      <c r="AG10" s="24">
        <v>0</v>
      </c>
      <c r="AH10" s="24">
        <f ca="1">+Table132810[[#This Row],[Total Gross Profit Recognized To Date]]-Table132810[[#This Row],[Gross Profit Recognized Prior Years]]</f>
        <v>0</v>
      </c>
      <c r="AI10" s="24">
        <v>83725</v>
      </c>
      <c r="AJ10" s="24">
        <f ca="1">Table132810[[#This Row],[Adjusted Contract Price]]-Table132810[[#This Row],[Total Amount Billed To Date]]</f>
        <v>0</v>
      </c>
      <c r="AK10" s="24">
        <v>0</v>
      </c>
      <c r="AL10" s="25">
        <f ca="1">IF(Table132810[[#This Row],[Total Amount Billed To Date]]=0,0,+Table132810[[#This Row],[Current Retainage Amount]]/Table132810[[#This Row],[Total Amount Billed To Date]])</f>
        <v>0</v>
      </c>
      <c r="AM10" s="24">
        <v>83725</v>
      </c>
      <c r="AN10" s="24">
        <f ca="1">Table132810[[#This Row],[Cash Received]]-Table132810[[#This Row],[Direct Cost To Date]]</f>
        <v>0</v>
      </c>
      <c r="AO10" s="24">
        <f ca="1"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10" s="24">
        <f ca="1"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10" s="24">
        <v>0</v>
      </c>
      <c r="AR10" s="24">
        <v>0</v>
      </c>
      <c r="AS10" s="24">
        <v>0</v>
      </c>
      <c r="AT10" s="24">
        <v>83725</v>
      </c>
      <c r="AU10" s="24">
        <v>0</v>
      </c>
      <c r="AV10" s="24">
        <v>0</v>
      </c>
      <c r="AW10" s="12">
        <v>45356</v>
      </c>
    </row>
    <row r="11" spans="1:49" customHeight="1">
      <c r="A11" t="s">
        <v>74</v>
      </c>
      <c r="B11" t="s">
        <v>75</v>
      </c>
      <c r="C11" t="s">
        <v>76</v>
      </c>
      <c r="D11" t="s">
        <v>59</v>
      </c>
      <c r="E11" t="s">
        <v>59</v>
      </c>
      <c r="F11" t="s">
        <v>60</v>
      </c>
      <c r="G11" s="2" t="s">
        <v>61</v>
      </c>
      <c r="H11" s="24">
        <v>150000</v>
      </c>
      <c r="I11" s="24">
        <v>20300</v>
      </c>
      <c r="J11" s="24">
        <f ca="1">Table132810[[#This Row],[Adjusted Contract Price]]-Table132810[[#This Row],[Base Contract]]-Table132810[[#This Row],[Approved Change Orders]]</f>
        <v>0</v>
      </c>
      <c r="K11" s="24"/>
      <c r="L11" s="24">
        <v>170300</v>
      </c>
      <c r="M11" s="24">
        <v>74344.1</v>
      </c>
      <c r="N11" s="24">
        <v>0</v>
      </c>
      <c r="O11" s="24">
        <v>15100</v>
      </c>
      <c r="P11" s="24">
        <f ca="1">Table132810[[#This Row],[Base Contract]]-Table132810[[#This Row],[QU Original Budget]]</f>
        <v>0</v>
      </c>
      <c r="Q11" s="24">
        <f ca="1">Table132810[[#This Row],[Approved Change Orders]]-Table132810[[#This Row],[CO Change Order Budget]]</f>
        <v>0</v>
      </c>
      <c r="R11" s="24">
        <v>15100</v>
      </c>
      <c r="S11" s="24">
        <f ca="1">Table132810[[#This Row],[Total Direct Budget]]-Table132810[[#This Row],[Estimated Total Direct Costs]]</f>
        <v>0</v>
      </c>
      <c r="T11" s="24">
        <f ca="1">+Table132810[[#This Row],[Adjusted Contract Price]]-Table132810[[#This Row],[Total Direct Budget]]</f>
        <v>0</v>
      </c>
      <c r="U11" s="24">
        <f ca="1">+Table132810[[#This Row],[Adjusted Contract Price]]-Table132810[[#This Row],[Estimated Total Direct Costs]]</f>
        <v>0</v>
      </c>
      <c r="V11" s="25">
        <f ca="1">IF(Table132810[[#This Row],[Adjusted Contract Price]]=0,0,+Table132810[[#This Row],[Budgeted Gross Profit (Loss)]]/Table132810[[#This Row],[Adjusted Contract Price]])</f>
        <v>0</v>
      </c>
      <c r="W11" s="25">
        <f ca="1">IF(Table132810[[#This Row],[Adjusted Contract Price]]=0,0,+Table132810[[#This Row],[Estimated Gross Profit (Loss)]]/Table132810[[#This Row],[Adjusted Contract Price]])</f>
        <v>0</v>
      </c>
      <c r="X11" s="25">
        <v>0.088667</v>
      </c>
      <c r="Y11" s="25">
        <f ca="1">Table132810[[#This Row],[Current GP %]]-Table132810[[#This Row],[Prior Month1 GP]]</f>
        <v>0</v>
      </c>
      <c r="Z11" s="25">
        <v>0.088667</v>
      </c>
      <c r="AA11" s="25">
        <f ca="1">Table132810[[#This Row],[Current GP %]]-Table132810[[#This Row],[Prior Month2 GP]]</f>
        <v>0</v>
      </c>
      <c r="AB11" s="25">
        <v>0.088667</v>
      </c>
      <c r="AC11" s="25">
        <f ca="1">Table132810[[#This Row],[Current GP %]]-Table132810[[#This Row],[Prior Month3 GP]]</f>
        <v>0</v>
      </c>
      <c r="AD11" s="24">
        <v>74344.1</v>
      </c>
      <c r="AE11" s="26">
        <f ca="1">IF(Table132810[[#This Row],[Estimated Total Direct Costs]]=0,0,+Table132810[[#This Row],[Direct Cost To Date]]/Table132810[[#This Row],[Estimated Total Direct Costs]])</f>
        <v>0</v>
      </c>
      <c r="AF11" s="24">
        <f ca="1">+Table132810[[#This Row],[Estimated Gross Profit (Loss)]]*Table132810[[#This Row],[% Complete]]</f>
        <v>0</v>
      </c>
      <c r="AG11" s="24">
        <v>0</v>
      </c>
      <c r="AH11" s="24">
        <f ca="1">+Table132810[[#This Row],[Total Gross Profit Recognized To Date]]-Table132810[[#This Row],[Gross Profit Recognized Prior Years]]</f>
        <v>0</v>
      </c>
      <c r="AI11" s="24">
        <v>170300</v>
      </c>
      <c r="AJ11" s="24">
        <f ca="1">Table132810[[#This Row],[Adjusted Contract Price]]-Table132810[[#This Row],[Total Amount Billed To Date]]</f>
        <v>0</v>
      </c>
      <c r="AK11" s="24">
        <v>0</v>
      </c>
      <c r="AL11" s="25">
        <f ca="1">IF(Table132810[[#This Row],[Total Amount Billed To Date]]=0,0,+Table132810[[#This Row],[Current Retainage Amount]]/Table132810[[#This Row],[Total Amount Billed To Date]])</f>
        <v>0</v>
      </c>
      <c r="AM11" s="24">
        <v>170300</v>
      </c>
      <c r="AN11" s="24">
        <f ca="1">Table132810[[#This Row],[Cash Received]]-Table132810[[#This Row],[Direct Cost To Date]]</f>
        <v>0</v>
      </c>
      <c r="AO11" s="24">
        <f ca="1"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11" s="24">
        <f ca="1"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11" s="24">
        <v>0</v>
      </c>
      <c r="AR11" s="24">
        <v>0</v>
      </c>
      <c r="AS11" s="24">
        <v>0</v>
      </c>
      <c r="AT11" s="24">
        <v>170300</v>
      </c>
      <c r="AU11" s="24">
        <v>0</v>
      </c>
      <c r="AV11" s="24">
        <v>0</v>
      </c>
      <c r="AW11" s="12">
        <v>45734</v>
      </c>
    </row>
    <row r="12" spans="1:49" customHeight="1">
      <c r="A12" t="s">
        <v>77</v>
      </c>
      <c r="B12" t="s">
        <v>78</v>
      </c>
      <c r="C12" t="s">
        <v>79</v>
      </c>
      <c r="D12" t="s">
        <v>59</v>
      </c>
      <c r="E12" t="s">
        <v>59</v>
      </c>
      <c r="F12" t="s">
        <v>60</v>
      </c>
      <c r="G12" s="2" t="s">
        <v>61</v>
      </c>
      <c r="H12" s="24">
        <v>418500</v>
      </c>
      <c r="I12" s="24">
        <v>-13050</v>
      </c>
      <c r="J12" s="24">
        <f ca="1">Table132810[[#This Row],[Adjusted Contract Price]]-Table132810[[#This Row],[Base Contract]]-Table132810[[#This Row],[Approved Change Orders]]</f>
        <v>0</v>
      </c>
      <c r="K12" s="24"/>
      <c r="L12" s="24">
        <v>405450</v>
      </c>
      <c r="M12" s="24">
        <v>197359.43</v>
      </c>
      <c r="N12" s="24">
        <v>334800</v>
      </c>
      <c r="O12" s="24">
        <v>-135538</v>
      </c>
      <c r="P12" s="24">
        <f ca="1">Table132810[[#This Row],[Base Contract]]-Table132810[[#This Row],[QU Original Budget]]</f>
        <v>0</v>
      </c>
      <c r="Q12" s="24">
        <f ca="1">Table132810[[#This Row],[Approved Change Orders]]-Table132810[[#This Row],[CO Change Order Budget]]</f>
        <v>0</v>
      </c>
      <c r="R12" s="24">
        <v>199262</v>
      </c>
      <c r="S12" s="24">
        <f ca="1">Table132810[[#This Row],[Total Direct Budget]]-Table132810[[#This Row],[Estimated Total Direct Costs]]</f>
        <v>0</v>
      </c>
      <c r="T12" s="24">
        <f ca="1">+Table132810[[#This Row],[Adjusted Contract Price]]-Table132810[[#This Row],[Total Direct Budget]]</f>
        <v>0</v>
      </c>
      <c r="U12" s="24">
        <f ca="1">+Table132810[[#This Row],[Adjusted Contract Price]]-Table132810[[#This Row],[Estimated Total Direct Costs]]</f>
        <v>0</v>
      </c>
      <c r="V12" s="25">
        <f ca="1">IF(Table132810[[#This Row],[Adjusted Contract Price]]=0,0,+Table132810[[#This Row],[Budgeted Gross Profit (Loss)]]/Table132810[[#This Row],[Adjusted Contract Price]])</f>
        <v>0</v>
      </c>
      <c r="W12" s="25">
        <f ca="1">IF(Table132810[[#This Row],[Adjusted Contract Price]]=0,0,+Table132810[[#This Row],[Estimated Gross Profit (Loss)]]/Table132810[[#This Row],[Adjusted Contract Price]])</f>
        <v>0</v>
      </c>
      <c r="X12" s="25">
        <v>0.491458</v>
      </c>
      <c r="Y12" s="25">
        <f ca="1">Table132810[[#This Row],[Current GP %]]-Table132810[[#This Row],[Prior Month1 GP]]</f>
        <v>0</v>
      </c>
      <c r="Z12" s="25">
        <v>0.491458</v>
      </c>
      <c r="AA12" s="25">
        <f ca="1">Table132810[[#This Row],[Current GP %]]-Table132810[[#This Row],[Prior Month2 GP]]</f>
        <v>0</v>
      </c>
      <c r="AB12" s="25">
        <v>0.491458</v>
      </c>
      <c r="AC12" s="25">
        <f ca="1">Table132810[[#This Row],[Current GP %]]-Table132810[[#This Row],[Prior Month3 GP]]</f>
        <v>0</v>
      </c>
      <c r="AD12" s="24">
        <v>197359.43</v>
      </c>
      <c r="AE12" s="26">
        <f ca="1">IF(Table132810[[#This Row],[Estimated Total Direct Costs]]=0,0,+Table132810[[#This Row],[Direct Cost To Date]]/Table132810[[#This Row],[Estimated Total Direct Costs]])</f>
        <v>0</v>
      </c>
      <c r="AF12" s="24">
        <f ca="1">+Table132810[[#This Row],[Estimated Gross Profit (Loss)]]*Table132810[[#This Row],[% Complete]]</f>
        <v>0</v>
      </c>
      <c r="AG12" s="24">
        <v>0</v>
      </c>
      <c r="AH12" s="24">
        <f ca="1">+Table132810[[#This Row],[Total Gross Profit Recognized To Date]]-Table132810[[#This Row],[Gross Profit Recognized Prior Years]]</f>
        <v>0</v>
      </c>
      <c r="AI12" s="24">
        <v>405450</v>
      </c>
      <c r="AJ12" s="24">
        <f ca="1">Table132810[[#This Row],[Adjusted Contract Price]]-Table132810[[#This Row],[Total Amount Billed To Date]]</f>
        <v>0</v>
      </c>
      <c r="AK12" s="24">
        <v>0</v>
      </c>
      <c r="AL12" s="25">
        <f ca="1">IF(Table132810[[#This Row],[Total Amount Billed To Date]]=0,0,+Table132810[[#This Row],[Current Retainage Amount]]/Table132810[[#This Row],[Total Amount Billed To Date]])</f>
        <v>0</v>
      </c>
      <c r="AM12" s="24">
        <v>405450</v>
      </c>
      <c r="AN12" s="24">
        <f ca="1">Table132810[[#This Row],[Cash Received]]-Table132810[[#This Row],[Direct Cost To Date]]</f>
        <v>0</v>
      </c>
      <c r="AO12" s="24">
        <f ca="1"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12" s="24">
        <f ca="1"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12" s="24">
        <v>54537.51</v>
      </c>
      <c r="AR12" s="24">
        <v>265099.6</v>
      </c>
      <c r="AS12" s="24">
        <v>0</v>
      </c>
      <c r="AT12" s="24">
        <v>405450</v>
      </c>
      <c r="AU12" s="24">
        <v>0</v>
      </c>
      <c r="AV12" s="24">
        <v>0</v>
      </c>
      <c r="AW12" s="12">
        <v>45734</v>
      </c>
    </row>
    <row r="13" spans="1:49" customHeight="1">
      <c r="A13" t="s">
        <v>88</v>
      </c>
      <c r="B13" t="s">
        <v>89</v>
      </c>
      <c r="C13" t="s">
        <v>90</v>
      </c>
      <c r="D13" t="s">
        <v>59</v>
      </c>
      <c r="E13" t="s">
        <v>59</v>
      </c>
      <c r="F13" t="s">
        <v>83</v>
      </c>
      <c r="G13" s="2" t="s">
        <v>61</v>
      </c>
      <c r="H13" s="24">
        <v>52500</v>
      </c>
      <c r="I13" s="24">
        <v>12400</v>
      </c>
      <c r="J13" s="24">
        <f ca="1">Table132810[[#This Row],[Adjusted Contract Price]]-Table132810[[#This Row],[Base Contract]]-Table132810[[#This Row],[Approved Change Orders]]</f>
        <v>0</v>
      </c>
      <c r="K13" s="24"/>
      <c r="L13" s="24">
        <v>64900</v>
      </c>
      <c r="M13" s="24">
        <v>22247</v>
      </c>
      <c r="N13" s="24">
        <v>0</v>
      </c>
      <c r="O13" s="24">
        <v>0</v>
      </c>
      <c r="P13" s="24">
        <f ca="1">Table132810[[#This Row],[Base Contract]]-Table132810[[#This Row],[QU Original Budget]]</f>
        <v>0</v>
      </c>
      <c r="Q13" s="24">
        <f ca="1">Table132810[[#This Row],[Approved Change Orders]]-Table132810[[#This Row],[CO Change Order Budget]]</f>
        <v>0</v>
      </c>
      <c r="R13" s="24">
        <v>0</v>
      </c>
      <c r="S13" s="24">
        <f ca="1">Table132810[[#This Row],[Total Direct Budget]]-Table132810[[#This Row],[Estimated Total Direct Costs]]</f>
        <v>0</v>
      </c>
      <c r="T13" s="24">
        <f ca="1">+Table132810[[#This Row],[Adjusted Contract Price]]-Table132810[[#This Row],[Total Direct Budget]]</f>
        <v>0</v>
      </c>
      <c r="U13" s="24">
        <f ca="1">+Table132810[[#This Row],[Adjusted Contract Price]]-Table132810[[#This Row],[Estimated Total Direct Costs]]</f>
        <v>0</v>
      </c>
      <c r="V13" s="25">
        <f ca="1">IF(Table132810[[#This Row],[Adjusted Contract Price]]=0,0,+Table132810[[#This Row],[Budgeted Gross Profit (Loss)]]/Table132810[[#This Row],[Adjusted Contract Price]])</f>
        <v>0</v>
      </c>
      <c r="W13" s="25">
        <f ca="1">IF(Table132810[[#This Row],[Adjusted Contract Price]]=0,0,+Table132810[[#This Row],[Estimated Gross Profit (Loss)]]/Table132810[[#This Row],[Adjusted Contract Price]])</f>
        <v>0</v>
      </c>
      <c r="X13" s="25">
        <v>0</v>
      </c>
      <c r="Y13" s="25">
        <f ca="1">Table132810[[#This Row],[Current GP %]]-Table132810[[#This Row],[Prior Month1 GP]]</f>
        <v>0</v>
      </c>
      <c r="Z13" s="25">
        <v>0</v>
      </c>
      <c r="AA13" s="25">
        <f ca="1">Table132810[[#This Row],[Current GP %]]-Table132810[[#This Row],[Prior Month2 GP]]</f>
        <v>0</v>
      </c>
      <c r="AB13" s="25">
        <v>0</v>
      </c>
      <c r="AC13" s="25">
        <f ca="1">Table132810[[#This Row],[Current GP %]]-Table132810[[#This Row],[Prior Month3 GP]]</f>
        <v>0</v>
      </c>
      <c r="AD13" s="24">
        <v>22247</v>
      </c>
      <c r="AE13" s="26">
        <f ca="1">IF(Table132810[[#This Row],[Estimated Total Direct Costs]]=0,0,+Table132810[[#This Row],[Direct Cost To Date]]/Table132810[[#This Row],[Estimated Total Direct Costs]])</f>
        <v>0</v>
      </c>
      <c r="AF13" s="24">
        <f ca="1">+Table132810[[#This Row],[Estimated Gross Profit (Loss)]]*Table132810[[#This Row],[% Complete]]</f>
        <v>0</v>
      </c>
      <c r="AG13" s="24">
        <v>0</v>
      </c>
      <c r="AH13" s="24">
        <f ca="1">+Table132810[[#This Row],[Total Gross Profit Recognized To Date]]-Table132810[[#This Row],[Gross Profit Recognized Prior Years]]</f>
        <v>0</v>
      </c>
      <c r="AI13" s="24">
        <v>64900</v>
      </c>
      <c r="AJ13" s="24">
        <f ca="1">Table132810[[#This Row],[Adjusted Contract Price]]-Table132810[[#This Row],[Total Amount Billed To Date]]</f>
        <v>0</v>
      </c>
      <c r="AK13" s="24">
        <v>0</v>
      </c>
      <c r="AL13" s="25">
        <f ca="1">IF(Table132810[[#This Row],[Total Amount Billed To Date]]=0,0,+Table132810[[#This Row],[Current Retainage Amount]]/Table132810[[#This Row],[Total Amount Billed To Date]])</f>
        <v>0</v>
      </c>
      <c r="AM13" s="24">
        <v>64900</v>
      </c>
      <c r="AN13" s="24">
        <f ca="1">Table132810[[#This Row],[Cash Received]]-Table132810[[#This Row],[Direct Cost To Date]]</f>
        <v>0</v>
      </c>
      <c r="AO13" s="24">
        <f ca="1"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13" s="24">
        <f ca="1"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13" s="24">
        <v>0</v>
      </c>
      <c r="AR13" s="24">
        <v>0</v>
      </c>
      <c r="AS13" s="24">
        <v>0</v>
      </c>
      <c r="AT13" s="24">
        <v>64900</v>
      </c>
      <c r="AU13" s="24">
        <v>0</v>
      </c>
      <c r="AV13" s="24">
        <v>0</v>
      </c>
      <c r="AW13" s="12">
        <v>45175</v>
      </c>
    </row>
    <row r="14" spans="1:49" customHeight="1">
      <c r="A14" t="s">
        <v>100</v>
      </c>
      <c r="B14" t="s">
        <v>101</v>
      </c>
      <c r="C14" t="s">
        <v>79</v>
      </c>
      <c r="D14" t="s">
        <v>59</v>
      </c>
      <c r="E14" t="s">
        <v>59</v>
      </c>
      <c r="F14" t="s">
        <v>60</v>
      </c>
      <c r="G14" s="2" t="s">
        <v>61</v>
      </c>
      <c r="H14" s="24">
        <v>425000</v>
      </c>
      <c r="I14" s="24">
        <v>0</v>
      </c>
      <c r="J14" s="24">
        <f ca="1">Table132810[[#This Row],[Adjusted Contract Price]]-Table132810[[#This Row],[Base Contract]]-Table132810[[#This Row],[Approved Change Orders]]</f>
        <v>0</v>
      </c>
      <c r="K14" s="24"/>
      <c r="L14" s="24">
        <v>425000</v>
      </c>
      <c r="M14" s="24">
        <v>321840.71</v>
      </c>
      <c r="N14" s="24">
        <v>0</v>
      </c>
      <c r="O14" s="24">
        <v>0</v>
      </c>
      <c r="P14" s="24">
        <f ca="1">Table132810[[#This Row],[Base Contract]]-Table132810[[#This Row],[QU Original Budget]]</f>
        <v>0</v>
      </c>
      <c r="Q14" s="24">
        <f ca="1">Table132810[[#This Row],[Approved Change Orders]]-Table132810[[#This Row],[CO Change Order Budget]]</f>
        <v>0</v>
      </c>
      <c r="R14" s="24">
        <v>0</v>
      </c>
      <c r="S14" s="24">
        <f ca="1">Table132810[[#This Row],[Total Direct Budget]]-Table132810[[#This Row],[Estimated Total Direct Costs]]</f>
        <v>0</v>
      </c>
      <c r="T14" s="24">
        <f ca="1">+Table132810[[#This Row],[Adjusted Contract Price]]-Table132810[[#This Row],[Total Direct Budget]]</f>
        <v>0</v>
      </c>
      <c r="U14" s="24">
        <f ca="1">+Table132810[[#This Row],[Adjusted Contract Price]]-Table132810[[#This Row],[Estimated Total Direct Costs]]</f>
        <v>0</v>
      </c>
      <c r="V14" s="25">
        <f ca="1">IF(Table132810[[#This Row],[Adjusted Contract Price]]=0,0,+Table132810[[#This Row],[Budgeted Gross Profit (Loss)]]/Table132810[[#This Row],[Adjusted Contract Price]])</f>
        <v>0</v>
      </c>
      <c r="W14" s="25">
        <f ca="1">IF(Table132810[[#This Row],[Adjusted Contract Price]]=0,0,+Table132810[[#This Row],[Estimated Gross Profit (Loss)]]/Table132810[[#This Row],[Adjusted Contract Price]])</f>
        <v>0</v>
      </c>
      <c r="X14" s="25">
        <v>0</v>
      </c>
      <c r="Y14" s="25">
        <f ca="1">Table132810[[#This Row],[Current GP %]]-Table132810[[#This Row],[Prior Month1 GP]]</f>
        <v>0</v>
      </c>
      <c r="Z14" s="25">
        <v>0</v>
      </c>
      <c r="AA14" s="25">
        <f ca="1">Table132810[[#This Row],[Current GP %]]-Table132810[[#This Row],[Prior Month2 GP]]</f>
        <v>0</v>
      </c>
      <c r="AB14" s="25">
        <v>0</v>
      </c>
      <c r="AC14" s="25">
        <f ca="1">Table132810[[#This Row],[Current GP %]]-Table132810[[#This Row],[Prior Month3 GP]]</f>
        <v>0</v>
      </c>
      <c r="AD14" s="24">
        <v>321840.71</v>
      </c>
      <c r="AE14" s="26">
        <f ca="1">IF(Table132810[[#This Row],[Estimated Total Direct Costs]]=0,0,+Table132810[[#This Row],[Direct Cost To Date]]/Table132810[[#This Row],[Estimated Total Direct Costs]])</f>
        <v>0</v>
      </c>
      <c r="AF14" s="24">
        <f ca="1">+Table132810[[#This Row],[Estimated Gross Profit (Loss)]]*Table132810[[#This Row],[% Complete]]</f>
        <v>0</v>
      </c>
      <c r="AG14" s="24">
        <v>0</v>
      </c>
      <c r="AH14" s="24">
        <f ca="1">+Table132810[[#This Row],[Total Gross Profit Recognized To Date]]-Table132810[[#This Row],[Gross Profit Recognized Prior Years]]</f>
        <v>0</v>
      </c>
      <c r="AI14" s="24">
        <v>425000</v>
      </c>
      <c r="AJ14" s="24">
        <f ca="1">Table132810[[#This Row],[Adjusted Contract Price]]-Table132810[[#This Row],[Total Amount Billed To Date]]</f>
        <v>0</v>
      </c>
      <c r="AK14" s="24">
        <v>0</v>
      </c>
      <c r="AL14" s="25">
        <f ca="1">IF(Table132810[[#This Row],[Total Amount Billed To Date]]=0,0,+Table132810[[#This Row],[Current Retainage Amount]]/Table132810[[#This Row],[Total Amount Billed To Date]])</f>
        <v>0</v>
      </c>
      <c r="AM14" s="24">
        <v>425000</v>
      </c>
      <c r="AN14" s="24">
        <f ca="1">Table132810[[#This Row],[Cash Received]]-Table132810[[#This Row],[Direct Cost To Date]]</f>
        <v>0</v>
      </c>
      <c r="AO14" s="24">
        <f ca="1"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14" s="24">
        <f ca="1"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14" s="24">
        <v>0</v>
      </c>
      <c r="AR14" s="24">
        <v>0</v>
      </c>
      <c r="AS14" s="24">
        <v>0</v>
      </c>
      <c r="AT14" s="24">
        <v>425000</v>
      </c>
      <c r="AU14" s="24">
        <v>0</v>
      </c>
      <c r="AV14" s="24">
        <v>0</v>
      </c>
      <c r="AW14" s="12">
        <v>45175</v>
      </c>
    </row>
    <row r="15" spans="1:49" customHeight="1">
      <c r="A15" t="s">
        <v>102</v>
      </c>
      <c r="B15" t="s">
        <v>103</v>
      </c>
      <c r="C15" t="s">
        <v>59</v>
      </c>
      <c r="D15" t="s">
        <v>59</v>
      </c>
      <c r="E15" t="s">
        <v>59</v>
      </c>
      <c r="F15" t="s">
        <v>104</v>
      </c>
      <c r="G15" s="2" t="s">
        <v>61</v>
      </c>
      <c r="H15" s="24">
        <v>91980</v>
      </c>
      <c r="I15" s="24">
        <v>9500</v>
      </c>
      <c r="J15" s="24">
        <f ca="1">Table132810[[#This Row],[Adjusted Contract Price]]-Table132810[[#This Row],[Base Contract]]-Table132810[[#This Row],[Approved Change Orders]]</f>
        <v>0</v>
      </c>
      <c r="K15" s="24"/>
      <c r="L15" s="24">
        <v>101480</v>
      </c>
      <c r="M15" s="24">
        <v>48804.98</v>
      </c>
      <c r="N15" s="24">
        <v>0</v>
      </c>
      <c r="O15" s="24">
        <v>0</v>
      </c>
      <c r="P15" s="24">
        <f ca="1">Table132810[[#This Row],[Base Contract]]-Table132810[[#This Row],[QU Original Budget]]</f>
        <v>0</v>
      </c>
      <c r="Q15" s="24">
        <f ca="1">Table132810[[#This Row],[Approved Change Orders]]-Table132810[[#This Row],[CO Change Order Budget]]</f>
        <v>0</v>
      </c>
      <c r="R15" s="24">
        <v>0</v>
      </c>
      <c r="S15" s="24">
        <f ca="1">Table132810[[#This Row],[Total Direct Budget]]-Table132810[[#This Row],[Estimated Total Direct Costs]]</f>
        <v>0</v>
      </c>
      <c r="T15" s="24">
        <f ca="1">+Table132810[[#This Row],[Adjusted Contract Price]]-Table132810[[#This Row],[Total Direct Budget]]</f>
        <v>0</v>
      </c>
      <c r="U15" s="24">
        <f ca="1">+Table132810[[#This Row],[Adjusted Contract Price]]-Table132810[[#This Row],[Estimated Total Direct Costs]]</f>
        <v>0</v>
      </c>
      <c r="V15" s="25">
        <f ca="1">IF(Table132810[[#This Row],[Adjusted Contract Price]]=0,0,+Table132810[[#This Row],[Budgeted Gross Profit (Loss)]]/Table132810[[#This Row],[Adjusted Contract Price]])</f>
        <v>0</v>
      </c>
      <c r="W15" s="25">
        <f ca="1">IF(Table132810[[#This Row],[Adjusted Contract Price]]=0,0,+Table132810[[#This Row],[Estimated Gross Profit (Loss)]]/Table132810[[#This Row],[Adjusted Contract Price]])</f>
        <v>0</v>
      </c>
      <c r="X15" s="25">
        <v>0</v>
      </c>
      <c r="Y15" s="25">
        <f ca="1">Table132810[[#This Row],[Current GP %]]-Table132810[[#This Row],[Prior Month1 GP]]</f>
        <v>0</v>
      </c>
      <c r="Z15" s="25">
        <v>0</v>
      </c>
      <c r="AA15" s="25">
        <f ca="1">Table132810[[#This Row],[Current GP %]]-Table132810[[#This Row],[Prior Month2 GP]]</f>
        <v>0</v>
      </c>
      <c r="AB15" s="25">
        <v>0</v>
      </c>
      <c r="AC15" s="25">
        <f ca="1">Table132810[[#This Row],[Current GP %]]-Table132810[[#This Row],[Prior Month3 GP]]</f>
        <v>0</v>
      </c>
      <c r="AD15" s="24">
        <v>48804.98</v>
      </c>
      <c r="AE15" s="26">
        <f ca="1">IF(Table132810[[#This Row],[Estimated Total Direct Costs]]=0,0,+Table132810[[#This Row],[Direct Cost To Date]]/Table132810[[#This Row],[Estimated Total Direct Costs]])</f>
        <v>0</v>
      </c>
      <c r="AF15" s="24">
        <f ca="1">+Table132810[[#This Row],[Estimated Gross Profit (Loss)]]*Table132810[[#This Row],[% Complete]]</f>
        <v>0</v>
      </c>
      <c r="AG15" s="24">
        <v>0</v>
      </c>
      <c r="AH15" s="24">
        <f ca="1">+Table132810[[#This Row],[Total Gross Profit Recognized To Date]]-Table132810[[#This Row],[Gross Profit Recognized Prior Years]]</f>
        <v>0</v>
      </c>
      <c r="AI15" s="24">
        <v>101480</v>
      </c>
      <c r="AJ15" s="24">
        <f ca="1">Table132810[[#This Row],[Adjusted Contract Price]]-Table132810[[#This Row],[Total Amount Billed To Date]]</f>
        <v>0</v>
      </c>
      <c r="AK15" s="24">
        <v>0</v>
      </c>
      <c r="AL15" s="25">
        <f ca="1">IF(Table132810[[#This Row],[Total Amount Billed To Date]]=0,0,+Table132810[[#This Row],[Current Retainage Amount]]/Table132810[[#This Row],[Total Amount Billed To Date]])</f>
        <v>0</v>
      </c>
      <c r="AM15" s="24">
        <v>101480</v>
      </c>
      <c r="AN15" s="24">
        <f ca="1">Table132810[[#This Row],[Cash Received]]-Table132810[[#This Row],[Direct Cost To Date]]</f>
        <v>0</v>
      </c>
      <c r="AO15" s="24">
        <f ca="1"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15" s="24">
        <f ca="1"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15" s="24">
        <v>0</v>
      </c>
      <c r="AR15" s="24">
        <v>0</v>
      </c>
      <c r="AS15" s="24">
        <v>0</v>
      </c>
      <c r="AT15" s="24">
        <v>101480</v>
      </c>
      <c r="AU15" s="24">
        <v>0</v>
      </c>
      <c r="AV15" s="24">
        <v>0</v>
      </c>
      <c r="AW15" s="12">
        <v>44561</v>
      </c>
    </row>
    <row r="16" spans="1:49" customHeight="1">
      <c r="A16" t="s">
        <v>105</v>
      </c>
      <c r="B16" t="s">
        <v>106</v>
      </c>
      <c r="C16" t="s">
        <v>107</v>
      </c>
      <c r="D16" t="s">
        <v>59</v>
      </c>
      <c r="E16" t="s">
        <v>59</v>
      </c>
      <c r="F16" t="s">
        <v>60</v>
      </c>
      <c r="G16" s="2" t="s">
        <v>61</v>
      </c>
      <c r="H16" s="24">
        <v>352000</v>
      </c>
      <c r="I16" s="24">
        <v>33812.04</v>
      </c>
      <c r="J16" s="24">
        <f ca="1">Table132810[[#This Row],[Adjusted Contract Price]]-Table132810[[#This Row],[Base Contract]]-Table132810[[#This Row],[Approved Change Orders]]</f>
        <v>0</v>
      </c>
      <c r="K16" s="24"/>
      <c r="L16" s="24">
        <v>385812.04</v>
      </c>
      <c r="M16" s="24">
        <v>219653.46</v>
      </c>
      <c r="N16" s="24">
        <v>287820</v>
      </c>
      <c r="O16" s="24">
        <v>24384.98</v>
      </c>
      <c r="P16" s="24">
        <f ca="1">Table132810[[#This Row],[Base Contract]]-Table132810[[#This Row],[QU Original Budget]]</f>
        <v>0</v>
      </c>
      <c r="Q16" s="24">
        <f ca="1">Table132810[[#This Row],[Approved Change Orders]]-Table132810[[#This Row],[CO Change Order Budget]]</f>
        <v>0</v>
      </c>
      <c r="R16" s="24">
        <v>312204.98</v>
      </c>
      <c r="S16" s="24">
        <f ca="1">Table132810[[#This Row],[Total Direct Budget]]-Table132810[[#This Row],[Estimated Total Direct Costs]]</f>
        <v>0</v>
      </c>
      <c r="T16" s="24">
        <f ca="1">+Table132810[[#This Row],[Adjusted Contract Price]]-Table132810[[#This Row],[Total Direct Budget]]</f>
        <v>0</v>
      </c>
      <c r="U16" s="24">
        <f ca="1">+Table132810[[#This Row],[Adjusted Contract Price]]-Table132810[[#This Row],[Estimated Total Direct Costs]]</f>
        <v>0</v>
      </c>
      <c r="V16" s="25">
        <f ca="1">IF(Table132810[[#This Row],[Adjusted Contract Price]]=0,0,+Table132810[[#This Row],[Budgeted Gross Profit (Loss)]]/Table132810[[#This Row],[Adjusted Contract Price]])</f>
        <v>0</v>
      </c>
      <c r="W16" s="25">
        <f ca="1">IF(Table132810[[#This Row],[Adjusted Contract Price]]=0,0,+Table132810[[#This Row],[Estimated Gross Profit (Loss)]]/Table132810[[#This Row],[Adjusted Contract Price]])</f>
        <v>0</v>
      </c>
      <c r="X16" s="25">
        <v>0.809215</v>
      </c>
      <c r="Y16" s="25">
        <f ca="1">Table132810[[#This Row],[Current GP %]]-Table132810[[#This Row],[Prior Month1 GP]]</f>
        <v>0</v>
      </c>
      <c r="Z16" s="25">
        <v>0.809215</v>
      </c>
      <c r="AA16" s="25">
        <f ca="1">Table132810[[#This Row],[Current GP %]]-Table132810[[#This Row],[Prior Month2 GP]]</f>
        <v>0</v>
      </c>
      <c r="AB16" s="25">
        <v>0.809215</v>
      </c>
      <c r="AC16" s="25">
        <f ca="1">Table132810[[#This Row],[Current GP %]]-Table132810[[#This Row],[Prior Month3 GP]]</f>
        <v>0</v>
      </c>
      <c r="AD16" s="24">
        <v>219653.46</v>
      </c>
      <c r="AE16" s="26">
        <f ca="1">IF(Table132810[[#This Row],[Estimated Total Direct Costs]]=0,0,+Table132810[[#This Row],[Direct Cost To Date]]/Table132810[[#This Row],[Estimated Total Direct Costs]])</f>
        <v>0</v>
      </c>
      <c r="AF16" s="24">
        <f ca="1">+Table132810[[#This Row],[Estimated Gross Profit (Loss)]]*Table132810[[#This Row],[% Complete]]</f>
        <v>0</v>
      </c>
      <c r="AG16" s="24">
        <v>0</v>
      </c>
      <c r="AH16" s="24">
        <f ca="1">+Table132810[[#This Row],[Total Gross Profit Recognized To Date]]-Table132810[[#This Row],[Gross Profit Recognized Prior Years]]</f>
        <v>0</v>
      </c>
      <c r="AI16" s="24">
        <v>385812.04</v>
      </c>
      <c r="AJ16" s="24">
        <f ca="1">Table132810[[#This Row],[Adjusted Contract Price]]-Table132810[[#This Row],[Total Amount Billed To Date]]</f>
        <v>0</v>
      </c>
      <c r="AK16" s="24">
        <v>0</v>
      </c>
      <c r="AL16" s="25">
        <f ca="1">IF(Table132810[[#This Row],[Total Amount Billed To Date]]=0,0,+Table132810[[#This Row],[Current Retainage Amount]]/Table132810[[#This Row],[Total Amount Billed To Date]])</f>
        <v>0</v>
      </c>
      <c r="AM16" s="24">
        <v>385812.04</v>
      </c>
      <c r="AN16" s="24">
        <f ca="1">Table132810[[#This Row],[Cash Received]]-Table132810[[#This Row],[Direct Cost To Date]]</f>
        <v>0</v>
      </c>
      <c r="AO16" s="24">
        <f ca="1"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16" s="24">
        <f ca="1"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16" s="24">
        <v>0</v>
      </c>
      <c r="AR16" s="24">
        <v>1290</v>
      </c>
      <c r="AS16" s="24">
        <v>0</v>
      </c>
      <c r="AT16" s="24">
        <v>385812.04</v>
      </c>
      <c r="AU16" s="24">
        <v>10458.67</v>
      </c>
      <c r="AV16" s="24">
        <v>0</v>
      </c>
      <c r="AW16" s="12">
        <v>45175</v>
      </c>
    </row>
    <row r="17" spans="1:49" customHeight="1">
      <c r="A17" t="s">
        <v>108</v>
      </c>
      <c r="B17" t="s">
        <v>109</v>
      </c>
      <c r="C17" t="s">
        <v>110</v>
      </c>
      <c r="D17" t="s">
        <v>59</v>
      </c>
      <c r="E17" t="s">
        <v>59</v>
      </c>
      <c r="F17" t="s">
        <v>83</v>
      </c>
      <c r="G17" s="2" t="s">
        <v>61</v>
      </c>
      <c r="H17" s="24">
        <v>30000</v>
      </c>
      <c r="I17" s="24">
        <v>0</v>
      </c>
      <c r="J17" s="24">
        <f ca="1">Table132810[[#This Row],[Adjusted Contract Price]]-Table132810[[#This Row],[Base Contract]]-Table132810[[#This Row],[Approved Change Orders]]</f>
        <v>0</v>
      </c>
      <c r="K17" s="24"/>
      <c r="L17" s="24">
        <v>30000</v>
      </c>
      <c r="M17" s="24">
        <v>15209.84</v>
      </c>
      <c r="N17" s="24">
        <v>21000</v>
      </c>
      <c r="O17" s="24">
        <v>0</v>
      </c>
      <c r="P17" s="24">
        <f ca="1">Table132810[[#This Row],[Base Contract]]-Table132810[[#This Row],[QU Original Budget]]</f>
        <v>0</v>
      </c>
      <c r="Q17" s="24">
        <f ca="1">Table132810[[#This Row],[Approved Change Orders]]-Table132810[[#This Row],[CO Change Order Budget]]</f>
        <v>0</v>
      </c>
      <c r="R17" s="24">
        <v>21000</v>
      </c>
      <c r="S17" s="24">
        <f ca="1">Table132810[[#This Row],[Total Direct Budget]]-Table132810[[#This Row],[Estimated Total Direct Costs]]</f>
        <v>0</v>
      </c>
      <c r="T17" s="24">
        <f ca="1">+Table132810[[#This Row],[Adjusted Contract Price]]-Table132810[[#This Row],[Total Direct Budget]]</f>
        <v>0</v>
      </c>
      <c r="U17" s="24">
        <f ca="1">+Table132810[[#This Row],[Adjusted Contract Price]]-Table132810[[#This Row],[Estimated Total Direct Costs]]</f>
        <v>0</v>
      </c>
      <c r="V17" s="25">
        <f ca="1">IF(Table132810[[#This Row],[Adjusted Contract Price]]=0,0,+Table132810[[#This Row],[Budgeted Gross Profit (Loss)]]/Table132810[[#This Row],[Adjusted Contract Price]])</f>
        <v>0</v>
      </c>
      <c r="W17" s="25">
        <f ca="1">IF(Table132810[[#This Row],[Adjusted Contract Price]]=0,0,+Table132810[[#This Row],[Estimated Gross Profit (Loss)]]/Table132810[[#This Row],[Adjusted Contract Price]])</f>
        <v>0</v>
      </c>
      <c r="X17" s="25">
        <v>0.7</v>
      </c>
      <c r="Y17" s="25">
        <f ca="1">Table132810[[#This Row],[Current GP %]]-Table132810[[#This Row],[Prior Month1 GP]]</f>
        <v>0</v>
      </c>
      <c r="Z17" s="25">
        <v>0.7</v>
      </c>
      <c r="AA17" s="25">
        <f ca="1">Table132810[[#This Row],[Current GP %]]-Table132810[[#This Row],[Prior Month2 GP]]</f>
        <v>0</v>
      </c>
      <c r="AB17" s="25">
        <v>0.7</v>
      </c>
      <c r="AC17" s="25">
        <f ca="1">Table132810[[#This Row],[Current GP %]]-Table132810[[#This Row],[Prior Month3 GP]]</f>
        <v>0</v>
      </c>
      <c r="AD17" s="24">
        <v>15209.84</v>
      </c>
      <c r="AE17" s="26">
        <f ca="1">IF(Table132810[[#This Row],[Estimated Total Direct Costs]]=0,0,+Table132810[[#This Row],[Direct Cost To Date]]/Table132810[[#This Row],[Estimated Total Direct Costs]])</f>
        <v>0</v>
      </c>
      <c r="AF17" s="24">
        <f ca="1">+Table132810[[#This Row],[Estimated Gross Profit (Loss)]]*Table132810[[#This Row],[% Complete]]</f>
        <v>0</v>
      </c>
      <c r="AG17" s="24">
        <v>0</v>
      </c>
      <c r="AH17" s="24">
        <f ca="1">+Table132810[[#This Row],[Total Gross Profit Recognized To Date]]-Table132810[[#This Row],[Gross Profit Recognized Prior Years]]</f>
        <v>0</v>
      </c>
      <c r="AI17" s="24">
        <v>30000</v>
      </c>
      <c r="AJ17" s="24">
        <f ca="1">Table132810[[#This Row],[Adjusted Contract Price]]-Table132810[[#This Row],[Total Amount Billed To Date]]</f>
        <v>0</v>
      </c>
      <c r="AK17" s="24">
        <v>0</v>
      </c>
      <c r="AL17" s="25">
        <f ca="1">IF(Table132810[[#This Row],[Total Amount Billed To Date]]=0,0,+Table132810[[#This Row],[Current Retainage Amount]]/Table132810[[#This Row],[Total Amount Billed To Date]])</f>
        <v>0</v>
      </c>
      <c r="AM17" s="24">
        <v>30000</v>
      </c>
      <c r="AN17" s="24">
        <f ca="1">Table132810[[#This Row],[Cash Received]]-Table132810[[#This Row],[Direct Cost To Date]]</f>
        <v>0</v>
      </c>
      <c r="AO17" s="24">
        <f ca="1"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17" s="24">
        <f ca="1"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17" s="24">
        <v>0</v>
      </c>
      <c r="AR17" s="24">
        <v>0</v>
      </c>
      <c r="AS17" s="24">
        <v>0</v>
      </c>
      <c r="AT17" s="24">
        <v>30000</v>
      </c>
      <c r="AU17" s="24">
        <v>0</v>
      </c>
      <c r="AV17" s="24">
        <v>0</v>
      </c>
      <c r="AW17" s="12">
        <v>45267</v>
      </c>
    </row>
    <row r="18" spans="1:49" customHeight="1">
      <c r="A18" t="s">
        <v>115</v>
      </c>
      <c r="B18" t="s">
        <v>116</v>
      </c>
      <c r="C18" t="s">
        <v>117</v>
      </c>
      <c r="D18" t="s">
        <v>59</v>
      </c>
      <c r="E18" t="s">
        <v>59</v>
      </c>
      <c r="F18" t="s">
        <v>83</v>
      </c>
      <c r="G18" s="2" t="s">
        <v>61</v>
      </c>
      <c r="H18" s="24">
        <v>133850</v>
      </c>
      <c r="I18" s="24">
        <v>400</v>
      </c>
      <c r="J18" s="24">
        <f ca="1">Table132810[[#This Row],[Adjusted Contract Price]]-Table132810[[#This Row],[Base Contract]]-Table132810[[#This Row],[Approved Change Orders]]</f>
        <v>0</v>
      </c>
      <c r="K18" s="24"/>
      <c r="L18" s="24">
        <v>134250</v>
      </c>
      <c r="M18" s="24">
        <v>21695.28</v>
      </c>
      <c r="N18" s="24">
        <v>100850</v>
      </c>
      <c r="O18" s="24">
        <v>0</v>
      </c>
      <c r="P18" s="24">
        <f ca="1">Table132810[[#This Row],[Base Contract]]-Table132810[[#This Row],[QU Original Budget]]</f>
        <v>0</v>
      </c>
      <c r="Q18" s="24">
        <f ca="1">Table132810[[#This Row],[Approved Change Orders]]-Table132810[[#This Row],[CO Change Order Budget]]</f>
        <v>0</v>
      </c>
      <c r="R18" s="24">
        <v>100850</v>
      </c>
      <c r="S18" s="24">
        <f ca="1">Table132810[[#This Row],[Total Direct Budget]]-Table132810[[#This Row],[Estimated Total Direct Costs]]</f>
        <v>0</v>
      </c>
      <c r="T18" s="24">
        <f ca="1">+Table132810[[#This Row],[Adjusted Contract Price]]-Table132810[[#This Row],[Total Direct Budget]]</f>
        <v>0</v>
      </c>
      <c r="U18" s="24">
        <f ca="1">+Table132810[[#This Row],[Adjusted Contract Price]]-Table132810[[#This Row],[Estimated Total Direct Costs]]</f>
        <v>0</v>
      </c>
      <c r="V18" s="25">
        <f ca="1">IF(Table132810[[#This Row],[Adjusted Contract Price]]=0,0,+Table132810[[#This Row],[Budgeted Gross Profit (Loss)]]/Table132810[[#This Row],[Adjusted Contract Price]])</f>
        <v>0</v>
      </c>
      <c r="W18" s="25">
        <f ca="1">IF(Table132810[[#This Row],[Adjusted Contract Price]]=0,0,+Table132810[[#This Row],[Estimated Gross Profit (Loss)]]/Table132810[[#This Row],[Adjusted Contract Price]])</f>
        <v>0</v>
      </c>
      <c r="X18" s="25">
        <v>0.75121</v>
      </c>
      <c r="Y18" s="25">
        <f ca="1">Table132810[[#This Row],[Current GP %]]-Table132810[[#This Row],[Prior Month1 GP]]</f>
        <v>0</v>
      </c>
      <c r="Z18" s="25">
        <v>0.75121</v>
      </c>
      <c r="AA18" s="25">
        <f ca="1">Table132810[[#This Row],[Current GP %]]-Table132810[[#This Row],[Prior Month2 GP]]</f>
        <v>0</v>
      </c>
      <c r="AB18" s="25">
        <v>0.75121</v>
      </c>
      <c r="AC18" s="25">
        <f ca="1">Table132810[[#This Row],[Current GP %]]-Table132810[[#This Row],[Prior Month3 GP]]</f>
        <v>0</v>
      </c>
      <c r="AD18" s="24">
        <v>21695.28</v>
      </c>
      <c r="AE18" s="26">
        <f ca="1">IF(Table132810[[#This Row],[Estimated Total Direct Costs]]=0,0,+Table132810[[#This Row],[Direct Cost To Date]]/Table132810[[#This Row],[Estimated Total Direct Costs]])</f>
        <v>0</v>
      </c>
      <c r="AF18" s="24">
        <f ca="1">+Table132810[[#This Row],[Estimated Gross Profit (Loss)]]*Table132810[[#This Row],[% Complete]]</f>
        <v>0</v>
      </c>
      <c r="AG18" s="24">
        <v>0</v>
      </c>
      <c r="AH18" s="24">
        <f ca="1">+Table132810[[#This Row],[Total Gross Profit Recognized To Date]]-Table132810[[#This Row],[Gross Profit Recognized Prior Years]]</f>
        <v>0</v>
      </c>
      <c r="AI18" s="24">
        <v>134250</v>
      </c>
      <c r="AJ18" s="24">
        <f ca="1">Table132810[[#This Row],[Adjusted Contract Price]]-Table132810[[#This Row],[Total Amount Billed To Date]]</f>
        <v>0</v>
      </c>
      <c r="AK18" s="24">
        <v>0</v>
      </c>
      <c r="AL18" s="25">
        <f ca="1">IF(Table132810[[#This Row],[Total Amount Billed To Date]]=0,0,+Table132810[[#This Row],[Current Retainage Amount]]/Table132810[[#This Row],[Total Amount Billed To Date]])</f>
        <v>0</v>
      </c>
      <c r="AM18" s="24">
        <v>134250</v>
      </c>
      <c r="AN18" s="24">
        <f ca="1">Table132810[[#This Row],[Cash Received]]-Table132810[[#This Row],[Direct Cost To Date]]</f>
        <v>0</v>
      </c>
      <c r="AO18" s="24">
        <f ca="1"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18" s="24">
        <f ca="1"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18" s="24">
        <v>0</v>
      </c>
      <c r="AR18" s="24">
        <v>0</v>
      </c>
      <c r="AS18" s="24">
        <v>0</v>
      </c>
      <c r="AT18" s="24">
        <v>134250</v>
      </c>
      <c r="AU18" s="24">
        <v>0</v>
      </c>
      <c r="AV18" s="24">
        <v>0</v>
      </c>
      <c r="AW18" s="12">
        <v>45267</v>
      </c>
    </row>
    <row r="19" spans="1:49" customHeight="1">
      <c r="A19" t="s">
        <v>122</v>
      </c>
      <c r="B19" t="s">
        <v>123</v>
      </c>
      <c r="C19" t="s">
        <v>124</v>
      </c>
      <c r="D19" t="s">
        <v>59</v>
      </c>
      <c r="E19" t="s">
        <v>59</v>
      </c>
      <c r="F19" t="s">
        <v>83</v>
      </c>
      <c r="G19" s="2" t="s">
        <v>61</v>
      </c>
      <c r="H19" s="24">
        <v>141400</v>
      </c>
      <c r="I19" s="24">
        <v>-8000</v>
      </c>
      <c r="J19" s="24">
        <f ca="1">Table132810[[#This Row],[Adjusted Contract Price]]-Table132810[[#This Row],[Base Contract]]-Table132810[[#This Row],[Approved Change Orders]]</f>
        <v>0</v>
      </c>
      <c r="K19" s="24"/>
      <c r="L19" s="24">
        <v>133400</v>
      </c>
      <c r="M19" s="24">
        <v>201907.89</v>
      </c>
      <c r="N19" s="24">
        <v>120190</v>
      </c>
      <c r="O19" s="24">
        <v>0</v>
      </c>
      <c r="P19" s="24">
        <f ca="1">Table132810[[#This Row],[Base Contract]]-Table132810[[#This Row],[QU Original Budget]]</f>
        <v>0</v>
      </c>
      <c r="Q19" s="24">
        <f ca="1">Table132810[[#This Row],[Approved Change Orders]]-Table132810[[#This Row],[CO Change Order Budget]]</f>
        <v>0</v>
      </c>
      <c r="R19" s="24">
        <v>120190</v>
      </c>
      <c r="S19" s="24">
        <f ca="1">Table132810[[#This Row],[Total Direct Budget]]-Table132810[[#This Row],[Estimated Total Direct Costs]]</f>
        <v>0</v>
      </c>
      <c r="T19" s="24">
        <f ca="1">+Table132810[[#This Row],[Adjusted Contract Price]]-Table132810[[#This Row],[Total Direct Budget]]</f>
        <v>0</v>
      </c>
      <c r="U19" s="24">
        <f ca="1">+Table132810[[#This Row],[Adjusted Contract Price]]-Table132810[[#This Row],[Estimated Total Direct Costs]]</f>
        <v>0</v>
      </c>
      <c r="V19" s="25">
        <f ca="1">IF(Table132810[[#This Row],[Adjusted Contract Price]]=0,0,+Table132810[[#This Row],[Budgeted Gross Profit (Loss)]]/Table132810[[#This Row],[Adjusted Contract Price]])</f>
        <v>0</v>
      </c>
      <c r="W19" s="25">
        <f ca="1">IF(Table132810[[#This Row],[Adjusted Contract Price]]=0,0,+Table132810[[#This Row],[Estimated Gross Profit (Loss)]]/Table132810[[#This Row],[Adjusted Contract Price]])</f>
        <v>0</v>
      </c>
      <c r="X19" s="25">
        <v>0.900974</v>
      </c>
      <c r="Y19" s="25">
        <f ca="1">Table132810[[#This Row],[Current GP %]]-Table132810[[#This Row],[Prior Month1 GP]]</f>
        <v>0</v>
      </c>
      <c r="Z19" s="25">
        <v>0.900974</v>
      </c>
      <c r="AA19" s="25">
        <f ca="1">Table132810[[#This Row],[Current GP %]]-Table132810[[#This Row],[Prior Month2 GP]]</f>
        <v>0</v>
      </c>
      <c r="AB19" s="25">
        <v>0.900974</v>
      </c>
      <c r="AC19" s="25">
        <f ca="1">Table132810[[#This Row],[Current GP %]]-Table132810[[#This Row],[Prior Month3 GP]]</f>
        <v>0</v>
      </c>
      <c r="AD19" s="24">
        <v>201907.89</v>
      </c>
      <c r="AE19" s="26">
        <f ca="1">IF(Table132810[[#This Row],[Estimated Total Direct Costs]]=0,0,+Table132810[[#This Row],[Direct Cost To Date]]/Table132810[[#This Row],[Estimated Total Direct Costs]])</f>
        <v>0</v>
      </c>
      <c r="AF19" s="24">
        <f ca="1">+Table132810[[#This Row],[Estimated Gross Profit (Loss)]]*Table132810[[#This Row],[% Complete]]</f>
        <v>0</v>
      </c>
      <c r="AG19" s="24">
        <v>0</v>
      </c>
      <c r="AH19" s="24">
        <f ca="1">+Table132810[[#This Row],[Total Gross Profit Recognized To Date]]-Table132810[[#This Row],[Gross Profit Recognized Prior Years]]</f>
        <v>0</v>
      </c>
      <c r="AI19" s="24">
        <v>133400</v>
      </c>
      <c r="AJ19" s="24">
        <f ca="1">Table132810[[#This Row],[Adjusted Contract Price]]-Table132810[[#This Row],[Total Amount Billed To Date]]</f>
        <v>0</v>
      </c>
      <c r="AK19" s="24">
        <v>0</v>
      </c>
      <c r="AL19" s="25">
        <f ca="1">IF(Table132810[[#This Row],[Total Amount Billed To Date]]=0,0,+Table132810[[#This Row],[Current Retainage Amount]]/Table132810[[#This Row],[Total Amount Billed To Date]])</f>
        <v>0</v>
      </c>
      <c r="AM19" s="24">
        <v>133400</v>
      </c>
      <c r="AN19" s="24">
        <f ca="1">Table132810[[#This Row],[Cash Received]]-Table132810[[#This Row],[Direct Cost To Date]]</f>
        <v>0</v>
      </c>
      <c r="AO19" s="24">
        <f ca="1"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19" s="24">
        <f ca="1"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19" s="24">
        <v>0</v>
      </c>
      <c r="AR19" s="24">
        <v>0</v>
      </c>
      <c r="AS19" s="24">
        <v>0</v>
      </c>
      <c r="AT19" s="24">
        <v>133400</v>
      </c>
      <c r="AU19" s="24">
        <v>6300.34</v>
      </c>
      <c r="AV19" s="24">
        <v>0</v>
      </c>
      <c r="AW19" s="12">
        <v>45175</v>
      </c>
    </row>
    <row r="20" spans="1:49" customHeight="1">
      <c r="A20" t="s">
        <v>125</v>
      </c>
      <c r="B20" t="s">
        <v>126</v>
      </c>
      <c r="C20" t="s">
        <v>58</v>
      </c>
      <c r="D20" t="s">
        <v>59</v>
      </c>
      <c r="E20" t="s">
        <v>59</v>
      </c>
      <c r="F20" t="s">
        <v>83</v>
      </c>
      <c r="G20" s="2" t="s">
        <v>61</v>
      </c>
      <c r="H20" s="24">
        <v>51625</v>
      </c>
      <c r="I20" s="24">
        <v>0</v>
      </c>
      <c r="J20" s="24">
        <f ca="1">Table132810[[#This Row],[Adjusted Contract Price]]-Table132810[[#This Row],[Base Contract]]-Table132810[[#This Row],[Approved Change Orders]]</f>
        <v>0</v>
      </c>
      <c r="K20" s="24"/>
      <c r="L20" s="24">
        <v>50150</v>
      </c>
      <c r="M20" s="24">
        <v>19522.76</v>
      </c>
      <c r="N20" s="24">
        <v>43300</v>
      </c>
      <c r="O20" s="24">
        <v>0</v>
      </c>
      <c r="P20" s="24">
        <f ca="1">Table132810[[#This Row],[Base Contract]]-Table132810[[#This Row],[QU Original Budget]]</f>
        <v>0</v>
      </c>
      <c r="Q20" s="24">
        <f ca="1">Table132810[[#This Row],[Approved Change Orders]]-Table132810[[#This Row],[CO Change Order Budget]]</f>
        <v>0</v>
      </c>
      <c r="R20" s="24">
        <v>43300</v>
      </c>
      <c r="S20" s="24">
        <f ca="1">Table132810[[#This Row],[Total Direct Budget]]-Table132810[[#This Row],[Estimated Total Direct Costs]]</f>
        <v>0</v>
      </c>
      <c r="T20" s="24">
        <f ca="1">+Table132810[[#This Row],[Adjusted Contract Price]]-Table132810[[#This Row],[Total Direct Budget]]</f>
        <v>0</v>
      </c>
      <c r="U20" s="24">
        <f ca="1">+Table132810[[#This Row],[Adjusted Contract Price]]-Table132810[[#This Row],[Estimated Total Direct Costs]]</f>
        <v>0</v>
      </c>
      <c r="V20" s="25">
        <f ca="1">IF(Table132810[[#This Row],[Adjusted Contract Price]]=0,0,+Table132810[[#This Row],[Budgeted Gross Profit (Loss)]]/Table132810[[#This Row],[Adjusted Contract Price]])</f>
        <v>0</v>
      </c>
      <c r="W20" s="25">
        <f ca="1">IF(Table132810[[#This Row],[Adjusted Contract Price]]=0,0,+Table132810[[#This Row],[Estimated Gross Profit (Loss)]]/Table132810[[#This Row],[Adjusted Contract Price]])</f>
        <v>0</v>
      </c>
      <c r="X20" s="25">
        <v>0.83874</v>
      </c>
      <c r="Y20" s="25">
        <f ca="1">Table132810[[#This Row],[Current GP %]]-Table132810[[#This Row],[Prior Month1 GP]]</f>
        <v>0</v>
      </c>
      <c r="Z20" s="25">
        <v>0.83874</v>
      </c>
      <c r="AA20" s="25">
        <f ca="1">Table132810[[#This Row],[Current GP %]]-Table132810[[#This Row],[Prior Month2 GP]]</f>
        <v>0</v>
      </c>
      <c r="AB20" s="25">
        <v>0.83874</v>
      </c>
      <c r="AC20" s="25">
        <f ca="1">Table132810[[#This Row],[Current GP %]]-Table132810[[#This Row],[Prior Month3 GP]]</f>
        <v>0</v>
      </c>
      <c r="AD20" s="24">
        <v>19522.76</v>
      </c>
      <c r="AE20" s="26">
        <f ca="1">IF(Table132810[[#This Row],[Estimated Total Direct Costs]]=0,0,+Table132810[[#This Row],[Direct Cost To Date]]/Table132810[[#This Row],[Estimated Total Direct Costs]])</f>
        <v>0</v>
      </c>
      <c r="AF20" s="24">
        <f ca="1">+Table132810[[#This Row],[Estimated Gross Profit (Loss)]]*Table132810[[#This Row],[% Complete]]</f>
        <v>0</v>
      </c>
      <c r="AG20" s="24">
        <v>0</v>
      </c>
      <c r="AH20" s="24">
        <f ca="1">+Table132810[[#This Row],[Total Gross Profit Recognized To Date]]-Table132810[[#This Row],[Gross Profit Recognized Prior Years]]</f>
        <v>0</v>
      </c>
      <c r="AI20" s="24">
        <v>50150</v>
      </c>
      <c r="AJ20" s="24">
        <f ca="1">Table132810[[#This Row],[Adjusted Contract Price]]-Table132810[[#This Row],[Total Amount Billed To Date]]</f>
        <v>0</v>
      </c>
      <c r="AK20" s="24">
        <v>0</v>
      </c>
      <c r="AL20" s="25">
        <f ca="1">IF(Table132810[[#This Row],[Total Amount Billed To Date]]=0,0,+Table132810[[#This Row],[Current Retainage Amount]]/Table132810[[#This Row],[Total Amount Billed To Date]])</f>
        <v>0</v>
      </c>
      <c r="AM20" s="24">
        <v>50150</v>
      </c>
      <c r="AN20" s="24">
        <f ca="1">Table132810[[#This Row],[Cash Received]]-Table132810[[#This Row],[Direct Cost To Date]]</f>
        <v>0</v>
      </c>
      <c r="AO20" s="24">
        <f ca="1"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20" s="24">
        <f ca="1"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20" s="24">
        <v>2584.39</v>
      </c>
      <c r="AR20" s="24">
        <v>18175</v>
      </c>
      <c r="AS20" s="24">
        <v>0</v>
      </c>
      <c r="AT20" s="24">
        <v>50150</v>
      </c>
      <c r="AU20" s="24">
        <v>0</v>
      </c>
      <c r="AV20" s="24">
        <v>0</v>
      </c>
      <c r="AW20" s="12">
        <v>45734</v>
      </c>
    </row>
    <row r="21" spans="1:49" customHeight="1">
      <c r="A21" t="s">
        <v>133</v>
      </c>
      <c r="B21" t="s">
        <v>134</v>
      </c>
      <c r="C21" t="s">
        <v>135</v>
      </c>
      <c r="D21" t="s">
        <v>59</v>
      </c>
      <c r="E21" t="s">
        <v>59</v>
      </c>
      <c r="F21" t="s">
        <v>136</v>
      </c>
      <c r="G21" s="2" t="s">
        <v>61</v>
      </c>
      <c r="H21" s="24">
        <v>855500</v>
      </c>
      <c r="I21" s="24">
        <v>0</v>
      </c>
      <c r="J21" s="24">
        <f ca="1">Table132810[[#This Row],[Adjusted Contract Price]]-Table132810[[#This Row],[Base Contract]]-Table132810[[#This Row],[Approved Change Orders]]</f>
        <v>0</v>
      </c>
      <c r="K21" s="24"/>
      <c r="L21" s="24">
        <v>855500</v>
      </c>
      <c r="M21" s="24">
        <v>489122.54</v>
      </c>
      <c r="N21" s="24">
        <v>641250</v>
      </c>
      <c r="O21" s="24">
        <v>0</v>
      </c>
      <c r="P21" s="24">
        <f ca="1">Table132810[[#This Row],[Base Contract]]-Table132810[[#This Row],[QU Original Budget]]</f>
        <v>0</v>
      </c>
      <c r="Q21" s="24">
        <f ca="1">Table132810[[#This Row],[Approved Change Orders]]-Table132810[[#This Row],[CO Change Order Budget]]</f>
        <v>0</v>
      </c>
      <c r="R21" s="24">
        <v>641250</v>
      </c>
      <c r="S21" s="24">
        <f ca="1">Table132810[[#This Row],[Total Direct Budget]]-Table132810[[#This Row],[Estimated Total Direct Costs]]</f>
        <v>0</v>
      </c>
      <c r="T21" s="24">
        <f ca="1">+Table132810[[#This Row],[Adjusted Contract Price]]-Table132810[[#This Row],[Total Direct Budget]]</f>
        <v>0</v>
      </c>
      <c r="U21" s="24">
        <f ca="1">+Table132810[[#This Row],[Adjusted Contract Price]]-Table132810[[#This Row],[Estimated Total Direct Costs]]</f>
        <v>0</v>
      </c>
      <c r="V21" s="25">
        <f ca="1">IF(Table132810[[#This Row],[Adjusted Contract Price]]=0,0,+Table132810[[#This Row],[Budgeted Gross Profit (Loss)]]/Table132810[[#This Row],[Adjusted Contract Price]])</f>
        <v>0</v>
      </c>
      <c r="W21" s="25">
        <f ca="1">IF(Table132810[[#This Row],[Adjusted Contract Price]]=0,0,+Table132810[[#This Row],[Estimated Gross Profit (Loss)]]/Table132810[[#This Row],[Adjusted Contract Price]])</f>
        <v>0</v>
      </c>
      <c r="X21" s="25">
        <v>0.749561</v>
      </c>
      <c r="Y21" s="25">
        <f ca="1">Table132810[[#This Row],[Current GP %]]-Table132810[[#This Row],[Prior Month1 GP]]</f>
        <v>0</v>
      </c>
      <c r="Z21" s="25">
        <v>0.749561</v>
      </c>
      <c r="AA21" s="25">
        <f ca="1">Table132810[[#This Row],[Current GP %]]-Table132810[[#This Row],[Prior Month2 GP]]</f>
        <v>0</v>
      </c>
      <c r="AB21" s="25">
        <v>0.749561</v>
      </c>
      <c r="AC21" s="25">
        <f ca="1">Table132810[[#This Row],[Current GP %]]-Table132810[[#This Row],[Prior Month3 GP]]</f>
        <v>0</v>
      </c>
      <c r="AD21" s="24">
        <v>489122.54</v>
      </c>
      <c r="AE21" s="26">
        <f ca="1">IF(Table132810[[#This Row],[Estimated Total Direct Costs]]=0,0,+Table132810[[#This Row],[Direct Cost To Date]]/Table132810[[#This Row],[Estimated Total Direct Costs]])</f>
        <v>0</v>
      </c>
      <c r="AF21" s="24">
        <f ca="1">+Table132810[[#This Row],[Estimated Gross Profit (Loss)]]*Table132810[[#This Row],[% Complete]]</f>
        <v>0</v>
      </c>
      <c r="AG21" s="24">
        <v>0</v>
      </c>
      <c r="AH21" s="24">
        <f ca="1">+Table132810[[#This Row],[Total Gross Profit Recognized To Date]]-Table132810[[#This Row],[Gross Profit Recognized Prior Years]]</f>
        <v>0</v>
      </c>
      <c r="AI21" s="24">
        <v>855500</v>
      </c>
      <c r="AJ21" s="24">
        <f ca="1">Table132810[[#This Row],[Adjusted Contract Price]]-Table132810[[#This Row],[Total Amount Billed To Date]]</f>
        <v>0</v>
      </c>
      <c r="AK21" s="24">
        <v>0</v>
      </c>
      <c r="AL21" s="25">
        <f ca="1">IF(Table132810[[#This Row],[Total Amount Billed To Date]]=0,0,+Table132810[[#This Row],[Current Retainage Amount]]/Table132810[[#This Row],[Total Amount Billed To Date]])</f>
        <v>0</v>
      </c>
      <c r="AM21" s="24">
        <v>855500</v>
      </c>
      <c r="AN21" s="24">
        <f ca="1">Table132810[[#This Row],[Cash Received]]-Table132810[[#This Row],[Direct Cost To Date]]</f>
        <v>0</v>
      </c>
      <c r="AO21" s="24">
        <f ca="1"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21" s="24">
        <f ca="1"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21" s="24">
        <v>474742.46</v>
      </c>
      <c r="AR21" s="24">
        <v>827637.5</v>
      </c>
      <c r="AS21" s="24">
        <v>0</v>
      </c>
      <c r="AT21" s="24">
        <v>855500</v>
      </c>
      <c r="AU21" s="24">
        <v>19110.03</v>
      </c>
      <c r="AV21" s="24">
        <v>0</v>
      </c>
      <c r="AW21" s="12">
        <v>45734</v>
      </c>
    </row>
    <row r="22" spans="1:49" customHeight="1">
      <c r="A22" t="s">
        <v>139</v>
      </c>
      <c r="B22" t="s">
        <v>140</v>
      </c>
      <c r="C22" t="s">
        <v>113</v>
      </c>
      <c r="D22" t="s">
        <v>59</v>
      </c>
      <c r="E22" t="s">
        <v>59</v>
      </c>
      <c r="F22" t="s">
        <v>83</v>
      </c>
      <c r="G22" s="2" t="s">
        <v>61</v>
      </c>
      <c r="H22" s="24">
        <v>1850000</v>
      </c>
      <c r="I22" s="24">
        <v>0</v>
      </c>
      <c r="J22" s="24">
        <f ca="1">Table132810[[#This Row],[Adjusted Contract Price]]-Table132810[[#This Row],[Base Contract]]-Table132810[[#This Row],[Approved Change Orders]]</f>
        <v>0</v>
      </c>
      <c r="K22" s="24"/>
      <c r="L22" s="24">
        <v>1850000</v>
      </c>
      <c r="M22" s="24">
        <v>1678795.86</v>
      </c>
      <c r="N22" s="24">
        <v>1354000</v>
      </c>
      <c r="O22" s="24">
        <v>0</v>
      </c>
      <c r="P22" s="24">
        <f ca="1">Table132810[[#This Row],[Base Contract]]-Table132810[[#This Row],[QU Original Budget]]</f>
        <v>0</v>
      </c>
      <c r="Q22" s="24">
        <f ca="1">Table132810[[#This Row],[Approved Change Orders]]-Table132810[[#This Row],[CO Change Order Budget]]</f>
        <v>0</v>
      </c>
      <c r="R22" s="24">
        <v>1354000</v>
      </c>
      <c r="S22" s="24">
        <f ca="1">Table132810[[#This Row],[Total Direct Budget]]-Table132810[[#This Row],[Estimated Total Direct Costs]]</f>
        <v>0</v>
      </c>
      <c r="T22" s="24">
        <f ca="1">+Table132810[[#This Row],[Adjusted Contract Price]]-Table132810[[#This Row],[Total Direct Budget]]</f>
        <v>0</v>
      </c>
      <c r="U22" s="24">
        <f ca="1">+Table132810[[#This Row],[Adjusted Contract Price]]-Table132810[[#This Row],[Estimated Total Direct Costs]]</f>
        <v>0</v>
      </c>
      <c r="V22" s="25">
        <f ca="1">IF(Table132810[[#This Row],[Adjusted Contract Price]]=0,0,+Table132810[[#This Row],[Budgeted Gross Profit (Loss)]]/Table132810[[#This Row],[Adjusted Contract Price]])</f>
        <v>0</v>
      </c>
      <c r="W22" s="25">
        <f ca="1">IF(Table132810[[#This Row],[Adjusted Contract Price]]=0,0,+Table132810[[#This Row],[Estimated Gross Profit (Loss)]]/Table132810[[#This Row],[Adjusted Contract Price]])</f>
        <v>0</v>
      </c>
      <c r="X22" s="25">
        <v>0.731891</v>
      </c>
      <c r="Y22" s="25">
        <f ca="1">Table132810[[#This Row],[Current GP %]]-Table132810[[#This Row],[Prior Month1 GP]]</f>
        <v>0</v>
      </c>
      <c r="Z22" s="25">
        <v>0.731891</v>
      </c>
      <c r="AA22" s="25">
        <f ca="1">Table132810[[#This Row],[Current GP %]]-Table132810[[#This Row],[Prior Month2 GP]]</f>
        <v>0</v>
      </c>
      <c r="AB22" s="25">
        <v>0.731891</v>
      </c>
      <c r="AC22" s="25">
        <f ca="1">Table132810[[#This Row],[Current GP %]]-Table132810[[#This Row],[Prior Month3 GP]]</f>
        <v>0</v>
      </c>
      <c r="AD22" s="24">
        <v>1678795.86</v>
      </c>
      <c r="AE22" s="26">
        <f ca="1">IF(Table132810[[#This Row],[Estimated Total Direct Costs]]=0,0,+Table132810[[#This Row],[Direct Cost To Date]]/Table132810[[#This Row],[Estimated Total Direct Costs]])</f>
        <v>0</v>
      </c>
      <c r="AF22" s="24">
        <f ca="1">+Table132810[[#This Row],[Estimated Gross Profit (Loss)]]*Table132810[[#This Row],[% Complete]]</f>
        <v>0</v>
      </c>
      <c r="AG22" s="24">
        <v>0</v>
      </c>
      <c r="AH22" s="24">
        <f ca="1">+Table132810[[#This Row],[Total Gross Profit Recognized To Date]]-Table132810[[#This Row],[Gross Profit Recognized Prior Years]]</f>
        <v>0</v>
      </c>
      <c r="AI22" s="24">
        <v>1850000</v>
      </c>
      <c r="AJ22" s="24">
        <f ca="1">Table132810[[#This Row],[Adjusted Contract Price]]-Table132810[[#This Row],[Total Amount Billed To Date]]</f>
        <v>0</v>
      </c>
      <c r="AK22" s="24">
        <v>0</v>
      </c>
      <c r="AL22" s="25">
        <f ca="1">IF(Table132810[[#This Row],[Total Amount Billed To Date]]=0,0,+Table132810[[#This Row],[Current Retainage Amount]]/Table132810[[#This Row],[Total Amount Billed To Date]])</f>
        <v>0</v>
      </c>
      <c r="AM22" s="24">
        <v>1850000</v>
      </c>
      <c r="AN22" s="24">
        <f ca="1">Table132810[[#This Row],[Cash Received]]-Table132810[[#This Row],[Direct Cost To Date]]</f>
        <v>0</v>
      </c>
      <c r="AO22" s="24">
        <f ca="1"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22" s="24">
        <f ca="1"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22" s="24">
        <v>1678795.86</v>
      </c>
      <c r="AR22" s="24">
        <v>1850000</v>
      </c>
      <c r="AS22" s="24">
        <v>0</v>
      </c>
      <c r="AT22" s="24">
        <v>1850000</v>
      </c>
      <c r="AU22" s="24">
        <v>72155.75</v>
      </c>
      <c r="AV22" s="24">
        <v>0</v>
      </c>
      <c r="AW22" s="12">
        <v>45734</v>
      </c>
    </row>
    <row r="23" spans="1:49" customHeight="1">
      <c r="A23" t="s">
        <v>147</v>
      </c>
      <c r="B23" t="s">
        <v>148</v>
      </c>
      <c r="C23" t="s">
        <v>113</v>
      </c>
      <c r="D23" t="s">
        <v>59</v>
      </c>
      <c r="E23" t="s">
        <v>59</v>
      </c>
      <c r="F23" t="s">
        <v>83</v>
      </c>
      <c r="G23" s="2" t="s">
        <v>61</v>
      </c>
      <c r="H23" s="24">
        <v>288000</v>
      </c>
      <c r="I23" s="24">
        <v>0</v>
      </c>
      <c r="J23" s="24">
        <f ca="1">Table132810[[#This Row],[Adjusted Contract Price]]-Table132810[[#This Row],[Base Contract]]-Table132810[[#This Row],[Approved Change Orders]]</f>
        <v>0</v>
      </c>
      <c r="K23" s="24"/>
      <c r="L23" s="24">
        <v>288000</v>
      </c>
      <c r="M23" s="24">
        <v>421130.4</v>
      </c>
      <c r="N23" s="24">
        <v>240000</v>
      </c>
      <c r="O23" s="24">
        <v>0</v>
      </c>
      <c r="P23" s="24">
        <f ca="1">Table132810[[#This Row],[Base Contract]]-Table132810[[#This Row],[QU Original Budget]]</f>
        <v>0</v>
      </c>
      <c r="Q23" s="24">
        <f ca="1">Table132810[[#This Row],[Approved Change Orders]]-Table132810[[#This Row],[CO Change Order Budget]]</f>
        <v>0</v>
      </c>
      <c r="R23" s="24">
        <v>240000</v>
      </c>
      <c r="S23" s="24">
        <f ca="1">Table132810[[#This Row],[Total Direct Budget]]-Table132810[[#This Row],[Estimated Total Direct Costs]]</f>
        <v>0</v>
      </c>
      <c r="T23" s="24">
        <f ca="1">+Table132810[[#This Row],[Adjusted Contract Price]]-Table132810[[#This Row],[Total Direct Budget]]</f>
        <v>0</v>
      </c>
      <c r="U23" s="24">
        <f ca="1">+Table132810[[#This Row],[Adjusted Contract Price]]-Table132810[[#This Row],[Estimated Total Direct Costs]]</f>
        <v>0</v>
      </c>
      <c r="V23" s="25">
        <f ca="1">IF(Table132810[[#This Row],[Adjusted Contract Price]]=0,0,+Table132810[[#This Row],[Budgeted Gross Profit (Loss)]]/Table132810[[#This Row],[Adjusted Contract Price]])</f>
        <v>0</v>
      </c>
      <c r="W23" s="25">
        <f ca="1">IF(Table132810[[#This Row],[Adjusted Contract Price]]=0,0,+Table132810[[#This Row],[Estimated Gross Profit (Loss)]]/Table132810[[#This Row],[Adjusted Contract Price]])</f>
        <v>0</v>
      </c>
      <c r="X23" s="25">
        <v>0.833333</v>
      </c>
      <c r="Y23" s="25">
        <f ca="1">Table132810[[#This Row],[Current GP %]]-Table132810[[#This Row],[Prior Month1 GP]]</f>
        <v>0</v>
      </c>
      <c r="Z23" s="25">
        <v>0.833333</v>
      </c>
      <c r="AA23" s="25">
        <f ca="1">Table132810[[#This Row],[Current GP %]]-Table132810[[#This Row],[Prior Month2 GP]]</f>
        <v>0</v>
      </c>
      <c r="AB23" s="25">
        <v>0.833333</v>
      </c>
      <c r="AC23" s="25">
        <f ca="1">Table132810[[#This Row],[Current GP %]]-Table132810[[#This Row],[Prior Month3 GP]]</f>
        <v>0</v>
      </c>
      <c r="AD23" s="24">
        <v>421130.4</v>
      </c>
      <c r="AE23" s="26">
        <f ca="1">IF(Table132810[[#This Row],[Estimated Total Direct Costs]]=0,0,+Table132810[[#This Row],[Direct Cost To Date]]/Table132810[[#This Row],[Estimated Total Direct Costs]])</f>
        <v>0</v>
      </c>
      <c r="AF23" s="24">
        <f ca="1">+Table132810[[#This Row],[Estimated Gross Profit (Loss)]]*Table132810[[#This Row],[% Complete]]</f>
        <v>0</v>
      </c>
      <c r="AG23" s="24">
        <v>0</v>
      </c>
      <c r="AH23" s="24">
        <f ca="1">+Table132810[[#This Row],[Total Gross Profit Recognized To Date]]-Table132810[[#This Row],[Gross Profit Recognized Prior Years]]</f>
        <v>0</v>
      </c>
      <c r="AI23" s="24">
        <v>288000</v>
      </c>
      <c r="AJ23" s="24">
        <f ca="1">Table132810[[#This Row],[Adjusted Contract Price]]-Table132810[[#This Row],[Total Amount Billed To Date]]</f>
        <v>0</v>
      </c>
      <c r="AK23" s="24">
        <v>0</v>
      </c>
      <c r="AL23" s="25">
        <f ca="1">IF(Table132810[[#This Row],[Total Amount Billed To Date]]=0,0,+Table132810[[#This Row],[Current Retainage Amount]]/Table132810[[#This Row],[Total Amount Billed To Date]])</f>
        <v>0</v>
      </c>
      <c r="AM23" s="24">
        <v>288000</v>
      </c>
      <c r="AN23" s="24">
        <f ca="1">Table132810[[#This Row],[Cash Received]]-Table132810[[#This Row],[Direct Cost To Date]]</f>
        <v>0</v>
      </c>
      <c r="AO23" s="24">
        <f ca="1"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23" s="24">
        <f ca="1"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23" s="24">
        <v>-3287.01</v>
      </c>
      <c r="AR23" s="24">
        <v>0</v>
      </c>
      <c r="AS23" s="24">
        <v>0</v>
      </c>
      <c r="AT23" s="24">
        <v>288000</v>
      </c>
      <c r="AU23" s="24">
        <v>0</v>
      </c>
      <c r="AV23" s="24">
        <v>0</v>
      </c>
      <c r="AW23" s="12">
        <v>45734</v>
      </c>
    </row>
    <row r="24" spans="1:49" customHeight="1">
      <c r="A24" t="s">
        <v>152</v>
      </c>
      <c r="B24" t="s">
        <v>153</v>
      </c>
      <c r="C24" t="s">
        <v>154</v>
      </c>
      <c r="D24" t="s">
        <v>59</v>
      </c>
      <c r="E24" t="s">
        <v>59</v>
      </c>
      <c r="F24" t="s">
        <v>83</v>
      </c>
      <c r="G24" s="2" t="s">
        <v>61</v>
      </c>
      <c r="H24" s="24">
        <v>126000</v>
      </c>
      <c r="I24" s="24">
        <v>1425</v>
      </c>
      <c r="J24" s="24">
        <f ca="1">Table132810[[#This Row],[Adjusted Contract Price]]-Table132810[[#This Row],[Base Contract]]-Table132810[[#This Row],[Approved Change Orders]]</f>
        <v>0</v>
      </c>
      <c r="K24" s="24"/>
      <c r="L24" s="24">
        <v>127425</v>
      </c>
      <c r="M24" s="24">
        <v>63404.37</v>
      </c>
      <c r="N24" s="24">
        <v>72500</v>
      </c>
      <c r="O24" s="24">
        <v>0</v>
      </c>
      <c r="P24" s="24">
        <f ca="1">Table132810[[#This Row],[Base Contract]]-Table132810[[#This Row],[QU Original Budget]]</f>
        <v>0</v>
      </c>
      <c r="Q24" s="24">
        <f ca="1">Table132810[[#This Row],[Approved Change Orders]]-Table132810[[#This Row],[CO Change Order Budget]]</f>
        <v>0</v>
      </c>
      <c r="R24" s="24">
        <v>72500</v>
      </c>
      <c r="S24" s="24">
        <f ca="1">Table132810[[#This Row],[Total Direct Budget]]-Table132810[[#This Row],[Estimated Total Direct Costs]]</f>
        <v>0</v>
      </c>
      <c r="T24" s="24">
        <f ca="1">+Table132810[[#This Row],[Adjusted Contract Price]]-Table132810[[#This Row],[Total Direct Budget]]</f>
        <v>0</v>
      </c>
      <c r="U24" s="24">
        <f ca="1">+Table132810[[#This Row],[Adjusted Contract Price]]-Table132810[[#This Row],[Estimated Total Direct Costs]]</f>
        <v>0</v>
      </c>
      <c r="V24" s="25">
        <f ca="1">IF(Table132810[[#This Row],[Adjusted Contract Price]]=0,0,+Table132810[[#This Row],[Budgeted Gross Profit (Loss)]]/Table132810[[#This Row],[Adjusted Contract Price]])</f>
        <v>0</v>
      </c>
      <c r="W24" s="25">
        <f ca="1">IF(Table132810[[#This Row],[Adjusted Contract Price]]=0,0,+Table132810[[#This Row],[Estimated Gross Profit (Loss)]]/Table132810[[#This Row],[Adjusted Contract Price]])</f>
        <v>0</v>
      </c>
      <c r="X24" s="25">
        <v>0.568962</v>
      </c>
      <c r="Y24" s="25">
        <f ca="1">Table132810[[#This Row],[Current GP %]]-Table132810[[#This Row],[Prior Month1 GP]]</f>
        <v>0</v>
      </c>
      <c r="Z24" s="25">
        <v>0.568962</v>
      </c>
      <c r="AA24" s="25">
        <f ca="1">Table132810[[#This Row],[Current GP %]]-Table132810[[#This Row],[Prior Month2 GP]]</f>
        <v>0</v>
      </c>
      <c r="AB24" s="25">
        <v>0.568962</v>
      </c>
      <c r="AC24" s="25">
        <f ca="1">Table132810[[#This Row],[Current GP %]]-Table132810[[#This Row],[Prior Month3 GP]]</f>
        <v>0</v>
      </c>
      <c r="AD24" s="24">
        <v>63404.37</v>
      </c>
      <c r="AE24" s="26">
        <f ca="1">IF(Table132810[[#This Row],[Estimated Total Direct Costs]]=0,0,+Table132810[[#This Row],[Direct Cost To Date]]/Table132810[[#This Row],[Estimated Total Direct Costs]])</f>
        <v>0</v>
      </c>
      <c r="AF24" s="24">
        <f ca="1">+Table132810[[#This Row],[Estimated Gross Profit (Loss)]]*Table132810[[#This Row],[% Complete]]</f>
        <v>0</v>
      </c>
      <c r="AG24" s="24">
        <v>0</v>
      </c>
      <c r="AH24" s="24">
        <f ca="1">+Table132810[[#This Row],[Total Gross Profit Recognized To Date]]-Table132810[[#This Row],[Gross Profit Recognized Prior Years]]</f>
        <v>0</v>
      </c>
      <c r="AI24" s="24">
        <v>127425</v>
      </c>
      <c r="AJ24" s="24">
        <f ca="1">Table132810[[#This Row],[Adjusted Contract Price]]-Table132810[[#This Row],[Total Amount Billed To Date]]</f>
        <v>0</v>
      </c>
      <c r="AK24" s="24">
        <v>0</v>
      </c>
      <c r="AL24" s="25">
        <f ca="1">IF(Table132810[[#This Row],[Total Amount Billed To Date]]=0,0,+Table132810[[#This Row],[Current Retainage Amount]]/Table132810[[#This Row],[Total Amount Billed To Date]])</f>
        <v>0</v>
      </c>
      <c r="AM24" s="24">
        <v>127425</v>
      </c>
      <c r="AN24" s="24">
        <f ca="1">Table132810[[#This Row],[Cash Received]]-Table132810[[#This Row],[Direct Cost To Date]]</f>
        <v>0</v>
      </c>
      <c r="AO24" s="24">
        <f ca="1">IF((+Table132810[[#This Row],[Direct Cost To Date]]+Table132810[[#This Row],[Total Gross Profit Recognized To Date]]-Table132810[[#This Row],[Total Amount Billed To Date]])&gt;=0,+Table132810[[#This Row],[Direct Cost To Date]]+Table132810[[#This Row],[Total Gross Profit Recognized To Date]]-Table132810[[#This Row],[Total Amount Billed To Date]],0)</f>
        <v>0</v>
      </c>
      <c r="AP24" s="24">
        <f ca="1">IF((+Table132810[[#This Row],[Direct Cost To Date]]+Table132810[[#This Row],[Total Gross Profit Recognized To Date]]-Table132810[[#This Row],[Total Amount Billed To Date]])&lt;0,-(+Table132810[[#This Row],[Direct Cost To Date]]+Table132810[[#This Row],[Total Gross Profit Recognized To Date]]-Table132810[[#This Row],[Total Amount Billed To Date]]),0)</f>
        <v>0</v>
      </c>
      <c r="AQ24" s="24">
        <v>58781.34</v>
      </c>
      <c r="AR24" s="24">
        <v>126000</v>
      </c>
      <c r="AS24" s="24">
        <v>0</v>
      </c>
      <c r="AT24" s="24">
        <v>127425</v>
      </c>
      <c r="AU24" s="24">
        <v>0</v>
      </c>
      <c r="AV24" s="24">
        <v>0</v>
      </c>
      <c r="AW24" s="12">
        <v>45734</v>
      </c>
    </row>
    <row r="25" spans="6:33" customHeight="1">
      <c r="F25" s="1"/>
      <c r="G25" s="1"/>
      <c r="J25" s="1"/>
      <c r="K25" s="1"/>
      <c r="L25" s="1"/>
      <c r="R25" s="1"/>
      <c r="AC25" s="1"/>
      <c r="AE25" s="1"/>
      <c r="AG25" s="1"/>
    </row>
    <row r="26" spans="6:48" customHeight="1">
      <c r="F26" t="s">
        <v>34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</row>
    <row r="27" spans="6:33" customHeight="1">
      <c r="F27" s="1"/>
      <c r="G27" s="1"/>
      <c r="J27" s="1"/>
      <c r="K27" s="1"/>
      <c r="L27" s="1"/>
      <c r="R27" s="1"/>
      <c r="AC27" s="1"/>
      <c r="AE27" s="1"/>
      <c r="AG27" s="1"/>
    </row>
    <row r="28" spans="6:33" customHeight="1">
      <c r="F28" s="1"/>
      <c r="G28" s="1"/>
      <c r="J28" s="1"/>
      <c r="K28" s="1"/>
      <c r="L28" s="1"/>
      <c r="R28" s="1"/>
      <c r="AC28" s="1"/>
      <c r="AE28" s="1"/>
      <c r="AG28" s="1"/>
    </row>
    <row r="29" spans="6:33" customHeight="1">
      <c r="F29" s="1"/>
      <c r="G29" s="1"/>
      <c r="J29" s="1"/>
      <c r="K29" s="1"/>
      <c r="L29" s="1"/>
      <c r="R29" s="1"/>
      <c r="AC29" s="1"/>
      <c r="AE29" s="1"/>
      <c r="AG29" s="1"/>
    </row>
    <row r="30" spans="6:33" customHeight="1">
      <c r="F30" s="1"/>
      <c r="G30" s="1"/>
      <c r="J30" s="1"/>
      <c r="K30" s="1"/>
      <c r="L30" s="1"/>
      <c r="R30" s="1"/>
      <c r="AC30" s="1"/>
      <c r="AE30" s="1"/>
      <c r="AG30" s="1"/>
    </row>
    <row r="31" spans="6:33" customHeight="1">
      <c r="F31" s="1"/>
      <c r="G31" s="1"/>
      <c r="J31" s="1"/>
      <c r="K31" s="1"/>
      <c r="L31" s="1"/>
      <c r="R31" s="1"/>
      <c r="AC31" s="1"/>
      <c r="AE31" s="1"/>
      <c r="AG31" s="1"/>
    </row>
    <row r="32" spans="6:33" customHeight="1">
      <c r="F32" s="1"/>
      <c r="G32" s="1"/>
      <c r="J32" s="1"/>
      <c r="K32" s="1"/>
      <c r="L32" s="1"/>
      <c r="R32" s="1"/>
      <c r="AC32" s="1"/>
      <c r="AE32" s="1"/>
      <c r="AG32" s="1"/>
    </row>
    <row r="33" spans="6:33" customHeight="1">
      <c r="F33" s="1"/>
      <c r="G33" s="1"/>
      <c r="J33" s="1"/>
      <c r="K33" s="1"/>
      <c r="L33" s="1"/>
      <c r="R33" s="1"/>
      <c r="AC33" s="1"/>
      <c r="AE33" s="1"/>
      <c r="AG33" s="1"/>
    </row>
    <row r="34" spans="6:33" customHeight="1">
      <c r="F34" s="1"/>
      <c r="G34" s="1"/>
      <c r="J34" s="1"/>
      <c r="K34" s="1"/>
      <c r="L34" s="1"/>
      <c r="R34" s="1"/>
      <c r="AC34" s="1"/>
      <c r="AE34" s="1"/>
      <c r="AG34" s="1"/>
    </row>
    <row r="35" spans="6:33" customHeight="1">
      <c r="F35" s="1"/>
      <c r="G35" s="1"/>
      <c r="J35" s="1"/>
      <c r="K35" s="1"/>
      <c r="L35" s="1"/>
      <c r="R35" s="1"/>
      <c r="AC35" s="1"/>
      <c r="AE35" s="1"/>
      <c r="AG35" s="1"/>
    </row>
    <row r="36" spans="6:33" customHeight="1">
      <c r="F36" s="1"/>
      <c r="G36" s="1"/>
      <c r="J36" s="1"/>
      <c r="K36" s="1"/>
      <c r="L36" s="1"/>
      <c r="R36" s="1"/>
      <c r="AC36" s="1"/>
      <c r="AE36" s="1"/>
      <c r="AG36" s="1"/>
    </row>
    <row r="37" spans="6:33" customHeight="1">
      <c r="F37" s="1"/>
      <c r="G37" s="1"/>
      <c r="J37" s="1"/>
      <c r="K37" s="1"/>
      <c r="L37" s="1"/>
      <c r="R37" s="1"/>
      <c r="AC37" s="1"/>
      <c r="AE37" s="1"/>
      <c r="AG37" s="1"/>
    </row>
    <row r="38" spans="6:33" customHeight="1">
      <c r="F38" s="1"/>
      <c r="G38" s="1"/>
      <c r="J38" s="1"/>
      <c r="K38" s="1"/>
      <c r="L38" s="1"/>
      <c r="R38" s="1"/>
      <c r="AC38" s="1"/>
      <c r="AE38" s="1"/>
      <c r="AG38" s="1"/>
    </row>
    <row r="39" spans="6:33" customHeight="1">
      <c r="F39" s="1"/>
      <c r="G39" s="1"/>
      <c r="J39" s="1"/>
      <c r="K39" s="1"/>
      <c r="L39" s="1"/>
      <c r="R39" s="1"/>
      <c r="AC39" s="1"/>
      <c r="AE39" s="1"/>
      <c r="AG39" s="1"/>
    </row>
    <row r="40" spans="6:33" customHeight="1">
      <c r="F40" s="1"/>
      <c r="G40" s="1"/>
      <c r="J40" s="1"/>
      <c r="K40" s="1"/>
      <c r="L40" s="1"/>
      <c r="R40" s="1"/>
      <c r="AC40" s="1"/>
      <c r="AE40" s="1"/>
      <c r="AG40" s="1"/>
    </row>
    <row r="41" spans="6:33" customHeight="1">
      <c r="F41" s="1"/>
      <c r="G41" s="1"/>
      <c r="J41" s="1"/>
      <c r="K41" s="1"/>
      <c r="L41" s="1"/>
      <c r="R41" s="1"/>
      <c r="AC41" s="1"/>
      <c r="AE41" s="1"/>
      <c r="AG41" s="1"/>
    </row>
    <row r="42" spans="6:33" customHeight="1">
      <c r="F42" s="1"/>
      <c r="G42" s="1"/>
      <c r="J42" s="1"/>
      <c r="K42" s="1"/>
      <c r="L42" s="1"/>
      <c r="R42" s="1"/>
      <c r="AC42" s="1"/>
      <c r="AE42" s="1"/>
      <c r="AG42" s="1"/>
    </row>
    <row r="43" spans="6:33" customHeight="1">
      <c r="F43" s="1"/>
      <c r="G43" s="1"/>
      <c r="J43" s="1"/>
      <c r="K43" s="1"/>
      <c r="L43" s="1"/>
      <c r="R43" s="1"/>
      <c r="AC43" s="1"/>
      <c r="AE43" s="1"/>
      <c r="AG43" s="1"/>
    </row>
    <row r="44" spans="6:33" customHeight="1">
      <c r="F44" s="1"/>
      <c r="G44" s="1"/>
      <c r="J44" s="1"/>
      <c r="K44" s="1"/>
      <c r="L44" s="1"/>
      <c r="R44" s="1"/>
      <c r="AC44" s="1"/>
      <c r="AE44" s="1"/>
      <c r="AG44" s="1"/>
    </row>
    <row r="45" spans="6:33" customHeight="1">
      <c r="F45" s="1"/>
      <c r="G45" s="1"/>
      <c r="J45" s="1"/>
      <c r="K45" s="1"/>
      <c r="L45" s="1"/>
      <c r="R45" s="1"/>
      <c r="AC45" s="1"/>
      <c r="AE45" s="1"/>
      <c r="AG45" s="1"/>
    </row>
    <row r="46" spans="6:33" customHeight="1">
      <c r="F46" s="1"/>
      <c r="G46" s="1"/>
      <c r="J46" s="1"/>
      <c r="K46" s="1"/>
      <c r="L46" s="1"/>
      <c r="R46" s="1"/>
      <c r="AC46" s="1"/>
      <c r="AE46" s="1"/>
      <c r="AG46" s="1"/>
    </row>
    <row r="47" spans="6:33" customHeight="1">
      <c r="F47" s="1"/>
      <c r="G47" s="1"/>
      <c r="J47" s="1"/>
      <c r="K47" s="1"/>
      <c r="L47" s="1"/>
      <c r="R47" s="1"/>
      <c r="AC47" s="1"/>
      <c r="AE47" s="1"/>
      <c r="AG47" s="1"/>
    </row>
    <row r="48" spans="6:33" customHeight="1">
      <c r="F48" s="1"/>
      <c r="G48" s="1"/>
      <c r="J48" s="1"/>
      <c r="K48" s="1"/>
      <c r="L48" s="1"/>
      <c r="R48" s="1"/>
      <c r="AC48" s="1"/>
      <c r="AE48" s="1"/>
      <c r="AG48" s="1"/>
    </row>
    <row r="49" spans="6:33" customHeight="1">
      <c r="F49" s="1"/>
      <c r="G49" s="1"/>
      <c r="J49" s="1"/>
      <c r="K49" s="1"/>
      <c r="L49" s="1"/>
      <c r="R49" s="1"/>
      <c r="AC49" s="1"/>
      <c r="AE49" s="1"/>
      <c r="AG49" s="1"/>
    </row>
    <row r="50" spans="6:33" customHeight="1">
      <c r="F50" s="1"/>
      <c r="G50" s="1"/>
      <c r="J50" s="1"/>
      <c r="K50" s="1"/>
      <c r="L50" s="1"/>
      <c r="R50" s="1"/>
      <c r="AC50" s="1"/>
      <c r="AE50" s="1"/>
      <c r="AG50" s="1"/>
    </row>
    <row r="51" spans="6:33" customHeight="1">
      <c r="F51" s="1"/>
      <c r="G51" s="1"/>
      <c r="J51" s="1"/>
      <c r="K51" s="1"/>
      <c r="L51" s="1"/>
      <c r="R51" s="1"/>
      <c r="AC51" s="1"/>
      <c r="AE51" s="1"/>
      <c r="AG51" s="1"/>
    </row>
    <row r="52" spans="6:33" customHeight="1">
      <c r="F52" s="1"/>
      <c r="G52" s="1"/>
      <c r="J52" s="1"/>
      <c r="K52" s="1"/>
      <c r="L52" s="1"/>
      <c r="R52" s="1"/>
      <c r="AC52" s="1"/>
      <c r="AE52" s="1"/>
      <c r="AG52" s="1"/>
    </row>
    <row r="53" spans="6:33" customHeight="1">
      <c r="F53" s="1"/>
      <c r="G53" s="1"/>
      <c r="J53" s="1"/>
      <c r="K53" s="1"/>
      <c r="L53" s="1"/>
      <c r="R53" s="1"/>
      <c r="AC53" s="1"/>
      <c r="AE53" s="1"/>
      <c r="AG53" s="1"/>
    </row>
    <row r="54" spans="6:33" customHeight="1">
      <c r="F54" s="1"/>
      <c r="G54" s="1"/>
      <c r="J54" s="1"/>
      <c r="K54" s="1"/>
      <c r="L54" s="1"/>
      <c r="R54" s="1"/>
      <c r="AC54" s="1"/>
      <c r="AE54" s="1"/>
      <c r="AG54" s="1"/>
    </row>
    <row r="55" spans="6:33" customHeight="1">
      <c r="F55" s="1"/>
      <c r="G55" s="1"/>
      <c r="J55" s="1"/>
      <c r="K55" s="1"/>
      <c r="L55" s="1"/>
      <c r="R55" s="1"/>
      <c r="AC55" s="1"/>
      <c r="AE55" s="1"/>
      <c r="AG55" s="1"/>
    </row>
    <row r="56" spans="6:33" customHeight="1">
      <c r="F56" s="1"/>
      <c r="G56" s="1"/>
      <c r="J56" s="1"/>
      <c r="K56" s="1"/>
      <c r="L56" s="1"/>
      <c r="R56" s="1"/>
      <c r="AC56" s="1"/>
      <c r="AE56" s="1"/>
      <c r="AG56" s="1"/>
    </row>
    <row r="57" spans="6:33" customHeight="1">
      <c r="F57" s="1"/>
      <c r="G57" s="1"/>
      <c r="J57" s="1"/>
      <c r="K57" s="1"/>
      <c r="L57" s="1"/>
      <c r="R57" s="1"/>
      <c r="AC57" s="1"/>
      <c r="AE57" s="1"/>
      <c r="AG57" s="1"/>
    </row>
    <row r="58" spans="6:33" customHeight="1">
      <c r="F58" s="1"/>
      <c r="G58" s="1"/>
      <c r="J58" s="1"/>
      <c r="K58" s="1"/>
      <c r="L58" s="1"/>
      <c r="R58" s="1"/>
      <c r="AC58" s="1"/>
      <c r="AE58" s="1"/>
      <c r="AG58" s="1"/>
    </row>
    <row r="59" spans="6:33" customHeight="1">
      <c r="F59" s="1"/>
      <c r="G59" s="1"/>
      <c r="J59" s="1"/>
      <c r="K59" s="1"/>
      <c r="L59" s="1"/>
      <c r="R59" s="1"/>
      <c r="AC59" s="1"/>
      <c r="AE59" s="1"/>
      <c r="AG59" s="1"/>
    </row>
    <row r="60" spans="6:33" customHeight="1">
      <c r="F60" s="1"/>
      <c r="G60" s="1"/>
      <c r="J60" s="1"/>
      <c r="K60" s="1"/>
      <c r="L60" s="1"/>
      <c r="R60" s="1"/>
      <c r="AC60" s="1"/>
      <c r="AE60" s="1"/>
      <c r="AG60" s="1"/>
    </row>
    <row r="61" spans="6:33" customHeight="1">
      <c r="F61" s="1"/>
      <c r="G61" s="1"/>
      <c r="J61" s="1"/>
      <c r="K61" s="1"/>
      <c r="L61" s="1"/>
      <c r="R61" s="1"/>
      <c r="AC61" s="1"/>
      <c r="AE61" s="1"/>
      <c r="AG61" s="1"/>
    </row>
    <row r="62" spans="6:33" customHeight="1">
      <c r="F62" s="1"/>
      <c r="G62" s="1"/>
      <c r="J62" s="1"/>
      <c r="K62" s="1"/>
      <c r="L62" s="1"/>
      <c r="R62" s="1"/>
      <c r="AC62" s="1"/>
      <c r="AE62" s="1"/>
      <c r="AG62" s="1"/>
    </row>
    <row r="63" spans="6:33" customHeight="1">
      <c r="F63" s="1"/>
      <c r="G63" s="1"/>
      <c r="J63" s="1"/>
      <c r="K63" s="1"/>
      <c r="L63" s="1"/>
      <c r="R63" s="1"/>
      <c r="AC63" s="1"/>
      <c r="AE63" s="1"/>
      <c r="AG63" s="1"/>
    </row>
    <row r="64" spans="6:33" customHeight="1">
      <c r="F64" s="1"/>
      <c r="G64" s="1"/>
      <c r="J64" s="1"/>
      <c r="K64" s="1"/>
      <c r="L64" s="1"/>
      <c r="R64" s="1"/>
      <c r="AC64" s="1"/>
      <c r="AE64" s="1"/>
      <c r="AG64" s="1"/>
    </row>
    <row r="65" spans="6:33" customHeight="1">
      <c r="F65" s="1"/>
      <c r="G65" s="1"/>
      <c r="J65" s="1"/>
      <c r="K65" s="1"/>
      <c r="L65" s="1"/>
      <c r="R65" s="1"/>
      <c r="AC65" s="1"/>
      <c r="AE65" s="1"/>
      <c r="AG65" s="1"/>
    </row>
    <row r="66" spans="6:33" customHeight="1">
      <c r="F66" s="1"/>
      <c r="G66" s="1"/>
      <c r="J66" s="1"/>
      <c r="K66" s="1"/>
      <c r="L66" s="1"/>
      <c r="R66" s="1"/>
      <c r="AC66" s="1"/>
      <c r="AE66" s="1"/>
      <c r="AG66" s="1"/>
    </row>
    <row r="67" spans="6:33" customHeight="1">
      <c r="F67" s="1"/>
      <c r="G67" s="1"/>
      <c r="J67" s="1"/>
      <c r="K67" s="1"/>
      <c r="L67" s="1"/>
      <c r="R67" s="1"/>
      <c r="AC67" s="1"/>
      <c r="AE67" s="1"/>
      <c r="AG67" s="1"/>
    </row>
    <row r="68" spans="6:33" customHeight="1">
      <c r="F68" s="1"/>
      <c r="G68" s="1"/>
      <c r="J68" s="1"/>
      <c r="K68" s="1"/>
      <c r="L68" s="1"/>
      <c r="R68" s="1"/>
      <c r="AC68" s="1"/>
      <c r="AE68" s="1"/>
      <c r="AG68" s="1"/>
    </row>
    <row r="69" spans="6:33" customHeight="1">
      <c r="F69" s="1"/>
      <c r="G69" s="1"/>
      <c r="J69" s="1"/>
      <c r="K69" s="1"/>
      <c r="L69" s="1"/>
      <c r="R69" s="1"/>
      <c r="AC69" s="1"/>
      <c r="AE69" s="1"/>
      <c r="AG69" s="1"/>
    </row>
    <row r="70" spans="6:33" customHeight="1">
      <c r="F70" s="1"/>
      <c r="G70" s="1"/>
      <c r="J70" s="1"/>
      <c r="K70" s="1"/>
      <c r="L70" s="1"/>
      <c r="R70" s="1"/>
      <c r="AC70" s="1"/>
      <c r="AE70" s="1"/>
      <c r="AG70" s="1"/>
    </row>
    <row r="71" spans="6:33" customHeight="1">
      <c r="F71" s="1"/>
      <c r="G71" s="1"/>
      <c r="J71" s="1"/>
      <c r="K71" s="1"/>
      <c r="L71" s="1"/>
      <c r="R71" s="1"/>
      <c r="AC71" s="1"/>
      <c r="AE71" s="1"/>
      <c r="AG71" s="1"/>
    </row>
    <row r="72" spans="6:33" customHeight="1">
      <c r="F72" s="1"/>
      <c r="G72" s="1"/>
      <c r="J72" s="1"/>
      <c r="K72" s="1"/>
      <c r="L72" s="1"/>
      <c r="R72" s="1"/>
      <c r="AC72" s="1"/>
      <c r="AE72" s="1"/>
      <c r="AG72" s="1"/>
    </row>
    <row r="73" spans="6:33" customHeight="1">
      <c r="F73" s="1"/>
      <c r="G73" s="1"/>
      <c r="J73" s="1"/>
      <c r="K73" s="1"/>
      <c r="L73" s="1"/>
      <c r="R73" s="1"/>
      <c r="AC73" s="1"/>
      <c r="AE73" s="1"/>
      <c r="AG73" s="1"/>
    </row>
    <row r="74" spans="6:33" customHeight="1">
      <c r="F74" s="1"/>
      <c r="G74" s="1"/>
      <c r="J74" s="1"/>
      <c r="K74" s="1"/>
      <c r="L74" s="1"/>
      <c r="R74" s="1"/>
      <c r="AC74" s="1"/>
      <c r="AE74" s="1"/>
      <c r="AG74" s="1"/>
    </row>
    <row r="75" spans="6:33" customHeight="1">
      <c r="F75" s="1"/>
      <c r="G75" s="1"/>
      <c r="J75" s="1"/>
      <c r="K75" s="1"/>
      <c r="L75" s="1"/>
      <c r="R75" s="1"/>
      <c r="AC75" s="1"/>
      <c r="AE75" s="1"/>
      <c r="AG75" s="1"/>
    </row>
    <row r="76" spans="6:33" customHeight="1">
      <c r="F76" s="1"/>
      <c r="G76" s="1"/>
      <c r="J76" s="1"/>
      <c r="K76" s="1"/>
      <c r="L76" s="1"/>
      <c r="R76" s="1"/>
      <c r="AC76" s="1"/>
      <c r="AE76" s="1"/>
      <c r="AG76" s="1"/>
    </row>
    <row r="77" spans="6:33" customHeight="1">
      <c r="F77" s="1"/>
      <c r="G77" s="1"/>
      <c r="J77" s="1"/>
      <c r="K77" s="1"/>
      <c r="L77" s="1"/>
      <c r="R77" s="1"/>
      <c r="AC77" s="1"/>
      <c r="AE77" s="1"/>
      <c r="AG77" s="1"/>
    </row>
    <row r="78" spans="6:33" customHeight="1">
      <c r="F78" s="1"/>
      <c r="G78" s="1"/>
      <c r="J78" s="1"/>
      <c r="K78" s="1"/>
      <c r="L78" s="1"/>
      <c r="R78" s="1"/>
      <c r="AC78" s="1"/>
      <c r="AE78" s="1"/>
      <c r="AG78" s="1"/>
    </row>
    <row r="79" spans="6:33" customHeight="1">
      <c r="F79" s="1"/>
      <c r="G79" s="1"/>
      <c r="J79" s="1"/>
      <c r="K79" s="1"/>
      <c r="L79" s="1"/>
      <c r="R79" s="1"/>
      <c r="AC79" s="1"/>
      <c r="AE79" s="1"/>
      <c r="AG79" s="1"/>
    </row>
    <row r="80" spans="6:33" customHeight="1">
      <c r="F80" s="1"/>
      <c r="G80" s="1"/>
      <c r="J80" s="1"/>
      <c r="K80" s="1"/>
      <c r="L80" s="1"/>
      <c r="R80" s="1"/>
      <c r="AC80" s="1"/>
      <c r="AE80" s="1"/>
      <c r="AG80" s="1"/>
    </row>
    <row r="81" spans="6:33" customHeight="1">
      <c r="F81" s="1"/>
      <c r="G81" s="1"/>
      <c r="J81" s="1"/>
      <c r="K81" s="1"/>
      <c r="L81" s="1"/>
      <c r="R81" s="1"/>
      <c r="AC81" s="1"/>
      <c r="AE81" s="1"/>
      <c r="AG81" s="1"/>
    </row>
    <row r="82" spans="6:33" customHeight="1">
      <c r="F82" s="1"/>
      <c r="G82" s="1"/>
      <c r="J82" s="1"/>
      <c r="K82" s="1"/>
      <c r="L82" s="1"/>
      <c r="R82" s="1"/>
      <c r="AC82" s="1"/>
      <c r="AE82" s="1"/>
      <c r="AG82" s="1"/>
    </row>
    <row r="83" spans="6:33" customHeight="1">
      <c r="F83" s="1"/>
      <c r="G83" s="1"/>
      <c r="J83" s="1"/>
      <c r="K83" s="1"/>
      <c r="L83" s="1"/>
      <c r="R83" s="1"/>
      <c r="AC83" s="1"/>
      <c r="AE83" s="1"/>
      <c r="AG83" s="1"/>
    </row>
    <row r="84" spans="6:33" customHeight="1">
      <c r="F84" s="1"/>
      <c r="G84" s="1"/>
      <c r="J84" s="1"/>
      <c r="K84" s="1"/>
      <c r="L84" s="1"/>
      <c r="R84" s="1"/>
      <c r="AC84" s="1"/>
      <c r="AE84" s="1"/>
      <c r="AG84" s="1"/>
    </row>
    <row r="85" spans="6:33" customHeight="1">
      <c r="F85" s="1"/>
      <c r="G85" s="1"/>
      <c r="J85" s="1"/>
      <c r="K85" s="1"/>
      <c r="L85" s="1"/>
      <c r="R85" s="1"/>
      <c r="AC85" s="1"/>
      <c r="AE85" s="1"/>
      <c r="AG85" s="1"/>
    </row>
    <row r="86" spans="6:33" customHeight="1">
      <c r="F86" s="1"/>
      <c r="G86" s="1"/>
      <c r="J86" s="1"/>
      <c r="K86" s="1"/>
      <c r="L86" s="1"/>
      <c r="R86" s="1"/>
      <c r="AC86" s="1"/>
      <c r="AE86" s="1"/>
      <c r="AG86" s="1"/>
    </row>
    <row r="87" spans="6:33" customHeight="1">
      <c r="F87" s="1"/>
      <c r="G87" s="1"/>
      <c r="J87" s="1"/>
      <c r="K87" s="1"/>
      <c r="L87" s="1"/>
      <c r="R87" s="1"/>
      <c r="AC87" s="1"/>
      <c r="AE87" s="1"/>
      <c r="AG87" s="1"/>
    </row>
    <row r="88" spans="6:33" customHeight="1">
      <c r="F88" s="1"/>
      <c r="G88" s="1"/>
      <c r="J88" s="1"/>
      <c r="K88" s="1"/>
      <c r="L88" s="1"/>
      <c r="R88" s="1"/>
      <c r="AC88" s="1"/>
      <c r="AE88" s="1"/>
      <c r="AG88" s="1"/>
    </row>
    <row r="89" spans="6:33" customHeight="1">
      <c r="F89" s="1"/>
      <c r="G89" s="1"/>
      <c r="J89" s="1"/>
      <c r="K89" s="1"/>
      <c r="L89" s="1"/>
      <c r="R89" s="1"/>
      <c r="AC89" s="1"/>
      <c r="AE89" s="1"/>
      <c r="AG89" s="1"/>
    </row>
    <row r="90" spans="6:33" customHeight="1">
      <c r="F90" s="1"/>
      <c r="G90" s="1"/>
      <c r="J90" s="1"/>
      <c r="K90" s="1"/>
      <c r="L90" s="1"/>
      <c r="R90" s="1"/>
      <c r="AC90" s="1"/>
      <c r="AE90" s="1"/>
      <c r="AG90" s="1"/>
    </row>
    <row r="91" spans="6:33" customHeight="1">
      <c r="F91" s="1"/>
      <c r="G91" s="1"/>
      <c r="J91" s="1"/>
      <c r="K91" s="1"/>
      <c r="L91" s="1"/>
      <c r="R91" s="1"/>
      <c r="AC91" s="1"/>
      <c r="AE91" s="1"/>
      <c r="AG91" s="1"/>
    </row>
    <row r="92" spans="6:33" customHeight="1">
      <c r="F92" s="1"/>
      <c r="G92" s="1"/>
      <c r="J92" s="1"/>
      <c r="K92" s="1"/>
      <c r="L92" s="1"/>
      <c r="R92" s="1"/>
      <c r="AC92" s="1"/>
      <c r="AE92" s="1"/>
      <c r="AG92" s="1"/>
    </row>
    <row r="93" spans="6:33" customHeight="1">
      <c r="F93" s="1"/>
      <c r="G93" s="1"/>
      <c r="J93" s="1"/>
      <c r="K93" s="1"/>
      <c r="L93" s="1"/>
      <c r="R93" s="1"/>
      <c r="AC93" s="1"/>
      <c r="AE93" s="1"/>
      <c r="AG93" s="1"/>
    </row>
    <row r="94" spans="6:33" customHeight="1">
      <c r="F94" s="1"/>
      <c r="G94" s="1"/>
      <c r="J94" s="1"/>
      <c r="K94" s="1"/>
      <c r="L94" s="1"/>
      <c r="R94" s="1"/>
      <c r="AC94" s="1"/>
      <c r="AE94" s="1"/>
      <c r="AG94" s="1"/>
    </row>
    <row r="95" spans="6:33" customHeight="1">
      <c r="F95" s="1"/>
      <c r="G95" s="1"/>
      <c r="J95" s="1"/>
      <c r="K95" s="1"/>
      <c r="L95" s="1"/>
      <c r="R95" s="1"/>
      <c r="AC95" s="1"/>
      <c r="AE95" s="1"/>
      <c r="AG95" s="1"/>
    </row>
    <row r="96" spans="6:33" customHeight="1">
      <c r="F96" s="1"/>
      <c r="G96" s="1"/>
      <c r="J96" s="1"/>
      <c r="K96" s="1"/>
      <c r="L96" s="1"/>
      <c r="R96" s="1"/>
      <c r="AC96" s="1"/>
      <c r="AE96" s="1"/>
      <c r="AG96" s="1"/>
    </row>
    <row r="97" spans="6:33" customHeight="1">
      <c r="F97" s="1"/>
      <c r="G97" s="1"/>
      <c r="J97" s="1"/>
      <c r="K97" s="1"/>
      <c r="L97" s="1"/>
      <c r="R97" s="1"/>
      <c r="AC97" s="1"/>
      <c r="AE97" s="1"/>
      <c r="AG97" s="1"/>
    </row>
    <row r="98" spans="6:33" customHeight="1">
      <c r="F98" s="1"/>
      <c r="G98" s="1"/>
      <c r="J98" s="1"/>
      <c r="K98" s="1"/>
      <c r="L98" s="1"/>
      <c r="R98" s="1"/>
      <c r="AC98" s="1"/>
      <c r="AE98" s="1"/>
      <c r="AG98" s="1"/>
    </row>
    <row r="99" spans="6:33" customHeight="1">
      <c r="F99" s="1"/>
      <c r="G99" s="1"/>
      <c r="J99" s="1"/>
      <c r="K99" s="1"/>
      <c r="L99" s="1"/>
      <c r="R99" s="1"/>
      <c r="AC99" s="1"/>
      <c r="AE99" s="1"/>
      <c r="AG99" s="1"/>
    </row>
    <row r="100" spans="6:33" customHeight="1">
      <c r="F100" s="1"/>
      <c r="G100" s="1"/>
      <c r="J100" s="1"/>
      <c r="K100" s="1"/>
      <c r="L100" s="1"/>
      <c r="R100" s="1"/>
      <c r="AC100" s="1"/>
      <c r="AE100" s="1"/>
      <c r="AG100" s="1"/>
    </row>
    <row r="101" spans="6:33" customHeight="1">
      <c r="F101" s="1"/>
      <c r="G101" s="1"/>
      <c r="J101" s="1"/>
      <c r="K101" s="1"/>
      <c r="L101" s="1"/>
      <c r="R101" s="1"/>
      <c r="AC101" s="1"/>
      <c r="AE101" s="1"/>
      <c r="AG101" s="1"/>
    </row>
    <row r="102" spans="6:33" customHeight="1">
      <c r="F102" s="1"/>
      <c r="G102" s="1"/>
      <c r="J102" s="1"/>
      <c r="K102" s="1"/>
      <c r="L102" s="1"/>
      <c r="R102" s="1"/>
      <c r="AC102" s="1"/>
      <c r="AE102" s="1"/>
      <c r="AG102" s="1"/>
    </row>
    <row r="103" spans="6:33" customHeight="1">
      <c r="F103" s="1"/>
      <c r="G103" s="1"/>
      <c r="J103" s="1"/>
      <c r="K103" s="1"/>
      <c r="L103" s="1"/>
      <c r="R103" s="1"/>
      <c r="AC103" s="1"/>
      <c r="AE103" s="1"/>
      <c r="AG103" s="1"/>
    </row>
    <row r="104" spans="6:33" customHeight="1">
      <c r="F104" s="1"/>
      <c r="G104" s="1"/>
      <c r="J104" s="1"/>
      <c r="K104" s="1"/>
      <c r="L104" s="1"/>
      <c r="R104" s="1"/>
      <c r="AC104" s="1"/>
      <c r="AE104" s="1"/>
      <c r="AG104" s="1"/>
    </row>
    <row r="105" spans="6:33" customHeight="1">
      <c r="F105" s="1"/>
      <c r="G105" s="1"/>
      <c r="J105" s="1"/>
      <c r="K105" s="1"/>
      <c r="L105" s="1"/>
      <c r="R105" s="1"/>
      <c r="AC105" s="1"/>
      <c r="AE105" s="1"/>
      <c r="AG105" s="1"/>
    </row>
    <row r="106" spans="6:33" customHeight="1">
      <c r="F106" s="1"/>
      <c r="G106" s="1"/>
      <c r="J106" s="1"/>
      <c r="K106" s="1"/>
      <c r="L106" s="1"/>
      <c r="R106" s="1"/>
      <c r="AC106" s="1"/>
      <c r="AE106" s="1"/>
      <c r="AG106" s="1"/>
    </row>
    <row r="107" spans="6:33" customHeight="1">
      <c r="F107" s="1"/>
      <c r="G107" s="1"/>
      <c r="J107" s="1"/>
      <c r="K107" s="1"/>
      <c r="L107" s="1"/>
      <c r="R107" s="1"/>
      <c r="AC107" s="1"/>
      <c r="AE107" s="1"/>
      <c r="AG107" s="1"/>
    </row>
    <row r="108" spans="6:33" customHeight="1">
      <c r="F108" s="1"/>
      <c r="G108" s="1"/>
      <c r="J108" s="1"/>
      <c r="K108" s="1"/>
      <c r="L108" s="1"/>
      <c r="R108" s="1"/>
      <c r="AC108" s="1"/>
      <c r="AE108" s="1"/>
      <c r="AG108" s="1"/>
    </row>
    <row r="109" spans="6:33" customHeight="1">
      <c r="F109" s="1"/>
      <c r="G109" s="1"/>
      <c r="J109" s="1"/>
      <c r="K109" s="1"/>
      <c r="L109" s="1"/>
      <c r="R109" s="1"/>
      <c r="AC109" s="1"/>
      <c r="AE109" s="1"/>
      <c r="AG109" s="1"/>
    </row>
    <row r="110" spans="6:33" customHeight="1">
      <c r="F110" s="1"/>
      <c r="G110" s="1"/>
      <c r="J110" s="1"/>
      <c r="K110" s="1"/>
      <c r="L110" s="1"/>
      <c r="R110" s="1"/>
      <c r="AC110" s="1"/>
      <c r="AE110" s="1"/>
      <c r="AG110" s="1"/>
    </row>
    <row r="111" spans="6:33" customHeight="1">
      <c r="F111" s="1"/>
      <c r="G111" s="1"/>
      <c r="J111" s="1"/>
      <c r="K111" s="1"/>
      <c r="L111" s="1"/>
      <c r="R111" s="1"/>
      <c r="AC111" s="1"/>
      <c r="AE111" s="1"/>
      <c r="AG111" s="1"/>
    </row>
    <row r="112" spans="6:33" customHeight="1">
      <c r="F112" s="1"/>
      <c r="G112" s="1"/>
      <c r="J112" s="1"/>
      <c r="K112" s="1"/>
      <c r="L112" s="1"/>
      <c r="R112" s="1"/>
      <c r="AC112" s="1"/>
      <c r="AE112" s="1"/>
      <c r="AG112" s="1"/>
    </row>
    <row r="113" spans="6:33" customHeight="1">
      <c r="F113" s="1"/>
      <c r="G113" s="1"/>
      <c r="J113" s="1"/>
      <c r="K113" s="1"/>
      <c r="L113" s="1"/>
      <c r="R113" s="1"/>
      <c r="AC113" s="1"/>
      <c r="AE113" s="1"/>
      <c r="AG113" s="1"/>
    </row>
    <row r="114" spans="6:33" customHeight="1">
      <c r="F114" s="1"/>
      <c r="G114" s="1"/>
      <c r="J114" s="1"/>
      <c r="K114" s="1"/>
      <c r="L114" s="1"/>
      <c r="R114" s="1"/>
      <c r="AC114" s="1"/>
      <c r="AE114" s="1"/>
      <c r="AG114" s="1"/>
    </row>
    <row r="115" spans="6:33" customHeight="1">
      <c r="F115" s="1"/>
      <c r="G115" s="1"/>
      <c r="J115" s="1"/>
      <c r="K115" s="1"/>
      <c r="L115" s="1"/>
      <c r="R115" s="1"/>
      <c r="AC115" s="1"/>
      <c r="AE115" s="1"/>
      <c r="AG115" s="1"/>
    </row>
    <row r="116" spans="6:33" customHeight="1">
      <c r="F116" s="1"/>
      <c r="G116" s="1"/>
      <c r="J116" s="1"/>
      <c r="K116" s="1"/>
      <c r="L116" s="1"/>
      <c r="R116" s="1"/>
      <c r="AC116" s="1"/>
      <c r="AE116" s="1"/>
      <c r="AG116" s="1"/>
    </row>
    <row r="117" spans="6:33" customHeight="1">
      <c r="F117" s="1"/>
      <c r="G117" s="1"/>
      <c r="J117" s="1"/>
      <c r="K117" s="1"/>
      <c r="L117" s="1"/>
      <c r="R117" s="1"/>
      <c r="AC117" s="1"/>
      <c r="AE117" s="1"/>
      <c r="AG117" s="1"/>
    </row>
    <row r="118" spans="6:33" customHeight="1">
      <c r="F118" s="1"/>
      <c r="G118" s="1"/>
      <c r="J118" s="1"/>
      <c r="K118" s="1"/>
      <c r="L118" s="1"/>
      <c r="R118" s="1"/>
      <c r="AC118" s="1"/>
      <c r="AE118" s="1"/>
      <c r="AG118" s="1"/>
    </row>
    <row r="119" spans="6:33" customHeight="1">
      <c r="F119" s="1"/>
      <c r="G119" s="1"/>
      <c r="J119" s="1"/>
      <c r="K119" s="1"/>
      <c r="L119" s="1"/>
      <c r="R119" s="1"/>
      <c r="AC119" s="1"/>
      <c r="AE119" s="1"/>
      <c r="AG119" s="1"/>
    </row>
    <row r="120" spans="6:33" customHeight="1">
      <c r="F120" s="1"/>
      <c r="G120" s="1"/>
      <c r="J120" s="1"/>
      <c r="K120" s="1"/>
      <c r="L120" s="1"/>
      <c r="R120" s="1"/>
      <c r="AC120" s="1"/>
      <c r="AE120" s="1"/>
      <c r="AG120" s="1"/>
    </row>
    <row r="121" spans="6:33" customHeight="1">
      <c r="F121" s="1"/>
      <c r="G121" s="1"/>
      <c r="J121" s="1"/>
      <c r="K121" s="1"/>
      <c r="L121" s="1"/>
      <c r="R121" s="1"/>
      <c r="AC121" s="1"/>
      <c r="AE121" s="1"/>
      <c r="AG121" s="1"/>
    </row>
    <row r="122" spans="6:33" customHeight="1">
      <c r="F122" s="1"/>
      <c r="G122" s="1"/>
      <c r="J122" s="1"/>
      <c r="K122" s="1"/>
      <c r="L122" s="1"/>
      <c r="R122" s="1"/>
      <c r="AC122" s="1"/>
      <c r="AE122" s="1"/>
      <c r="AG122" s="1"/>
    </row>
    <row r="123" spans="6:33" customHeight="1">
      <c r="F123" s="1"/>
      <c r="G123" s="1"/>
      <c r="J123" s="1"/>
      <c r="K123" s="1"/>
      <c r="L123" s="1"/>
      <c r="R123" s="1"/>
      <c r="AC123" s="1"/>
      <c r="AE123" s="1"/>
      <c r="AG123" s="1"/>
    </row>
    <row r="124" spans="6:33" customHeight="1">
      <c r="F124" s="1"/>
      <c r="G124" s="1"/>
      <c r="J124" s="1"/>
      <c r="K124" s="1"/>
      <c r="L124" s="1"/>
      <c r="R124" s="1"/>
      <c r="AC124" s="1"/>
      <c r="AE124" s="1"/>
      <c r="AG124" s="1"/>
    </row>
    <row r="125" spans="6:33" customHeight="1">
      <c r="F125" s="1"/>
      <c r="G125" s="1"/>
      <c r="J125" s="1"/>
      <c r="K125" s="1"/>
      <c r="L125" s="1"/>
      <c r="R125" s="1"/>
      <c r="AC125" s="1"/>
      <c r="AE125" s="1"/>
      <c r="AG125" s="1"/>
    </row>
    <row r="126" spans="6:33" customHeight="1">
      <c r="F126" s="1"/>
      <c r="G126" s="1"/>
      <c r="J126" s="1"/>
      <c r="K126" s="1"/>
      <c r="L126" s="1"/>
      <c r="R126" s="1"/>
      <c r="AC126" s="1"/>
      <c r="AE126" s="1"/>
      <c r="AG126" s="1"/>
    </row>
    <row r="127" spans="6:33" customHeight="1">
      <c r="F127" s="1"/>
      <c r="G127" s="1"/>
      <c r="J127" s="1"/>
      <c r="K127" s="1"/>
      <c r="L127" s="1"/>
      <c r="R127" s="1"/>
      <c r="AC127" s="1"/>
      <c r="AE127" s="1"/>
      <c r="AG127" s="1"/>
    </row>
    <row r="128" spans="6:33" customHeight="1">
      <c r="F128" s="1"/>
      <c r="G128" s="1"/>
      <c r="J128" s="1"/>
      <c r="K128" s="1"/>
      <c r="L128" s="1"/>
      <c r="R128" s="1"/>
      <c r="AC128" s="1"/>
      <c r="AE128" s="1"/>
      <c r="AG128" s="1"/>
    </row>
    <row r="129" spans="6:33" customHeight="1">
      <c r="F129" s="1"/>
      <c r="G129" s="1"/>
      <c r="J129" s="1"/>
      <c r="K129" s="1"/>
      <c r="L129" s="1"/>
      <c r="R129" s="1"/>
      <c r="AC129" s="1"/>
      <c r="AE129" s="1"/>
      <c r="AG129" s="1"/>
    </row>
    <row r="130" spans="6:33" customHeight="1">
      <c r="F130" s="1"/>
      <c r="G130" s="1"/>
      <c r="J130" s="1"/>
      <c r="K130" s="1"/>
      <c r="L130" s="1"/>
      <c r="R130" s="1"/>
      <c r="AC130" s="1"/>
      <c r="AE130" s="1"/>
      <c r="AG130" s="1"/>
    </row>
    <row r="131" spans="6:33" customHeight="1">
      <c r="F131" s="1"/>
      <c r="G131" s="1"/>
      <c r="J131" s="1"/>
      <c r="K131" s="1"/>
      <c r="L131" s="1"/>
      <c r="R131" s="1"/>
      <c r="AC131" s="1"/>
      <c r="AE131" s="1"/>
      <c r="AG131" s="1"/>
    </row>
    <row r="132" spans="6:33" customHeight="1">
      <c r="F132" s="1"/>
      <c r="G132" s="1"/>
      <c r="J132" s="1"/>
      <c r="K132" s="1"/>
      <c r="L132" s="1"/>
      <c r="R132" s="1"/>
      <c r="AC132" s="1"/>
      <c r="AE132" s="1"/>
      <c r="AG132" s="1"/>
    </row>
    <row r="133" spans="6:33" customHeight="1">
      <c r="F133" s="1"/>
      <c r="G133" s="1"/>
      <c r="J133" s="1"/>
      <c r="K133" s="1"/>
      <c r="L133" s="1"/>
      <c r="R133" s="1"/>
      <c r="AC133" s="1"/>
      <c r="AE133" s="1"/>
      <c r="AG133" s="1"/>
    </row>
    <row r="134" spans="6:33" customHeight="1">
      <c r="F134" s="1"/>
      <c r="G134" s="1"/>
      <c r="J134" s="1"/>
      <c r="K134" s="1"/>
      <c r="L134" s="1"/>
      <c r="R134" s="1"/>
      <c r="AC134" s="1"/>
      <c r="AE134" s="1"/>
      <c r="AG134" s="1"/>
    </row>
    <row r="135" spans="6:33" customHeight="1">
      <c r="F135" s="1"/>
      <c r="G135" s="1"/>
      <c r="J135" s="1"/>
      <c r="K135" s="1"/>
      <c r="L135" s="1"/>
      <c r="R135" s="1"/>
      <c r="AC135" s="1"/>
      <c r="AE135" s="1"/>
      <c r="AG135" s="1"/>
    </row>
    <row r="136" spans="6:33" customHeight="1">
      <c r="F136" s="1"/>
      <c r="G136" s="1"/>
      <c r="J136" s="1"/>
      <c r="K136" s="1"/>
      <c r="L136" s="1"/>
      <c r="R136" s="1"/>
      <c r="AC136" s="1"/>
      <c r="AE136" s="1"/>
      <c r="AG136" s="1"/>
    </row>
    <row r="137" spans="6:33" customHeight="1">
      <c r="F137" s="1"/>
      <c r="G137" s="1"/>
      <c r="J137" s="1"/>
      <c r="K137" s="1"/>
      <c r="L137" s="1"/>
      <c r="R137" s="1"/>
      <c r="AC137" s="1"/>
      <c r="AE137" s="1"/>
      <c r="AG137" s="1"/>
    </row>
    <row r="138" spans="6:33" customHeight="1">
      <c r="F138" s="1"/>
      <c r="G138" s="1"/>
      <c r="J138" s="1"/>
      <c r="K138" s="1"/>
      <c r="L138" s="1"/>
      <c r="R138" s="1"/>
      <c r="AC138" s="1"/>
      <c r="AE138" s="1"/>
      <c r="AG138" s="1"/>
    </row>
    <row r="139" spans="6:33" customHeight="1">
      <c r="F139" s="1"/>
      <c r="G139" s="1"/>
      <c r="J139" s="1"/>
      <c r="K139" s="1"/>
      <c r="L139" s="1"/>
      <c r="R139" s="1"/>
      <c r="AC139" s="1"/>
      <c r="AE139" s="1"/>
      <c r="AG139" s="1"/>
    </row>
    <row r="140" spans="6:33" customHeight="1">
      <c r="F140" s="1"/>
      <c r="G140" s="1"/>
      <c r="J140" s="1"/>
      <c r="K140" s="1"/>
      <c r="L140" s="1"/>
      <c r="R140" s="1"/>
      <c r="AC140" s="1"/>
      <c r="AE140" s="1"/>
      <c r="AG140" s="1"/>
    </row>
    <row r="141" spans="6:33" customHeight="1">
      <c r="F141" s="1"/>
      <c r="G141" s="1"/>
      <c r="J141" s="1"/>
      <c r="K141" s="1"/>
      <c r="L141" s="1"/>
      <c r="R141" s="1"/>
      <c r="AC141" s="1"/>
      <c r="AE141" s="1"/>
      <c r="AG141" s="1"/>
    </row>
    <row r="142" spans="6:33" customHeight="1">
      <c r="F142" s="1"/>
      <c r="G142" s="1"/>
      <c r="J142" s="1"/>
      <c r="K142" s="1"/>
      <c r="L142" s="1"/>
      <c r="R142" s="1"/>
      <c r="AC142" s="1"/>
      <c r="AE142" s="1"/>
      <c r="AG142" s="1"/>
    </row>
    <row r="143" spans="6:33" customHeight="1">
      <c r="F143" s="1"/>
      <c r="G143" s="1"/>
      <c r="J143" s="1"/>
      <c r="K143" s="1"/>
      <c r="L143" s="1"/>
      <c r="R143" s="1"/>
      <c r="AC143" s="1"/>
      <c r="AE143" s="1"/>
      <c r="AG143" s="1"/>
    </row>
    <row r="144" spans="6:33" customHeight="1">
      <c r="F144" s="1"/>
      <c r="G144" s="1"/>
      <c r="J144" s="1"/>
      <c r="K144" s="1"/>
      <c r="L144" s="1"/>
      <c r="R144" s="1"/>
      <c r="AC144" s="1"/>
      <c r="AE144" s="1"/>
      <c r="AG144" s="1"/>
    </row>
    <row r="145" spans="6:33" customHeight="1">
      <c r="F145" s="1"/>
      <c r="G145" s="1"/>
      <c r="J145" s="1"/>
      <c r="K145" s="1"/>
      <c r="L145" s="1"/>
      <c r="R145" s="1"/>
      <c r="AC145" s="1"/>
      <c r="AE145" s="1"/>
      <c r="AG145" s="1"/>
    </row>
    <row r="146" spans="6:33" customHeight="1">
      <c r="F146" s="1"/>
      <c r="G146" s="1"/>
      <c r="J146" s="1"/>
      <c r="K146" s="1"/>
      <c r="L146" s="1"/>
      <c r="R146" s="1"/>
      <c r="AC146" s="1"/>
      <c r="AE146" s="1"/>
      <c r="AG146" s="1"/>
    </row>
    <row r="147" spans="6:33" customHeight="1">
      <c r="F147" s="1"/>
      <c r="G147" s="1"/>
      <c r="J147" s="1"/>
      <c r="K147" s="1"/>
      <c r="L147" s="1"/>
      <c r="R147" s="1"/>
      <c r="AC147" s="1"/>
      <c r="AE147" s="1"/>
      <c r="AG147" s="1"/>
    </row>
    <row r="148" spans="6:33" customHeight="1">
      <c r="F148" s="1"/>
      <c r="G148" s="1"/>
      <c r="J148" s="1"/>
      <c r="K148" s="1"/>
      <c r="L148" s="1"/>
      <c r="R148" s="1"/>
      <c r="AC148" s="1"/>
      <c r="AE148" s="1"/>
      <c r="AG148" s="1"/>
    </row>
    <row r="149" spans="6:33" customHeight="1">
      <c r="F149" s="1"/>
      <c r="G149" s="1"/>
      <c r="J149" s="1"/>
      <c r="K149" s="1"/>
      <c r="L149" s="1"/>
      <c r="R149" s="1"/>
      <c r="AC149" s="1"/>
      <c r="AE149" s="1"/>
      <c r="AG149" s="1"/>
    </row>
    <row r="150" spans="6:33" customHeight="1">
      <c r="F150" s="1"/>
      <c r="G150" s="1"/>
      <c r="J150" s="1"/>
      <c r="K150" s="1"/>
      <c r="L150" s="1"/>
      <c r="R150" s="1"/>
      <c r="AC150" s="1"/>
      <c r="AE150" s="1"/>
      <c r="AG150" s="1"/>
    </row>
    <row r="151" spans="6:33" customHeight="1">
      <c r="F151" s="1"/>
      <c r="G151" s="1"/>
      <c r="J151" s="1"/>
      <c r="K151" s="1"/>
      <c r="L151" s="1"/>
      <c r="R151" s="1"/>
      <c r="AC151" s="1"/>
      <c r="AE151" s="1"/>
      <c r="AG151" s="1"/>
    </row>
    <row r="152" spans="6:33" customHeight="1">
      <c r="F152" s="1"/>
      <c r="G152" s="1"/>
      <c r="J152" s="1"/>
      <c r="K152" s="1"/>
      <c r="L152" s="1"/>
      <c r="R152" s="1"/>
      <c r="AC152" s="1"/>
      <c r="AE152" s="1"/>
      <c r="AG152" s="1"/>
    </row>
    <row r="153" spans="6:33" customHeight="1">
      <c r="F153" s="1"/>
      <c r="G153" s="1"/>
      <c r="J153" s="1"/>
      <c r="K153" s="1"/>
      <c r="L153" s="1"/>
      <c r="R153" s="1"/>
      <c r="AC153" s="1"/>
      <c r="AE153" s="1"/>
      <c r="AG153" s="1"/>
    </row>
    <row r="154" spans="6:33" customHeight="1">
      <c r="F154" s="1"/>
      <c r="G154" s="1"/>
      <c r="J154" s="1"/>
      <c r="K154" s="1"/>
      <c r="L154" s="1"/>
      <c r="R154" s="1"/>
      <c r="AC154" s="1"/>
      <c r="AE154" s="1"/>
      <c r="AG154" s="1"/>
    </row>
    <row r="155" spans="6:33" customHeight="1">
      <c r="F155" s="1"/>
      <c r="G155" s="1"/>
      <c r="J155" s="1"/>
      <c r="K155" s="1"/>
      <c r="L155" s="1"/>
      <c r="R155" s="1"/>
      <c r="AC155" s="1"/>
      <c r="AE155" s="1"/>
      <c r="AG155" s="1"/>
    </row>
    <row r="156" spans="6:33" customHeight="1">
      <c r="F156" s="1"/>
      <c r="G156" s="1"/>
      <c r="J156" s="1"/>
      <c r="K156" s="1"/>
      <c r="L156" s="1"/>
      <c r="R156" s="1"/>
      <c r="AC156" s="1"/>
      <c r="AE156" s="1"/>
      <c r="AG156" s="1"/>
    </row>
    <row r="157" spans="6:33" customHeight="1">
      <c r="F157" s="1"/>
      <c r="G157" s="1"/>
      <c r="J157" s="1"/>
      <c r="K157" s="1"/>
      <c r="L157" s="1"/>
      <c r="R157" s="1"/>
      <c r="AC157" s="1"/>
      <c r="AE157" s="1"/>
      <c r="AG157" s="1"/>
    </row>
    <row r="158" spans="6:33" customHeight="1">
      <c r="F158" s="1"/>
      <c r="G158" s="1"/>
      <c r="J158" s="1"/>
      <c r="K158" s="1"/>
      <c r="L158" s="1"/>
      <c r="R158" s="1"/>
      <c r="AC158" s="1"/>
      <c r="AE158" s="1"/>
      <c r="AG158" s="1"/>
    </row>
    <row r="159" spans="6:33" customHeight="1">
      <c r="F159" s="1"/>
      <c r="G159" s="1"/>
      <c r="J159" s="1"/>
      <c r="K159" s="1"/>
      <c r="L159" s="1"/>
      <c r="R159" s="1"/>
      <c r="AC159" s="1"/>
      <c r="AE159" s="1"/>
      <c r="AG159" s="1"/>
    </row>
    <row r="160" spans="6:33" customHeight="1">
      <c r="F160" s="1"/>
      <c r="G160" s="1"/>
      <c r="J160" s="1"/>
      <c r="K160" s="1"/>
      <c r="L160" s="1"/>
      <c r="R160" s="1"/>
      <c r="AC160" s="1"/>
      <c r="AE160" s="1"/>
      <c r="AG160" s="1"/>
    </row>
    <row r="161" spans="6:33" customHeight="1">
      <c r="F161" s="1"/>
      <c r="G161" s="1"/>
      <c r="J161" s="1"/>
      <c r="K161" s="1"/>
      <c r="L161" s="1"/>
      <c r="R161" s="1"/>
      <c r="AC161" s="1"/>
      <c r="AE161" s="1"/>
      <c r="AG161" s="1"/>
    </row>
    <row r="162" spans="6:33" customHeight="1">
      <c r="F162" s="1"/>
      <c r="G162" s="1"/>
      <c r="J162" s="1"/>
      <c r="K162" s="1"/>
      <c r="L162" s="1"/>
      <c r="R162" s="1"/>
      <c r="AC162" s="1"/>
      <c r="AE162" s="1"/>
      <c r="AG162" s="1"/>
    </row>
    <row r="163" spans="6:33" customHeight="1">
      <c r="F163" s="1"/>
      <c r="G163" s="1"/>
      <c r="J163" s="1"/>
      <c r="K163" s="1"/>
      <c r="L163" s="1"/>
      <c r="R163" s="1"/>
      <c r="AC163" s="1"/>
      <c r="AE163" s="1"/>
      <c r="AG163" s="1"/>
    </row>
    <row r="164" spans="6:33" customHeight="1">
      <c r="F164" s="1"/>
      <c r="G164" s="1"/>
      <c r="J164" s="1"/>
      <c r="K164" s="1"/>
      <c r="L164" s="1"/>
      <c r="R164" s="1"/>
      <c r="AC164" s="1"/>
      <c r="AE164" s="1"/>
      <c r="AG164" s="1"/>
    </row>
    <row r="165" spans="6:33" customHeight="1">
      <c r="F165" s="1"/>
      <c r="G165" s="1"/>
      <c r="J165" s="1"/>
      <c r="K165" s="1"/>
      <c r="L165" s="1"/>
      <c r="R165" s="1"/>
      <c r="AC165" s="1"/>
      <c r="AE165" s="1"/>
      <c r="AG165" s="1"/>
    </row>
    <row r="166" spans="6:33" customHeight="1">
      <c r="F166" s="1"/>
      <c r="G166" s="1"/>
      <c r="J166" s="1"/>
      <c r="K166" s="1"/>
      <c r="L166" s="1"/>
      <c r="R166" s="1"/>
      <c r="AC166" s="1"/>
      <c r="AE166" s="1"/>
      <c r="AG166" s="1"/>
    </row>
    <row r="167" spans="6:33" customHeight="1">
      <c r="F167" s="1"/>
      <c r="G167" s="1"/>
      <c r="J167" s="1"/>
      <c r="K167" s="1"/>
      <c r="L167" s="1"/>
      <c r="R167" s="1"/>
      <c r="AC167" s="1"/>
      <c r="AE167" s="1"/>
      <c r="AG167" s="1"/>
    </row>
    <row r="168" spans="6:33" customHeight="1">
      <c r="F168" s="1"/>
      <c r="G168" s="1"/>
      <c r="J168" s="1"/>
      <c r="K168" s="1"/>
      <c r="L168" s="1"/>
      <c r="R168" s="1"/>
      <c r="AC168" s="1"/>
      <c r="AE168" s="1"/>
      <c r="AG168" s="1"/>
    </row>
    <row r="169" spans="6:33" customHeight="1">
      <c r="F169" s="1"/>
      <c r="G169" s="1"/>
      <c r="J169" s="1"/>
      <c r="K169" s="1"/>
      <c r="L169" s="1"/>
      <c r="R169" s="1"/>
      <c r="AC169" s="1"/>
      <c r="AE169" s="1"/>
      <c r="AG169" s="1"/>
    </row>
    <row r="170" spans="6:33" customHeight="1">
      <c r="F170" s="1"/>
      <c r="G170" s="1"/>
      <c r="J170" s="1"/>
      <c r="K170" s="1"/>
      <c r="L170" s="1"/>
      <c r="R170" s="1"/>
      <c r="AC170" s="1"/>
      <c r="AE170" s="1"/>
      <c r="AG170" s="1"/>
    </row>
    <row r="171" spans="6:33" customHeight="1">
      <c r="F171" s="1"/>
      <c r="G171" s="1"/>
      <c r="J171" s="1"/>
      <c r="K171" s="1"/>
      <c r="L171" s="1"/>
      <c r="R171" s="1"/>
      <c r="AC171" s="1"/>
      <c r="AE171" s="1"/>
      <c r="AG171" s="1"/>
    </row>
    <row r="172" spans="6:33" customHeight="1">
      <c r="F172" s="1"/>
      <c r="G172" s="1"/>
      <c r="J172" s="1"/>
      <c r="K172" s="1"/>
      <c r="L172" s="1"/>
      <c r="R172" s="1"/>
      <c r="AC172" s="1"/>
      <c r="AE172" s="1"/>
      <c r="AG172" s="1"/>
    </row>
    <row r="173" spans="6:33" customHeight="1">
      <c r="F173" s="1"/>
      <c r="G173" s="1"/>
      <c r="J173" s="1"/>
      <c r="K173" s="1"/>
      <c r="L173" s="1"/>
      <c r="R173" s="1"/>
      <c r="AC173" s="1"/>
      <c r="AE173" s="1"/>
      <c r="AG173" s="1"/>
    </row>
    <row r="174" spans="6:33" customHeight="1">
      <c r="F174" s="1"/>
      <c r="G174" s="1"/>
      <c r="J174" s="1"/>
      <c r="K174" s="1"/>
      <c r="L174" s="1"/>
      <c r="R174" s="1"/>
      <c r="AC174" s="1"/>
      <c r="AE174" s="1"/>
      <c r="AG174" s="1"/>
    </row>
    <row r="175" spans="6:33" customHeight="1">
      <c r="F175" s="1"/>
      <c r="G175" s="1"/>
      <c r="J175" s="1"/>
      <c r="K175" s="1"/>
      <c r="L175" s="1"/>
      <c r="R175" s="1"/>
      <c r="AC175" s="1"/>
      <c r="AE175" s="1"/>
      <c r="AG175" s="1"/>
    </row>
    <row r="176" spans="6:33" customHeight="1">
      <c r="F176" s="1"/>
      <c r="G176" s="1"/>
      <c r="J176" s="1"/>
      <c r="K176" s="1"/>
      <c r="L176" s="1"/>
      <c r="R176" s="1"/>
      <c r="AC176" s="1"/>
      <c r="AE176" s="1"/>
      <c r="AG176" s="1"/>
    </row>
    <row r="177" spans="6:33" customHeight="1">
      <c r="F177" s="1"/>
      <c r="G177" s="1"/>
      <c r="J177" s="1"/>
      <c r="K177" s="1"/>
      <c r="L177" s="1"/>
      <c r="R177" s="1"/>
      <c r="AC177" s="1"/>
      <c r="AE177" s="1"/>
      <c r="AG177" s="1"/>
    </row>
    <row r="178" spans="6:33" customHeight="1">
      <c r="F178" s="1"/>
      <c r="G178" s="1"/>
      <c r="J178" s="1"/>
      <c r="K178" s="1"/>
      <c r="L178" s="1"/>
      <c r="R178" s="1"/>
      <c r="AC178" s="1"/>
      <c r="AE178" s="1"/>
      <c r="AG178" s="1"/>
    </row>
    <row r="179" spans="6:33" customHeight="1">
      <c r="F179" s="1"/>
      <c r="G179" s="1"/>
      <c r="J179" s="1"/>
      <c r="K179" s="1"/>
      <c r="L179" s="1"/>
      <c r="R179" s="1"/>
      <c r="AC179" s="1"/>
      <c r="AE179" s="1"/>
      <c r="AG179" s="1"/>
    </row>
    <row r="180" spans="6:33" customHeight="1">
      <c r="F180" s="1"/>
      <c r="G180" s="1"/>
      <c r="J180" s="1"/>
      <c r="K180" s="1"/>
      <c r="L180" s="1"/>
      <c r="R180" s="1"/>
      <c r="AC180" s="1"/>
      <c r="AE180" s="1"/>
      <c r="AG180" s="1"/>
    </row>
    <row r="181" spans="6:33" customHeight="1">
      <c r="F181" s="1"/>
      <c r="G181" s="1"/>
      <c r="J181" s="1"/>
      <c r="K181" s="1"/>
      <c r="L181" s="1"/>
      <c r="R181" s="1"/>
      <c r="AC181" s="1"/>
      <c r="AE181" s="1"/>
      <c r="AG181" s="1"/>
    </row>
    <row r="182" spans="6:33" customHeight="1">
      <c r="F182" s="1"/>
      <c r="G182" s="1"/>
      <c r="J182" s="1"/>
      <c r="K182" s="1"/>
      <c r="L182" s="1"/>
      <c r="R182" s="1"/>
      <c r="AC182" s="1"/>
      <c r="AE182" s="1"/>
      <c r="AG182" s="1"/>
    </row>
    <row r="183" spans="6:33" customHeight="1">
      <c r="F183" s="1"/>
      <c r="G183" s="1"/>
      <c r="J183" s="1"/>
      <c r="K183" s="1"/>
      <c r="L183" s="1"/>
      <c r="R183" s="1"/>
      <c r="AC183" s="1"/>
      <c r="AE183" s="1"/>
      <c r="AG183" s="1"/>
    </row>
    <row r="184" spans="6:33" customHeight="1">
      <c r="F184" s="1"/>
      <c r="G184" s="1"/>
      <c r="J184" s="1"/>
      <c r="K184" s="1"/>
      <c r="L184" s="1"/>
      <c r="R184" s="1"/>
      <c r="AC184" s="1"/>
      <c r="AE184" s="1"/>
      <c r="AG184" s="1"/>
    </row>
    <row r="185" spans="6:33" customHeight="1">
      <c r="F185" s="1"/>
      <c r="G185" s="1"/>
      <c r="J185" s="1"/>
      <c r="K185" s="1"/>
      <c r="L185" s="1"/>
      <c r="R185" s="1"/>
      <c r="AC185" s="1"/>
      <c r="AE185" s="1"/>
      <c r="AG185" s="1"/>
    </row>
    <row r="186" spans="6:33" customHeight="1">
      <c r="F186" s="1"/>
      <c r="G186" s="1"/>
      <c r="J186" s="1"/>
      <c r="K186" s="1"/>
      <c r="L186" s="1"/>
      <c r="R186" s="1"/>
      <c r="AC186" s="1"/>
      <c r="AE186" s="1"/>
      <c r="AG186" s="1"/>
    </row>
    <row r="187" spans="6:33" customHeight="1">
      <c r="F187" s="1"/>
      <c r="G187" s="1"/>
      <c r="J187" s="1"/>
      <c r="K187" s="1"/>
      <c r="L187" s="1"/>
      <c r="R187" s="1"/>
      <c r="AC187" s="1"/>
      <c r="AE187" s="1"/>
      <c r="AG187" s="1"/>
    </row>
    <row r="188" spans="6:33" customHeight="1">
      <c r="F188" s="1"/>
      <c r="G188" s="1"/>
      <c r="J188" s="1"/>
      <c r="K188" s="1"/>
      <c r="L188" s="1"/>
      <c r="R188" s="1"/>
      <c r="AC188" s="1"/>
      <c r="AE188" s="1"/>
      <c r="AG188" s="1"/>
    </row>
    <row r="189" spans="6:33" customHeight="1">
      <c r="F189" s="1"/>
      <c r="G189" s="1"/>
      <c r="J189" s="1"/>
      <c r="K189" s="1"/>
      <c r="L189" s="1"/>
      <c r="R189" s="1"/>
      <c r="AC189" s="1"/>
      <c r="AE189" s="1"/>
      <c r="AG189" s="1"/>
    </row>
    <row r="190" spans="6:33" customHeight="1">
      <c r="F190" s="1"/>
      <c r="G190" s="1"/>
      <c r="J190" s="1"/>
      <c r="K190" s="1"/>
      <c r="L190" s="1"/>
      <c r="R190" s="1"/>
      <c r="AC190" s="1"/>
      <c r="AE190" s="1"/>
      <c r="AG190" s="1"/>
    </row>
    <row r="191" spans="6:33" customHeight="1">
      <c r="F191" s="1"/>
      <c r="G191" s="1"/>
      <c r="J191" s="1"/>
      <c r="K191" s="1"/>
      <c r="L191" s="1"/>
      <c r="R191" s="1"/>
      <c r="AC191" s="1"/>
      <c r="AE191" s="1"/>
      <c r="AG191" s="1"/>
    </row>
    <row r="192" spans="6:33" customHeight="1">
      <c r="F192" s="1"/>
      <c r="G192" s="1"/>
      <c r="J192" s="1"/>
      <c r="K192" s="1"/>
      <c r="L192" s="1"/>
      <c r="R192" s="1"/>
      <c r="AC192" s="1"/>
      <c r="AE192" s="1"/>
      <c r="AG192" s="1"/>
    </row>
    <row r="193" spans="6:33" customHeight="1">
      <c r="F193" s="1"/>
      <c r="G193" s="1"/>
      <c r="J193" s="1"/>
      <c r="K193" s="1"/>
      <c r="L193" s="1"/>
      <c r="R193" s="1"/>
      <c r="AC193" s="1"/>
      <c r="AE193" s="1"/>
      <c r="AG193" s="1"/>
    </row>
    <row r="194" spans="6:33" customHeight="1">
      <c r="F194" s="1"/>
      <c r="G194" s="1"/>
      <c r="J194" s="1"/>
      <c r="K194" s="1"/>
      <c r="L194" s="1"/>
      <c r="R194" s="1"/>
      <c r="AC194" s="1"/>
      <c r="AE194" s="1"/>
      <c r="AG194" s="1"/>
    </row>
    <row r="195" spans="6:33" customHeight="1">
      <c r="F195" s="1"/>
      <c r="G195" s="1"/>
      <c r="J195" s="1"/>
      <c r="K195" s="1"/>
      <c r="L195" s="1"/>
      <c r="R195" s="1"/>
      <c r="AC195" s="1"/>
      <c r="AE195" s="1"/>
      <c r="AG195" s="1"/>
    </row>
    <row r="196" spans="6:33" customHeight="1">
      <c r="F196" s="1"/>
      <c r="G196" s="1"/>
      <c r="J196" s="1"/>
      <c r="K196" s="1"/>
      <c r="L196" s="1"/>
      <c r="R196" s="1"/>
      <c r="AC196" s="1"/>
      <c r="AE196" s="1"/>
      <c r="AG196" s="1"/>
    </row>
    <row r="197" spans="6:33" customHeight="1">
      <c r="F197" s="1"/>
      <c r="G197" s="1"/>
      <c r="J197" s="1"/>
      <c r="K197" s="1"/>
      <c r="L197" s="1"/>
      <c r="R197" s="1"/>
      <c r="AC197" s="1"/>
      <c r="AE197" s="1"/>
      <c r="AG197" s="1"/>
    </row>
    <row r="198" spans="6:33" customHeight="1">
      <c r="F198" s="1"/>
      <c r="G198" s="1"/>
      <c r="J198" s="1"/>
      <c r="K198" s="1"/>
      <c r="L198" s="1"/>
      <c r="R198" s="1"/>
      <c r="AC198" s="1"/>
      <c r="AE198" s="1"/>
      <c r="AG198" s="1"/>
    </row>
    <row r="199" spans="6:33" customHeight="1">
      <c r="F199" s="1"/>
      <c r="G199" s="1"/>
      <c r="J199" s="1"/>
      <c r="K199" s="1"/>
      <c r="L199" s="1"/>
      <c r="R199" s="1"/>
      <c r="AC199" s="1"/>
      <c r="AE199" s="1"/>
      <c r="AG199" s="1"/>
    </row>
    <row r="200" spans="6:33" customHeight="1">
      <c r="F200" s="1"/>
      <c r="G200" s="1"/>
      <c r="J200" s="1"/>
      <c r="K200" s="1"/>
      <c r="L200" s="1"/>
      <c r="R200" s="1"/>
      <c r="AC200" s="1"/>
      <c r="AE200" s="1"/>
      <c r="AG200" s="1"/>
    </row>
    <row r="201" spans="6:33" customHeight="1">
      <c r="F201" s="1"/>
      <c r="G201" s="1"/>
      <c r="J201" s="1"/>
      <c r="K201" s="1"/>
      <c r="L201" s="1"/>
      <c r="R201" s="1"/>
      <c r="AC201" s="1"/>
      <c r="AE201" s="1"/>
      <c r="AG201" s="1"/>
    </row>
    <row r="202" spans="6:33" customHeight="1">
      <c r="F202" s="1"/>
      <c r="G202" s="1"/>
      <c r="J202" s="1"/>
      <c r="K202" s="1"/>
      <c r="L202" s="1"/>
      <c r="R202" s="1"/>
      <c r="AC202" s="1"/>
      <c r="AE202" s="1"/>
      <c r="AG202" s="1"/>
    </row>
    <row r="203" spans="6:33" customHeight="1">
      <c r="F203" s="1"/>
      <c r="G203" s="1"/>
      <c r="J203" s="1"/>
      <c r="K203" s="1"/>
      <c r="L203" s="1"/>
      <c r="R203" s="1"/>
      <c r="AC203" s="1"/>
      <c r="AE203" s="1"/>
      <c r="AG203" s="1"/>
    </row>
    <row r="204" spans="6:33" customHeight="1">
      <c r="F204" s="1"/>
      <c r="G204" s="1"/>
      <c r="J204" s="1"/>
      <c r="K204" s="1"/>
      <c r="L204" s="1"/>
      <c r="R204" s="1"/>
      <c r="AC204" s="1"/>
      <c r="AE204" s="1"/>
      <c r="AG204" s="1"/>
    </row>
    <row r="205" spans="6:33" customHeight="1">
      <c r="F205" s="1"/>
      <c r="G205" s="1"/>
      <c r="J205" s="1"/>
      <c r="K205" s="1"/>
      <c r="L205" s="1"/>
      <c r="R205" s="1"/>
      <c r="AC205" s="1"/>
      <c r="AE205" s="1"/>
      <c r="AG205" s="1"/>
    </row>
    <row r="206" spans="6:33" customHeight="1">
      <c r="F206" s="1"/>
      <c r="G206" s="1"/>
      <c r="J206" s="1"/>
      <c r="K206" s="1"/>
      <c r="L206" s="1"/>
      <c r="R206" s="1"/>
      <c r="AC206" s="1"/>
      <c r="AE206" s="1"/>
      <c r="AG206" s="1"/>
    </row>
    <row r="207" spans="6:33" customHeight="1">
      <c r="F207" s="1"/>
      <c r="G207" s="1"/>
      <c r="J207" s="1"/>
      <c r="K207" s="1"/>
      <c r="L207" s="1"/>
      <c r="R207" s="1"/>
      <c r="AC207" s="1"/>
      <c r="AE207" s="1"/>
      <c r="AG207" s="1"/>
    </row>
    <row r="208" spans="6:33" customHeight="1">
      <c r="F208" s="1"/>
      <c r="G208" s="1"/>
      <c r="J208" s="1"/>
      <c r="K208" s="1"/>
      <c r="L208" s="1"/>
      <c r="R208" s="1"/>
      <c r="AC208" s="1"/>
      <c r="AE208" s="1"/>
      <c r="AG208" s="1"/>
    </row>
    <row r="209" spans="6:33" customHeight="1">
      <c r="F209" s="1"/>
      <c r="G209" s="1"/>
      <c r="J209" s="1"/>
      <c r="K209" s="1"/>
      <c r="L209" s="1"/>
      <c r="R209" s="1"/>
      <c r="AC209" s="1"/>
      <c r="AE209" s="1"/>
      <c r="AG209" s="1"/>
    </row>
    <row r="210" spans="6:33" customHeight="1">
      <c r="F210" s="1"/>
      <c r="G210" s="1"/>
      <c r="J210" s="1"/>
      <c r="K210" s="1"/>
      <c r="L210" s="1"/>
      <c r="R210" s="1"/>
      <c r="AC210" s="1"/>
      <c r="AE210" s="1"/>
      <c r="AG210" s="1"/>
    </row>
    <row r="211" spans="6:33" customHeight="1">
      <c r="F211" s="1"/>
      <c r="G211" s="1"/>
      <c r="J211" s="1"/>
      <c r="K211" s="1"/>
      <c r="L211" s="1"/>
      <c r="R211" s="1"/>
      <c r="AC211" s="1"/>
      <c r="AE211" s="1"/>
      <c r="AG211" s="1"/>
    </row>
    <row r="212" spans="6:33" customHeight="1">
      <c r="F212" s="1"/>
      <c r="G212" s="1"/>
      <c r="J212" s="1"/>
      <c r="K212" s="1"/>
      <c r="L212" s="1"/>
      <c r="R212" s="1"/>
      <c r="AC212" s="1"/>
      <c r="AE212" s="1"/>
      <c r="AG212" s="1"/>
    </row>
    <row r="213" spans="6:33" customHeight="1">
      <c r="F213" s="1"/>
      <c r="G213" s="1"/>
      <c r="J213" s="1"/>
      <c r="K213" s="1"/>
      <c r="L213" s="1"/>
      <c r="R213" s="1"/>
      <c r="AC213" s="1"/>
      <c r="AE213" s="1"/>
      <c r="AG213" s="1"/>
    </row>
    <row r="214" spans="6:33" customHeight="1">
      <c r="F214" s="1"/>
      <c r="G214" s="1"/>
      <c r="J214" s="1"/>
      <c r="K214" s="1"/>
      <c r="L214" s="1"/>
      <c r="R214" s="1"/>
      <c r="AC214" s="1"/>
      <c r="AE214" s="1"/>
      <c r="AG214" s="1"/>
    </row>
    <row r="215" spans="6:33" customHeight="1">
      <c r="F215" s="1"/>
      <c r="G215" s="1"/>
      <c r="J215" s="1"/>
      <c r="K215" s="1"/>
      <c r="L215" s="1"/>
      <c r="R215" s="1"/>
      <c r="AC215" s="1"/>
      <c r="AE215" s="1"/>
      <c r="AG215" s="1"/>
    </row>
    <row r="216" spans="6:33" customHeight="1">
      <c r="F216" s="1"/>
      <c r="G216" s="1"/>
      <c r="J216" s="1"/>
      <c r="K216" s="1"/>
      <c r="L216" s="1"/>
      <c r="R216" s="1"/>
      <c r="AC216" s="1"/>
      <c r="AE216" s="1"/>
      <c r="AG216" s="1"/>
    </row>
    <row r="217" spans="6:33" customHeight="1">
      <c r="F217" s="1"/>
      <c r="G217" s="1"/>
      <c r="J217" s="1"/>
      <c r="K217" s="1"/>
      <c r="L217" s="1"/>
      <c r="R217" s="1"/>
      <c r="AC217" s="1"/>
      <c r="AE217" s="1"/>
      <c r="AG217" s="1"/>
    </row>
    <row r="218" spans="6:33" customHeight="1">
      <c r="F218" s="1"/>
      <c r="G218" s="1"/>
      <c r="J218" s="1"/>
      <c r="K218" s="1"/>
      <c r="L218" s="1"/>
      <c r="R218" s="1"/>
      <c r="AC218" s="1"/>
      <c r="AE218" s="1"/>
      <c r="AG218" s="1"/>
    </row>
    <row r="219" spans="6:33" customHeight="1">
      <c r="F219" s="1"/>
      <c r="G219" s="1"/>
      <c r="J219" s="1"/>
      <c r="K219" s="1"/>
      <c r="L219" s="1"/>
      <c r="R219" s="1"/>
      <c r="AC219" s="1"/>
      <c r="AE219" s="1"/>
      <c r="AG219" s="1"/>
    </row>
    <row r="220" spans="6:33" customHeight="1">
      <c r="F220" s="1"/>
      <c r="G220" s="1"/>
      <c r="J220" s="1"/>
      <c r="K220" s="1"/>
      <c r="L220" s="1"/>
      <c r="R220" s="1"/>
      <c r="AC220" s="1"/>
      <c r="AE220" s="1"/>
      <c r="AG220" s="1"/>
    </row>
    <row r="221" spans="6:33" customHeight="1">
      <c r="F221" s="1"/>
      <c r="G221" s="1"/>
      <c r="J221" s="1"/>
      <c r="K221" s="1"/>
      <c r="L221" s="1"/>
      <c r="R221" s="1"/>
      <c r="AC221" s="1"/>
      <c r="AE221" s="1"/>
      <c r="AG221" s="1"/>
    </row>
    <row r="222" spans="6:33" customHeight="1">
      <c r="F222" s="1"/>
      <c r="G222" s="1"/>
      <c r="J222" s="1"/>
      <c r="K222" s="1"/>
      <c r="L222" s="1"/>
      <c r="R222" s="1"/>
      <c r="AC222" s="1"/>
      <c r="AE222" s="1"/>
      <c r="AG222" s="1"/>
    </row>
    <row r="223" spans="6:33" customHeight="1">
      <c r="F223" s="1"/>
      <c r="G223" s="1"/>
      <c r="J223" s="1"/>
      <c r="K223" s="1"/>
      <c r="L223" s="1"/>
      <c r="R223" s="1"/>
      <c r="AC223" s="1"/>
      <c r="AE223" s="1"/>
      <c r="AG223" s="1"/>
    </row>
    <row r="224" spans="6:33" customHeight="1">
      <c r="F224" s="1"/>
      <c r="G224" s="1"/>
      <c r="J224" s="1"/>
      <c r="K224" s="1"/>
      <c r="L224" s="1"/>
      <c r="R224" s="1"/>
      <c r="AC224" s="1"/>
      <c r="AE224" s="1"/>
      <c r="AG224" s="1"/>
    </row>
    <row r="225" spans="6:33" customHeight="1">
      <c r="F225" s="1"/>
      <c r="G225" s="1"/>
      <c r="J225" s="1"/>
      <c r="K225" s="1"/>
      <c r="L225" s="1"/>
      <c r="R225" s="1"/>
      <c r="AC225" s="1"/>
      <c r="AE225" s="1"/>
      <c r="AG225" s="1"/>
    </row>
    <row r="226" spans="6:33" customHeight="1">
      <c r="F226" s="1"/>
      <c r="G226" s="1"/>
      <c r="J226" s="1"/>
      <c r="K226" s="1"/>
      <c r="L226" s="1"/>
      <c r="R226" s="1"/>
      <c r="AC226" s="1"/>
      <c r="AE226" s="1"/>
      <c r="AG226" s="1"/>
    </row>
    <row r="227" spans="6:33" customHeight="1">
      <c r="F227" s="1"/>
      <c r="G227" s="1"/>
      <c r="J227" s="1"/>
      <c r="K227" s="1"/>
      <c r="L227" s="1"/>
      <c r="R227" s="1"/>
      <c r="AC227" s="1"/>
      <c r="AE227" s="1"/>
      <c r="AG227" s="1"/>
    </row>
    <row r="228" spans="6:33" customHeight="1">
      <c r="F228" s="1"/>
      <c r="G228" s="1"/>
      <c r="J228" s="1"/>
      <c r="K228" s="1"/>
      <c r="L228" s="1"/>
      <c r="R228" s="1"/>
      <c r="AC228" s="1"/>
      <c r="AE228" s="1"/>
      <c r="AG228" s="1"/>
    </row>
    <row r="229" spans="6:33" customHeight="1">
      <c r="F229" s="1"/>
      <c r="G229" s="1"/>
      <c r="J229" s="1"/>
      <c r="K229" s="1"/>
      <c r="L229" s="1"/>
      <c r="R229" s="1"/>
      <c r="AC229" s="1"/>
      <c r="AE229" s="1"/>
      <c r="AG229" s="1"/>
    </row>
    <row r="230" spans="6:33" customHeight="1">
      <c r="F230" s="1"/>
      <c r="G230" s="1"/>
      <c r="J230" s="1"/>
      <c r="K230" s="1"/>
      <c r="L230" s="1"/>
      <c r="R230" s="1"/>
      <c r="AC230" s="1"/>
      <c r="AE230" s="1"/>
      <c r="AG230" s="1"/>
    </row>
    <row r="231" spans="6:33" customHeight="1">
      <c r="F231" s="1"/>
      <c r="G231" s="1"/>
      <c r="J231" s="1"/>
      <c r="K231" s="1"/>
      <c r="L231" s="1"/>
      <c r="R231" s="1"/>
      <c r="AC231" s="1"/>
      <c r="AE231" s="1"/>
      <c r="AG231" s="1"/>
    </row>
    <row r="232" spans="6:33" customHeight="1">
      <c r="F232" s="1"/>
      <c r="G232" s="1"/>
      <c r="J232" s="1"/>
      <c r="K232" s="1"/>
      <c r="L232" s="1"/>
      <c r="R232" s="1"/>
      <c r="AC232" s="1"/>
      <c r="AE232" s="1"/>
      <c r="AG232" s="1"/>
    </row>
    <row r="233" spans="6:33" customHeight="1">
      <c r="F233" s="1"/>
      <c r="G233" s="1"/>
      <c r="J233" s="1"/>
      <c r="K233" s="1"/>
      <c r="L233" s="1"/>
      <c r="R233" s="1"/>
      <c r="AC233" s="1"/>
      <c r="AE233" s="1"/>
      <c r="AG233" s="1"/>
    </row>
    <row r="234" spans="6:33" customHeight="1">
      <c r="F234" s="1"/>
      <c r="G234" s="1"/>
      <c r="J234" s="1"/>
      <c r="K234" s="1"/>
      <c r="L234" s="1"/>
      <c r="R234" s="1"/>
      <c r="AC234" s="1"/>
      <c r="AE234" s="1"/>
      <c r="AG234" s="1"/>
    </row>
    <row r="235" spans="6:33" customHeight="1">
      <c r="F235" s="1"/>
      <c r="G235" s="1"/>
      <c r="J235" s="1"/>
      <c r="K235" s="1"/>
      <c r="L235" s="1"/>
      <c r="R235" s="1"/>
      <c r="AC235" s="1"/>
      <c r="AE235" s="1"/>
      <c r="AG235" s="1"/>
    </row>
    <row r="236" spans="6:33" customHeight="1">
      <c r="F236" s="1"/>
      <c r="G236" s="1"/>
      <c r="J236" s="1"/>
      <c r="K236" s="1"/>
      <c r="L236" s="1"/>
      <c r="R236" s="1"/>
      <c r="AC236" s="1"/>
      <c r="AE236" s="1"/>
      <c r="AG236" s="1"/>
    </row>
    <row r="237" spans="6:33" customHeight="1">
      <c r="F237" s="1"/>
      <c r="G237" s="1"/>
      <c r="J237" s="1"/>
      <c r="K237" s="1"/>
      <c r="L237" s="1"/>
      <c r="R237" s="1"/>
      <c r="AC237" s="1"/>
      <c r="AE237" s="1"/>
      <c r="AG237" s="1"/>
    </row>
    <row r="238" spans="6:33" customHeight="1">
      <c r="F238" s="1"/>
      <c r="G238" s="1"/>
      <c r="J238" s="1"/>
      <c r="K238" s="1"/>
      <c r="L238" s="1"/>
      <c r="R238" s="1"/>
      <c r="AC238" s="1"/>
      <c r="AE238" s="1"/>
      <c r="AG238" s="1"/>
    </row>
    <row r="239" spans="6:33" customHeight="1">
      <c r="F239" s="1"/>
      <c r="G239" s="1"/>
      <c r="J239" s="1"/>
      <c r="K239" s="1"/>
      <c r="L239" s="1"/>
      <c r="R239" s="1"/>
      <c r="AC239" s="1"/>
      <c r="AE239" s="1"/>
      <c r="AG239" s="1"/>
    </row>
    <row r="240" spans="6:33" customHeight="1">
      <c r="F240" s="1"/>
      <c r="G240" s="1"/>
      <c r="J240" s="1"/>
      <c r="K240" s="1"/>
      <c r="L240" s="1"/>
      <c r="R240" s="1"/>
      <c r="AC240" s="1"/>
      <c r="AE240" s="1"/>
      <c r="AG240" s="1"/>
    </row>
    <row r="241" spans="6:33" customHeight="1">
      <c r="F241" s="1"/>
      <c r="G241" s="1"/>
      <c r="J241" s="1"/>
      <c r="K241" s="1"/>
      <c r="L241" s="1"/>
      <c r="R241" s="1"/>
      <c r="AC241" s="1"/>
      <c r="AE241" s="1"/>
      <c r="AG241" s="1"/>
    </row>
    <row r="242" spans="6:33" customHeight="1">
      <c r="F242" s="1"/>
      <c r="G242" s="1"/>
      <c r="J242" s="1"/>
      <c r="K242" s="1"/>
      <c r="L242" s="1"/>
      <c r="R242" s="1"/>
      <c r="AC242" s="1"/>
      <c r="AE242" s="1"/>
      <c r="AG242" s="1"/>
    </row>
    <row r="243" spans="6:33" customHeight="1">
      <c r="F243" s="1"/>
      <c r="G243" s="1"/>
      <c r="J243" s="1"/>
      <c r="K243" s="1"/>
      <c r="L243" s="1"/>
      <c r="R243" s="1"/>
      <c r="AC243" s="1"/>
      <c r="AE243" s="1"/>
      <c r="AG243" s="1"/>
    </row>
    <row r="244" spans="6:33" customHeight="1">
      <c r="F244" s="1"/>
      <c r="G244" s="1"/>
      <c r="J244" s="1"/>
      <c r="K244" s="1"/>
      <c r="L244" s="1"/>
      <c r="R244" s="1"/>
      <c r="AC244" s="1"/>
      <c r="AE244" s="1"/>
      <c r="AG244" s="1"/>
    </row>
    <row r="245" spans="6:33" customHeight="1">
      <c r="F245" s="1"/>
      <c r="G245" s="1"/>
      <c r="J245" s="1"/>
      <c r="K245" s="1"/>
      <c r="L245" s="1"/>
      <c r="R245" s="1"/>
      <c r="AC245" s="1"/>
      <c r="AE245" s="1"/>
      <c r="AG245" s="1"/>
    </row>
    <row r="246" spans="6:33" customHeight="1">
      <c r="F246" s="1"/>
      <c r="G246" s="1"/>
      <c r="J246" s="1"/>
      <c r="K246" s="1"/>
      <c r="L246" s="1"/>
      <c r="R246" s="1"/>
      <c r="AC246" s="1"/>
      <c r="AE246" s="1"/>
      <c r="AG246" s="1"/>
    </row>
    <row r="247" spans="6:33" customHeight="1">
      <c r="F247" s="1"/>
      <c r="G247" s="1"/>
      <c r="J247" s="1"/>
      <c r="K247" s="1"/>
      <c r="L247" s="1"/>
      <c r="R247" s="1"/>
      <c r="AC247" s="1"/>
      <c r="AE247" s="1"/>
      <c r="AG247" s="1"/>
    </row>
    <row r="248" spans="6:33" customHeight="1">
      <c r="F248" s="1"/>
      <c r="G248" s="1"/>
      <c r="J248" s="1"/>
      <c r="K248" s="1"/>
      <c r="L248" s="1"/>
      <c r="R248" s="1"/>
      <c r="AC248" s="1"/>
      <c r="AE248" s="1"/>
      <c r="AG248" s="1"/>
    </row>
    <row r="249" spans="6:33" customHeight="1">
      <c r="F249" s="1"/>
      <c r="G249" s="1"/>
      <c r="J249" s="1"/>
      <c r="K249" s="1"/>
      <c r="L249" s="1"/>
      <c r="R249" s="1"/>
      <c r="AC249" s="1"/>
      <c r="AE249" s="1"/>
      <c r="AG249" s="1"/>
    </row>
    <row r="250" spans="6:33" customHeight="1">
      <c r="F250" s="1"/>
      <c r="G250" s="1"/>
      <c r="J250" s="1"/>
      <c r="K250" s="1"/>
      <c r="L250" s="1"/>
      <c r="R250" s="1"/>
      <c r="AC250" s="1"/>
      <c r="AE250" s="1"/>
      <c r="AG250" s="1"/>
    </row>
    <row r="251" spans="6:33" customHeight="1">
      <c r="F251" s="1"/>
      <c r="G251" s="1"/>
      <c r="J251" s="1"/>
      <c r="K251" s="1"/>
      <c r="L251" s="1"/>
      <c r="R251" s="1"/>
      <c r="AC251" s="1"/>
      <c r="AE251" s="1"/>
      <c r="AG251" s="1"/>
    </row>
    <row r="252" spans="6:33" customHeight="1">
      <c r="F252" s="1"/>
      <c r="G252" s="1"/>
      <c r="J252" s="1"/>
      <c r="K252" s="1"/>
      <c r="L252" s="1"/>
      <c r="R252" s="1"/>
      <c r="AC252" s="1"/>
      <c r="AE252" s="1"/>
      <c r="AG252" s="1"/>
    </row>
    <row r="253" spans="6:33" customHeight="1">
      <c r="F253" s="1"/>
      <c r="G253" s="1"/>
      <c r="J253" s="1"/>
      <c r="K253" s="1"/>
      <c r="L253" s="1"/>
      <c r="R253" s="1"/>
      <c r="AC253" s="1"/>
      <c r="AE253" s="1"/>
      <c r="AG253" s="1"/>
    </row>
    <row r="254" spans="6:33" customHeight="1">
      <c r="F254" s="1"/>
      <c r="G254" s="1"/>
      <c r="J254" s="1"/>
      <c r="K254" s="1"/>
      <c r="L254" s="1"/>
      <c r="R254" s="1"/>
      <c r="AC254" s="1"/>
      <c r="AE254" s="1"/>
      <c r="AG254" s="1"/>
    </row>
    <row r="255" spans="6:33" customHeight="1">
      <c r="F255" s="1"/>
      <c r="G255" s="1"/>
      <c r="J255" s="1"/>
      <c r="K255" s="1"/>
      <c r="L255" s="1"/>
      <c r="R255" s="1"/>
      <c r="AC255" s="1"/>
      <c r="AE255" s="1"/>
      <c r="AG255" s="1"/>
    </row>
    <row r="256" spans="6:33" customHeight="1">
      <c r="F256" s="1"/>
      <c r="G256" s="1"/>
      <c r="J256" s="1"/>
      <c r="K256" s="1"/>
      <c r="L256" s="1"/>
      <c r="R256" s="1"/>
      <c r="AC256" s="1"/>
      <c r="AE256" s="1"/>
      <c r="AG256" s="1"/>
    </row>
    <row r="257" spans="6:33" customHeight="1">
      <c r="F257" s="1"/>
      <c r="G257" s="1"/>
      <c r="J257" s="1"/>
      <c r="K257" s="1"/>
      <c r="L257" s="1"/>
      <c r="R257" s="1"/>
      <c r="AC257" s="1"/>
      <c r="AE257" s="1"/>
      <c r="AG257" s="1"/>
    </row>
    <row r="258" spans="6:33" customHeight="1">
      <c r="F258" s="1"/>
      <c r="G258" s="1"/>
      <c r="J258" s="1"/>
      <c r="K258" s="1"/>
      <c r="L258" s="1"/>
      <c r="R258" s="1"/>
      <c r="AC258" s="1"/>
      <c r="AE258" s="1"/>
      <c r="AG258" s="1"/>
    </row>
    <row r="259" spans="6:33" customHeight="1">
      <c r="F259" s="1"/>
      <c r="G259" s="1"/>
      <c r="J259" s="1"/>
      <c r="K259" s="1"/>
      <c r="L259" s="1"/>
      <c r="R259" s="1"/>
      <c r="AC259" s="1"/>
      <c r="AE259" s="1"/>
      <c r="AG259" s="1"/>
    </row>
    <row r="260" spans="6:33" customHeight="1">
      <c r="F260" s="1"/>
      <c r="G260" s="1"/>
      <c r="J260" s="1"/>
      <c r="K260" s="1"/>
      <c r="L260" s="1"/>
      <c r="R260" s="1"/>
      <c r="AC260" s="1"/>
      <c r="AE260" s="1"/>
      <c r="AG260" s="1"/>
    </row>
    <row r="261" spans="6:33" customHeight="1">
      <c r="F261" s="1"/>
      <c r="G261" s="1"/>
      <c r="J261" s="1"/>
      <c r="K261" s="1"/>
      <c r="L261" s="1"/>
      <c r="R261" s="1"/>
      <c r="AC261" s="1"/>
      <c r="AE261" s="1"/>
      <c r="AG261" s="1"/>
    </row>
    <row r="262" spans="6:33" customHeight="1">
      <c r="F262" s="1"/>
      <c r="G262" s="1"/>
      <c r="J262" s="1"/>
      <c r="K262" s="1"/>
      <c r="L262" s="1"/>
      <c r="R262" s="1"/>
      <c r="AC262" s="1"/>
      <c r="AE262" s="1"/>
      <c r="AG262" s="1"/>
    </row>
    <row r="263" spans="6:33" customHeight="1">
      <c r="F263" s="1"/>
      <c r="G263" s="1"/>
      <c r="J263" s="1"/>
      <c r="K263" s="1"/>
      <c r="L263" s="1"/>
      <c r="R263" s="1"/>
      <c r="AC263" s="1"/>
      <c r="AE263" s="1"/>
      <c r="AG263" s="1"/>
    </row>
    <row r="264" spans="6:33" customHeight="1">
      <c r="F264" s="1"/>
      <c r="G264" s="1"/>
      <c r="J264" s="1"/>
      <c r="K264" s="1"/>
      <c r="L264" s="1"/>
      <c r="R264" s="1"/>
      <c r="AC264" s="1"/>
      <c r="AE264" s="1"/>
      <c r="AG264" s="1"/>
    </row>
    <row r="265" spans="6:33" customHeight="1">
      <c r="F265" s="1"/>
      <c r="G265" s="1"/>
      <c r="J265" s="1"/>
      <c r="K265" s="1"/>
      <c r="L265" s="1"/>
      <c r="R265" s="1"/>
      <c r="AC265" s="1"/>
      <c r="AE265" s="1"/>
      <c r="AG265" s="1"/>
    </row>
    <row r="266" spans="6:33" customHeight="1">
      <c r="F266" s="1"/>
      <c r="G266" s="1"/>
      <c r="J266" s="1"/>
      <c r="K266" s="1"/>
      <c r="L266" s="1"/>
      <c r="R266" s="1"/>
      <c r="AC266" s="1"/>
      <c r="AE266" s="1"/>
      <c r="AG266" s="1"/>
    </row>
    <row r="267" spans="6:33" customHeight="1">
      <c r="F267" s="1"/>
      <c r="G267" s="1"/>
      <c r="J267" s="1"/>
      <c r="K267" s="1"/>
      <c r="L267" s="1"/>
      <c r="R267" s="1"/>
      <c r="AC267" s="1"/>
      <c r="AE267" s="1"/>
      <c r="AG267" s="1"/>
    </row>
    <row r="268" spans="6:33" customHeight="1">
      <c r="F268" s="1"/>
      <c r="G268" s="1"/>
      <c r="J268" s="1"/>
      <c r="K268" s="1"/>
      <c r="L268" s="1"/>
      <c r="R268" s="1"/>
      <c r="AC268" s="1"/>
      <c r="AE268" s="1"/>
      <c r="AG268" s="1"/>
    </row>
    <row r="269" spans="6:33" customHeight="1">
      <c r="F269" s="1"/>
      <c r="G269" s="1"/>
      <c r="J269" s="1"/>
      <c r="K269" s="1"/>
      <c r="L269" s="1"/>
      <c r="R269" s="1"/>
      <c r="AC269" s="1"/>
      <c r="AE269" s="1"/>
      <c r="AG269" s="1"/>
    </row>
    <row r="270" spans="6:33" customHeight="1">
      <c r="F270" s="1"/>
      <c r="G270" s="1"/>
      <c r="J270" s="1"/>
      <c r="K270" s="1"/>
      <c r="L270" s="1"/>
      <c r="R270" s="1"/>
      <c r="AC270" s="1"/>
      <c r="AE270" s="1"/>
      <c r="AG270" s="1"/>
    </row>
    <row r="271" spans="6:33" customHeight="1">
      <c r="F271" s="1"/>
      <c r="G271" s="1"/>
      <c r="J271" s="1"/>
      <c r="K271" s="1"/>
      <c r="L271" s="1"/>
      <c r="R271" s="1"/>
      <c r="AC271" s="1"/>
      <c r="AE271" s="1"/>
      <c r="AG271" s="1"/>
    </row>
    <row r="272" spans="6:33" customHeight="1">
      <c r="F272" s="1"/>
      <c r="G272" s="1"/>
      <c r="J272" s="1"/>
      <c r="K272" s="1"/>
      <c r="L272" s="1"/>
      <c r="R272" s="1"/>
      <c r="AC272" s="1"/>
      <c r="AE272" s="1"/>
      <c r="AG272" s="1"/>
    </row>
    <row r="273" spans="6:33" customHeight="1">
      <c r="F273" s="1"/>
      <c r="G273" s="1"/>
      <c r="J273" s="1"/>
      <c r="K273" s="1"/>
      <c r="L273" s="1"/>
      <c r="R273" s="1"/>
      <c r="AC273" s="1"/>
      <c r="AE273" s="1"/>
      <c r="AG273" s="1"/>
    </row>
    <row r="274" spans="6:33" customHeight="1">
      <c r="F274" s="1"/>
      <c r="G274" s="1"/>
      <c r="J274" s="1"/>
      <c r="K274" s="1"/>
      <c r="L274" s="1"/>
      <c r="R274" s="1"/>
      <c r="AC274" s="1"/>
      <c r="AE274" s="1"/>
      <c r="AG274" s="1"/>
    </row>
    <row r="275" spans="6:33" customHeight="1">
      <c r="F275" s="1"/>
      <c r="G275" s="1"/>
      <c r="J275" s="1"/>
      <c r="K275" s="1"/>
      <c r="L275" s="1"/>
      <c r="R275" s="1"/>
      <c r="AC275" s="1"/>
      <c r="AE275" s="1"/>
      <c r="AG275" s="1"/>
    </row>
    <row r="276" spans="6:33" customHeight="1">
      <c r="F276" s="1"/>
      <c r="G276" s="1"/>
      <c r="J276" s="1"/>
      <c r="K276" s="1"/>
      <c r="L276" s="1"/>
      <c r="R276" s="1"/>
      <c r="AC276" s="1"/>
      <c r="AE276" s="1"/>
      <c r="AG276" s="1"/>
    </row>
    <row r="277" spans="6:33" customHeight="1">
      <c r="F277" s="1"/>
      <c r="G277" s="1"/>
      <c r="J277" s="1"/>
      <c r="K277" s="1"/>
      <c r="L277" s="1"/>
      <c r="R277" s="1"/>
      <c r="AC277" s="1"/>
      <c r="AE277" s="1"/>
      <c r="AG277" s="1"/>
    </row>
    <row r="278" spans="6:33" customHeight="1">
      <c r="F278" s="1"/>
      <c r="G278" s="1"/>
      <c r="J278" s="1"/>
      <c r="K278" s="1"/>
      <c r="L278" s="1"/>
      <c r="R278" s="1"/>
      <c r="AC278" s="1"/>
      <c r="AE278" s="1"/>
      <c r="AG278" s="1"/>
    </row>
    <row r="279" spans="6:33" customHeight="1">
      <c r="F279" s="1"/>
      <c r="G279" s="1"/>
      <c r="J279" s="1"/>
      <c r="K279" s="1"/>
      <c r="L279" s="1"/>
      <c r="R279" s="1"/>
      <c r="AC279" s="1"/>
      <c r="AE279" s="1"/>
      <c r="AG279" s="1"/>
    </row>
    <row r="280" spans="6:33" customHeight="1">
      <c r="F280" s="1"/>
      <c r="G280" s="1"/>
      <c r="J280" s="1"/>
      <c r="K280" s="1"/>
      <c r="L280" s="1"/>
      <c r="R280" s="1"/>
      <c r="AC280" s="1"/>
      <c r="AE280" s="1"/>
      <c r="AG280" s="1"/>
    </row>
    <row r="281" spans="6:33" customHeight="1">
      <c r="F281" s="1"/>
      <c r="G281" s="1"/>
      <c r="J281" s="1"/>
      <c r="K281" s="1"/>
      <c r="L281" s="1"/>
      <c r="R281" s="1"/>
      <c r="AC281" s="1"/>
      <c r="AE281" s="1"/>
      <c r="AG281" s="1"/>
    </row>
    <row r="282" spans="6:33" customHeight="1">
      <c r="F282" s="1"/>
      <c r="G282" s="1"/>
      <c r="J282" s="1"/>
      <c r="K282" s="1"/>
      <c r="L282" s="1"/>
      <c r="R282" s="1"/>
      <c r="AC282" s="1"/>
      <c r="AE282" s="1"/>
      <c r="AG282" s="1"/>
    </row>
    <row r="283" spans="6:33" customHeight="1">
      <c r="F283" s="1"/>
      <c r="G283" s="1"/>
      <c r="J283" s="1"/>
      <c r="K283" s="1"/>
      <c r="L283" s="1"/>
      <c r="R283" s="1"/>
      <c r="AC283" s="1"/>
      <c r="AE283" s="1"/>
      <c r="AG283" s="1"/>
    </row>
    <row r="284" spans="6:33" customHeight="1">
      <c r="F284" s="1"/>
      <c r="G284" s="1"/>
      <c r="J284" s="1"/>
      <c r="K284" s="1"/>
      <c r="L284" s="1"/>
      <c r="R284" s="1"/>
      <c r="AC284" s="1"/>
      <c r="AE284" s="1"/>
      <c r="AG284" s="1"/>
    </row>
    <row r="285" spans="6:33" customHeight="1">
      <c r="F285" s="1"/>
      <c r="G285" s="1"/>
      <c r="J285" s="1"/>
      <c r="K285" s="1"/>
      <c r="L285" s="1"/>
      <c r="R285" s="1"/>
      <c r="AC285" s="1"/>
      <c r="AE285" s="1"/>
      <c r="AG285" s="1"/>
    </row>
    <row r="286" spans="6:33" customHeight="1">
      <c r="F286" s="1"/>
      <c r="G286" s="1"/>
      <c r="J286" s="1"/>
      <c r="K286" s="1"/>
      <c r="L286" s="1"/>
      <c r="R286" s="1"/>
      <c r="AC286" s="1"/>
      <c r="AE286" s="1"/>
      <c r="AG286" s="1"/>
    </row>
    <row r="287" spans="6:33" customHeight="1">
      <c r="F287" s="1"/>
      <c r="G287" s="1"/>
      <c r="J287" s="1"/>
      <c r="K287" s="1"/>
      <c r="L287" s="1"/>
      <c r="R287" s="1"/>
      <c r="AC287" s="1"/>
      <c r="AE287" s="1"/>
      <c r="AG287" s="1"/>
    </row>
    <row r="288" spans="6:33" customHeight="1">
      <c r="F288" s="1"/>
      <c r="G288" s="1"/>
      <c r="J288" s="1"/>
      <c r="K288" s="1"/>
      <c r="L288" s="1"/>
      <c r="R288" s="1"/>
      <c r="AC288" s="1"/>
      <c r="AE288" s="1"/>
      <c r="AG288" s="1"/>
    </row>
    <row r="289" spans="6:33" customHeight="1">
      <c r="F289" s="1"/>
      <c r="G289" s="1"/>
      <c r="J289" s="1"/>
      <c r="K289" s="1"/>
      <c r="L289" s="1"/>
      <c r="R289" s="1"/>
      <c r="AC289" s="1"/>
      <c r="AE289" s="1"/>
      <c r="AG289" s="1"/>
    </row>
    <row r="290" spans="6:33" customHeight="1">
      <c r="F290" s="1"/>
      <c r="G290" s="1"/>
      <c r="J290" s="1"/>
      <c r="K290" s="1"/>
      <c r="L290" s="1"/>
      <c r="R290" s="1"/>
      <c r="AC290" s="1"/>
      <c r="AE290" s="1"/>
      <c r="AG290" s="1"/>
    </row>
    <row r="291" spans="6:33" customHeight="1">
      <c r="F291" s="1"/>
      <c r="G291" s="1"/>
      <c r="J291" s="1"/>
      <c r="K291" s="1"/>
      <c r="L291" s="1"/>
      <c r="R291" s="1"/>
      <c r="AC291" s="1"/>
      <c r="AE291" s="1"/>
      <c r="AG291" s="1"/>
    </row>
    <row r="292" spans="6:33" customHeight="1">
      <c r="F292" s="1"/>
      <c r="G292" s="1"/>
      <c r="J292" s="1"/>
      <c r="K292" s="1"/>
      <c r="L292" s="1"/>
      <c r="R292" s="1"/>
      <c r="AC292" s="1"/>
      <c r="AE292" s="1"/>
      <c r="AG292" s="1"/>
    </row>
    <row r="293" spans="6:33" customHeight="1">
      <c r="F293" s="1"/>
      <c r="G293" s="1"/>
      <c r="J293" s="1"/>
      <c r="K293" s="1"/>
      <c r="L293" s="1"/>
      <c r="R293" s="1"/>
      <c r="AC293" s="1"/>
      <c r="AE293" s="1"/>
      <c r="AG293" s="1"/>
    </row>
    <row r="294" spans="6:33" customHeight="1">
      <c r="F294" s="1"/>
      <c r="G294" s="1"/>
      <c r="J294" s="1"/>
      <c r="K294" s="1"/>
      <c r="L294" s="1"/>
      <c r="R294" s="1"/>
      <c r="AC294" s="1"/>
      <c r="AE294" s="1"/>
      <c r="AG294" s="1"/>
    </row>
    <row r="295" spans="6:33" customHeight="1">
      <c r="F295" s="1"/>
      <c r="G295" s="1"/>
      <c r="J295" s="1"/>
      <c r="K295" s="1"/>
      <c r="L295" s="1"/>
      <c r="R295" s="1"/>
      <c r="AC295" s="1"/>
      <c r="AE295" s="1"/>
      <c r="AG295" s="1"/>
    </row>
    <row r="296" spans="6:33" customHeight="1">
      <c r="F296" s="1"/>
      <c r="G296" s="1"/>
      <c r="J296" s="1"/>
      <c r="K296" s="1"/>
      <c r="L296" s="1"/>
      <c r="R296" s="1"/>
      <c r="AC296" s="1"/>
      <c r="AE296" s="1"/>
      <c r="AG296" s="1"/>
    </row>
    <row r="297" spans="6:33" customHeight="1">
      <c r="F297" s="1"/>
      <c r="G297" s="1"/>
      <c r="J297" s="1"/>
      <c r="K297" s="1"/>
      <c r="L297" s="1"/>
      <c r="R297" s="1"/>
      <c r="AC297" s="1"/>
      <c r="AE297" s="1"/>
      <c r="AG297" s="1"/>
    </row>
    <row r="298" spans="6:33" customHeight="1">
      <c r="F298" s="1"/>
      <c r="G298" s="1"/>
      <c r="J298" s="1"/>
      <c r="K298" s="1"/>
      <c r="L298" s="1"/>
      <c r="R298" s="1"/>
      <c r="AC298" s="1"/>
      <c r="AE298" s="1"/>
      <c r="AG298" s="1"/>
    </row>
    <row r="299" spans="6:33" customHeight="1">
      <c r="F299" s="1"/>
      <c r="G299" s="1"/>
      <c r="J299" s="1"/>
      <c r="K299" s="1"/>
      <c r="L299" s="1"/>
      <c r="R299" s="1"/>
      <c r="AC299" s="1"/>
      <c r="AE299" s="1"/>
      <c r="AG299" s="1"/>
    </row>
    <row r="300" spans="6:33" customHeight="1">
      <c r="F300" s="1"/>
      <c r="G300" s="1"/>
      <c r="J300" s="1"/>
      <c r="K300" s="1"/>
      <c r="L300" s="1"/>
      <c r="R300" s="1"/>
      <c r="AC300" s="1"/>
      <c r="AE300" s="1"/>
      <c r="AG300" s="1"/>
    </row>
    <row r="301" spans="6:33" customHeight="1">
      <c r="F301" s="1"/>
      <c r="G301" s="1"/>
      <c r="J301" s="1"/>
      <c r="K301" s="1"/>
      <c r="L301" s="1"/>
      <c r="R301" s="1"/>
      <c r="AC301" s="1"/>
      <c r="AE301" s="1"/>
      <c r="AG301" s="1"/>
    </row>
    <row r="302" spans="6:33" customHeight="1">
      <c r="F302" s="1"/>
      <c r="G302" s="1"/>
      <c r="J302" s="1"/>
      <c r="K302" s="1"/>
      <c r="L302" s="1"/>
      <c r="R302" s="1"/>
      <c r="AC302" s="1"/>
      <c r="AE302" s="1"/>
      <c r="AG302" s="1"/>
    </row>
    <row r="303" spans="6:33" customHeight="1">
      <c r="F303" s="1"/>
      <c r="G303" s="1"/>
      <c r="J303" s="1"/>
      <c r="K303" s="1"/>
      <c r="L303" s="1"/>
      <c r="R303" s="1"/>
      <c r="AC303" s="1"/>
      <c r="AE303" s="1"/>
      <c r="AG303" s="1"/>
    </row>
    <row r="304" spans="6:33" customHeight="1">
      <c r="F304" s="1"/>
      <c r="G304" s="1"/>
      <c r="J304" s="1"/>
      <c r="K304" s="1"/>
      <c r="L304" s="1"/>
      <c r="R304" s="1"/>
      <c r="AC304" s="1"/>
      <c r="AE304" s="1"/>
      <c r="AG304" s="1"/>
    </row>
    <row r="305" spans="6:33" customHeight="1">
      <c r="F305" s="1"/>
      <c r="G305" s="1"/>
      <c r="J305" s="1"/>
      <c r="K305" s="1"/>
      <c r="L305" s="1"/>
      <c r="R305" s="1"/>
      <c r="AC305" s="1"/>
      <c r="AE305" s="1"/>
      <c r="AG305" s="1"/>
    </row>
    <row r="306" spans="6:33" customHeight="1">
      <c r="F306" s="1"/>
      <c r="G306" s="1"/>
      <c r="J306" s="1"/>
      <c r="K306" s="1"/>
      <c r="L306" s="1"/>
      <c r="R306" s="1"/>
      <c r="AC306" s="1"/>
      <c r="AE306" s="1"/>
      <c r="AG306" s="1"/>
    </row>
    <row r="307" spans="6:33" customHeight="1">
      <c r="F307" s="1"/>
      <c r="G307" s="1"/>
      <c r="J307" s="1"/>
      <c r="K307" s="1"/>
      <c r="L307" s="1"/>
      <c r="R307" s="1"/>
      <c r="AC307" s="1"/>
      <c r="AE307" s="1"/>
      <c r="AG307" s="1"/>
    </row>
    <row r="308" spans="6:33" customHeight="1">
      <c r="F308" s="1"/>
      <c r="G308" s="1"/>
      <c r="J308" s="1"/>
      <c r="K308" s="1"/>
      <c r="L308" s="1"/>
      <c r="R308" s="1"/>
      <c r="AC308" s="1"/>
      <c r="AE308" s="1"/>
      <c r="AG308" s="1"/>
    </row>
    <row r="309" spans="6:33" customHeight="1">
      <c r="F309" s="1"/>
      <c r="G309" s="1"/>
      <c r="J309" s="1"/>
      <c r="K309" s="1"/>
      <c r="L309" s="1"/>
      <c r="R309" s="1"/>
      <c r="AC309" s="1"/>
      <c r="AE309" s="1"/>
      <c r="AG309" s="1"/>
    </row>
    <row r="310" spans="6:33" customHeight="1">
      <c r="F310" s="1"/>
      <c r="G310" s="1"/>
      <c r="J310" s="1"/>
      <c r="K310" s="1"/>
      <c r="L310" s="1"/>
      <c r="R310" s="1"/>
      <c r="AC310" s="1"/>
      <c r="AE310" s="1"/>
      <c r="AG310" s="1"/>
    </row>
    <row r="311" spans="6:33" customHeight="1">
      <c r="F311" s="1"/>
      <c r="G311" s="1"/>
      <c r="J311" s="1"/>
      <c r="K311" s="1"/>
      <c r="L311" s="1"/>
      <c r="R311" s="1"/>
      <c r="AC311" s="1"/>
      <c r="AE311" s="1"/>
      <c r="AG311" s="1"/>
    </row>
    <row r="312" spans="6:33" customHeight="1">
      <c r="F312" s="1"/>
      <c r="G312" s="1"/>
      <c r="J312" s="1"/>
      <c r="K312" s="1"/>
      <c r="L312" s="1"/>
      <c r="R312" s="1"/>
      <c r="AC312" s="1"/>
      <c r="AE312" s="1"/>
      <c r="AG312" s="1"/>
    </row>
    <row r="313" spans="6:33" customHeight="1">
      <c r="F313" s="1"/>
      <c r="G313" s="1"/>
      <c r="J313" s="1"/>
      <c r="K313" s="1"/>
      <c r="L313" s="1"/>
      <c r="R313" s="1"/>
      <c r="AC313" s="1"/>
      <c r="AE313" s="1"/>
      <c r="AG313" s="1"/>
    </row>
    <row r="314" spans="6:33" customHeight="1">
      <c r="F314" s="1"/>
      <c r="G314" s="1"/>
      <c r="J314" s="1"/>
      <c r="K314" s="1"/>
      <c r="L314" s="1"/>
      <c r="R314" s="1"/>
      <c r="AC314" s="1"/>
      <c r="AE314" s="1"/>
      <c r="AG314" s="1"/>
    </row>
    <row r="315" spans="6:33" customHeight="1">
      <c r="F315" s="1"/>
      <c r="G315" s="1"/>
      <c r="J315" s="1"/>
      <c r="K315" s="1"/>
      <c r="L315" s="1"/>
      <c r="R315" s="1"/>
      <c r="AC315" s="1"/>
      <c r="AE315" s="1"/>
      <c r="AG315" s="1"/>
    </row>
    <row r="316" spans="6:33" customHeight="1">
      <c r="F316" s="1"/>
      <c r="G316" s="1"/>
      <c r="J316" s="1"/>
      <c r="K316" s="1"/>
      <c r="L316" s="1"/>
      <c r="R316" s="1"/>
      <c r="AC316" s="1"/>
      <c r="AE316" s="1"/>
      <c r="AG316" s="1"/>
    </row>
    <row r="317" spans="6:33" customHeight="1">
      <c r="F317" s="1"/>
      <c r="G317" s="1"/>
      <c r="J317" s="1"/>
      <c r="K317" s="1"/>
      <c r="L317" s="1"/>
      <c r="R317" s="1"/>
      <c r="AC317" s="1"/>
      <c r="AE317" s="1"/>
      <c r="AG317" s="1"/>
    </row>
    <row r="318" spans="6:33" customHeight="1">
      <c r="F318" s="1"/>
      <c r="G318" s="1"/>
      <c r="J318" s="1"/>
      <c r="K318" s="1"/>
      <c r="L318" s="1"/>
      <c r="R318" s="1"/>
      <c r="AC318" s="1"/>
      <c r="AE318" s="1"/>
      <c r="AG318" s="1"/>
    </row>
    <row r="319" spans="6:33" customHeight="1">
      <c r="F319" s="1"/>
      <c r="G319" s="1"/>
      <c r="J319" s="1"/>
      <c r="K319" s="1"/>
      <c r="L319" s="1"/>
      <c r="R319" s="1"/>
      <c r="AC319" s="1"/>
      <c r="AE319" s="1"/>
      <c r="AG319" s="1"/>
    </row>
    <row r="320" spans="6:33" customHeight="1">
      <c r="F320" s="1"/>
      <c r="G320" s="1"/>
      <c r="J320" s="1"/>
      <c r="K320" s="1"/>
      <c r="L320" s="1"/>
      <c r="R320" s="1"/>
      <c r="AC320" s="1"/>
      <c r="AE320" s="1"/>
      <c r="AG320" s="1"/>
    </row>
    <row r="321" spans="6:33" customHeight="1">
      <c r="F321" s="1"/>
      <c r="G321" s="1"/>
      <c r="J321" s="1"/>
      <c r="K321" s="1"/>
      <c r="L321" s="1"/>
      <c r="R321" s="1"/>
      <c r="AC321" s="1"/>
      <c r="AE321" s="1"/>
      <c r="AG321" s="1"/>
    </row>
    <row r="322" spans="6:33" customHeight="1">
      <c r="F322" s="1"/>
      <c r="G322" s="1"/>
      <c r="J322" s="1"/>
      <c r="K322" s="1"/>
      <c r="L322" s="1"/>
      <c r="R322" s="1"/>
      <c r="AC322" s="1"/>
      <c r="AE322" s="1"/>
      <c r="AG322" s="1"/>
    </row>
    <row r="323" spans="6:33" customHeight="1">
      <c r="F323" s="1"/>
      <c r="G323" s="1"/>
      <c r="J323" s="1"/>
      <c r="K323" s="1"/>
      <c r="L323" s="1"/>
      <c r="R323" s="1"/>
      <c r="AC323" s="1"/>
      <c r="AE323" s="1"/>
      <c r="AG323" s="1"/>
    </row>
    <row r="324" spans="6:33" customHeight="1">
      <c r="F324" s="1"/>
      <c r="G324" s="1"/>
      <c r="J324" s="1"/>
      <c r="K324" s="1"/>
      <c r="L324" s="1"/>
      <c r="R324" s="1"/>
      <c r="AC324" s="1"/>
      <c r="AE324" s="1"/>
      <c r="AG324" s="1"/>
    </row>
    <row r="325" spans="6:33" customHeight="1">
      <c r="F325" s="1"/>
      <c r="G325" s="1"/>
      <c r="J325" s="1"/>
      <c r="K325" s="1"/>
      <c r="L325" s="1"/>
      <c r="R325" s="1"/>
      <c r="AC325" s="1"/>
      <c r="AE325" s="1"/>
      <c r="AG325" s="1"/>
    </row>
    <row r="326" spans="6:33" customHeight="1">
      <c r="F326" s="1"/>
      <c r="G326" s="1"/>
      <c r="J326" s="1"/>
      <c r="K326" s="1"/>
      <c r="L326" s="1"/>
      <c r="R326" s="1"/>
      <c r="AC326" s="1"/>
      <c r="AE326" s="1"/>
      <c r="AG326" s="1"/>
    </row>
    <row r="327" spans="6:33" customHeight="1">
      <c r="F327" s="1"/>
      <c r="G327" s="1"/>
      <c r="J327" s="1"/>
      <c r="K327" s="1"/>
      <c r="L327" s="1"/>
      <c r="R327" s="1"/>
      <c r="AC327" s="1"/>
      <c r="AE327" s="1"/>
      <c r="AG327" s="1"/>
    </row>
    <row r="328" spans="6:33" customHeight="1">
      <c r="F328" s="1"/>
      <c r="G328" s="1"/>
      <c r="J328" s="1"/>
      <c r="K328" s="1"/>
      <c r="L328" s="1"/>
      <c r="R328" s="1"/>
      <c r="AC328" s="1"/>
      <c r="AE328" s="1"/>
      <c r="AG328" s="1"/>
    </row>
    <row r="329" spans="6:33" customHeight="1">
      <c r="F329" s="1"/>
      <c r="G329" s="1"/>
      <c r="J329" s="1"/>
      <c r="K329" s="1"/>
      <c r="L329" s="1"/>
      <c r="R329" s="1"/>
      <c r="AC329" s="1"/>
      <c r="AE329" s="1"/>
      <c r="AG329" s="1"/>
    </row>
    <row r="330" spans="6:33" customHeight="1">
      <c r="F330" s="1"/>
      <c r="G330" s="1"/>
      <c r="J330" s="1"/>
      <c r="K330" s="1"/>
      <c r="L330" s="1"/>
      <c r="R330" s="1"/>
      <c r="AC330" s="1"/>
      <c r="AE330" s="1"/>
      <c r="AG330" s="1"/>
    </row>
    <row r="331" spans="6:33" customHeight="1">
      <c r="F331" s="1"/>
      <c r="G331" s="1"/>
      <c r="J331" s="1"/>
      <c r="K331" s="1"/>
      <c r="L331" s="1"/>
      <c r="R331" s="1"/>
      <c r="AC331" s="1"/>
      <c r="AE331" s="1"/>
      <c r="AG331" s="1"/>
    </row>
    <row r="332" spans="6:33" customHeight="1">
      <c r="F332" s="1"/>
      <c r="G332" s="1"/>
      <c r="J332" s="1"/>
      <c r="K332" s="1"/>
      <c r="L332" s="1"/>
      <c r="R332" s="1"/>
      <c r="AC332" s="1"/>
      <c r="AE332" s="1"/>
      <c r="AG332" s="1"/>
    </row>
    <row r="333" spans="6:33" customHeight="1">
      <c r="F333" s="1"/>
      <c r="G333" s="1"/>
      <c r="J333" s="1"/>
      <c r="K333" s="1"/>
      <c r="L333" s="1"/>
      <c r="R333" s="1"/>
      <c r="AC333" s="1"/>
      <c r="AE333" s="1"/>
      <c r="AG333" s="1"/>
    </row>
    <row r="334" spans="6:33" customHeight="1">
      <c r="F334" s="1"/>
      <c r="G334" s="1"/>
      <c r="J334" s="1"/>
      <c r="K334" s="1"/>
      <c r="L334" s="1"/>
      <c r="R334" s="1"/>
      <c r="AC334" s="1"/>
      <c r="AE334" s="1"/>
      <c r="AG334" s="1"/>
    </row>
    <row r="335" spans="6:33" customHeight="1">
      <c r="F335" s="1"/>
      <c r="G335" s="1"/>
      <c r="J335" s="1"/>
      <c r="K335" s="1"/>
      <c r="L335" s="1"/>
      <c r="R335" s="1"/>
      <c r="AC335" s="1"/>
      <c r="AE335" s="1"/>
      <c r="AG335" s="1"/>
    </row>
    <row r="336" spans="6:33" customHeight="1">
      <c r="F336" s="1"/>
      <c r="G336" s="1"/>
      <c r="J336" s="1"/>
      <c r="K336" s="1"/>
      <c r="L336" s="1"/>
      <c r="R336" s="1"/>
      <c r="AC336" s="1"/>
      <c r="AE336" s="1"/>
      <c r="AG336" s="1"/>
    </row>
    <row r="337" spans="6:33" customHeight="1">
      <c r="F337" s="1"/>
      <c r="G337" s="1"/>
      <c r="J337" s="1"/>
      <c r="K337" s="1"/>
      <c r="L337" s="1"/>
      <c r="R337" s="1"/>
      <c r="AC337" s="1"/>
      <c r="AE337" s="1"/>
      <c r="AG337" s="1"/>
    </row>
    <row r="338" spans="6:33" customHeight="1">
      <c r="F338" s="1"/>
      <c r="G338" s="1"/>
      <c r="J338" s="1"/>
      <c r="K338" s="1"/>
      <c r="L338" s="1"/>
      <c r="R338" s="1"/>
      <c r="AC338" s="1"/>
      <c r="AE338" s="1"/>
      <c r="AG338" s="1"/>
    </row>
    <row r="339" spans="6:33" customHeight="1">
      <c r="F339" s="1"/>
      <c r="G339" s="1"/>
      <c r="J339" s="1"/>
      <c r="K339" s="1"/>
      <c r="L339" s="1"/>
      <c r="R339" s="1"/>
      <c r="AC339" s="1"/>
      <c r="AE339" s="1"/>
      <c r="AG339" s="1"/>
    </row>
    <row r="340" spans="6:33" customHeight="1">
      <c r="F340" s="1"/>
      <c r="G340" s="1"/>
      <c r="J340" s="1"/>
      <c r="K340" s="1"/>
      <c r="L340" s="1"/>
      <c r="R340" s="1"/>
      <c r="AC340" s="1"/>
      <c r="AE340" s="1"/>
      <c r="AG340" s="1"/>
    </row>
    <row r="341" spans="6:33" customHeight="1">
      <c r="F341" s="1"/>
      <c r="G341" s="1"/>
      <c r="J341" s="1"/>
      <c r="K341" s="1"/>
      <c r="L341" s="1"/>
      <c r="R341" s="1"/>
      <c r="AC341" s="1"/>
      <c r="AE341" s="1"/>
      <c r="AG341" s="1"/>
    </row>
    <row r="342" spans="6:33" customHeight="1">
      <c r="F342" s="1"/>
      <c r="G342" s="1"/>
      <c r="J342" s="1"/>
      <c r="K342" s="1"/>
      <c r="L342" s="1"/>
      <c r="R342" s="1"/>
      <c r="AC342" s="1"/>
      <c r="AE342" s="1"/>
      <c r="AG342" s="1"/>
    </row>
    <row r="343" spans="6:33" customHeight="1">
      <c r="F343" s="1"/>
      <c r="G343" s="1"/>
      <c r="J343" s="1"/>
      <c r="K343" s="1"/>
      <c r="L343" s="1"/>
      <c r="R343" s="1"/>
      <c r="AC343" s="1"/>
      <c r="AE343" s="1"/>
      <c r="AG343" s="1"/>
    </row>
    <row r="344" spans="6:33" customHeight="1">
      <c r="F344" s="1"/>
      <c r="G344" s="1"/>
      <c r="J344" s="1"/>
      <c r="K344" s="1"/>
      <c r="L344" s="1"/>
      <c r="R344" s="1"/>
      <c r="AC344" s="1"/>
      <c r="AE344" s="1"/>
      <c r="AG344" s="1"/>
    </row>
    <row r="345" spans="6:33" customHeight="1">
      <c r="F345" s="1"/>
      <c r="G345" s="1"/>
      <c r="J345" s="1"/>
      <c r="K345" s="1"/>
      <c r="L345" s="1"/>
      <c r="R345" s="1"/>
      <c r="AC345" s="1"/>
      <c r="AE345" s="1"/>
      <c r="AG345" s="1"/>
    </row>
    <row r="346" spans="6:33" customHeight="1">
      <c r="F346" s="1"/>
      <c r="G346" s="1"/>
      <c r="J346" s="1"/>
      <c r="K346" s="1"/>
      <c r="L346" s="1"/>
      <c r="R346" s="1"/>
      <c r="AC346" s="1"/>
      <c r="AE346" s="1"/>
      <c r="AG346" s="1"/>
    </row>
    <row r="347" spans="6:33" customHeight="1">
      <c r="F347" s="1"/>
      <c r="G347" s="1"/>
      <c r="J347" s="1"/>
      <c r="K347" s="1"/>
      <c r="L347" s="1"/>
      <c r="R347" s="1"/>
      <c r="AC347" s="1"/>
      <c r="AE347" s="1"/>
      <c r="AG347" s="1"/>
    </row>
    <row r="348" spans="6:33" customHeight="1">
      <c r="F348" s="1"/>
      <c r="G348" s="1"/>
      <c r="J348" s="1"/>
      <c r="K348" s="1"/>
      <c r="L348" s="1"/>
      <c r="R348" s="1"/>
      <c r="AC348" s="1"/>
      <c r="AE348" s="1"/>
      <c r="AG348" s="1"/>
    </row>
    <row r="349" spans="6:33" customHeight="1">
      <c r="F349" s="1"/>
      <c r="G349" s="1"/>
      <c r="J349" s="1"/>
      <c r="K349" s="1"/>
      <c r="L349" s="1"/>
      <c r="R349" s="1"/>
      <c r="AC349" s="1"/>
      <c r="AE349" s="1"/>
      <c r="AG349" s="1"/>
    </row>
    <row r="350" spans="6:33" customHeight="1">
      <c r="F350" s="1"/>
      <c r="G350" s="1"/>
      <c r="J350" s="1"/>
      <c r="K350" s="1"/>
      <c r="L350" s="1"/>
      <c r="R350" s="1"/>
      <c r="AC350" s="1"/>
      <c r="AE350" s="1"/>
      <c r="AG350" s="1"/>
    </row>
    <row r="351" spans="6:33" customHeight="1">
      <c r="F351" s="1"/>
      <c r="G351" s="1"/>
      <c r="J351" s="1"/>
      <c r="K351" s="1"/>
      <c r="L351" s="1"/>
      <c r="R351" s="1"/>
      <c r="AC351" s="1"/>
      <c r="AE351" s="1"/>
      <c r="AG351" s="1"/>
    </row>
    <row r="352" spans="6:33" customHeight="1">
      <c r="F352" s="1"/>
      <c r="G352" s="1"/>
      <c r="J352" s="1"/>
      <c r="K352" s="1"/>
      <c r="L352" s="1"/>
      <c r="R352" s="1"/>
      <c r="AC352" s="1"/>
      <c r="AE352" s="1"/>
      <c r="AG352" s="1"/>
    </row>
    <row r="353" spans="6:33" customHeight="1">
      <c r="F353" s="1"/>
      <c r="G353" s="1"/>
      <c r="J353" s="1"/>
      <c r="K353" s="1"/>
      <c r="L353" s="1"/>
      <c r="R353" s="1"/>
      <c r="AC353" s="1"/>
      <c r="AE353" s="1"/>
      <c r="AG353" s="1"/>
    </row>
    <row r="354" spans="6:33" customHeight="1">
      <c r="F354" s="1"/>
      <c r="G354" s="1"/>
      <c r="J354" s="1"/>
      <c r="K354" s="1"/>
      <c r="L354" s="1"/>
      <c r="R354" s="1"/>
      <c r="AC354" s="1"/>
      <c r="AE354" s="1"/>
      <c r="AG354" s="1"/>
    </row>
    <row r="355" spans="6:33" customHeight="1">
      <c r="F355" s="1"/>
      <c r="G355" s="1"/>
      <c r="J355" s="1"/>
      <c r="K355" s="1"/>
      <c r="L355" s="1"/>
      <c r="R355" s="1"/>
      <c r="AC355" s="1"/>
      <c r="AE355" s="1"/>
      <c r="AG355" s="1"/>
    </row>
    <row r="356" spans="6:33" customHeight="1">
      <c r="F356" s="1"/>
      <c r="G356" s="1"/>
      <c r="J356" s="1"/>
      <c r="K356" s="1"/>
      <c r="L356" s="1"/>
      <c r="R356" s="1"/>
      <c r="AC356" s="1"/>
      <c r="AE356" s="1"/>
      <c r="AG356" s="1"/>
    </row>
    <row r="357" spans="6:33" customHeight="1">
      <c r="F357" s="1"/>
      <c r="G357" s="1"/>
      <c r="J357" s="1"/>
      <c r="K357" s="1"/>
      <c r="L357" s="1"/>
      <c r="R357" s="1"/>
      <c r="AC357" s="1"/>
      <c r="AE357" s="1"/>
      <c r="AG357" s="1"/>
    </row>
    <row r="358" spans="6:33" customHeight="1">
      <c r="F358" s="1"/>
      <c r="G358" s="1"/>
      <c r="J358" s="1"/>
      <c r="K358" s="1"/>
      <c r="L358" s="1"/>
      <c r="R358" s="1"/>
      <c r="AC358" s="1"/>
      <c r="AE358" s="1"/>
      <c r="AG358" s="1"/>
    </row>
    <row r="359" spans="6:33" customHeight="1">
      <c r="F359" s="1"/>
      <c r="G359" s="1"/>
      <c r="J359" s="1"/>
      <c r="K359" s="1"/>
      <c r="L359" s="1"/>
      <c r="R359" s="1"/>
      <c r="AC359" s="1"/>
      <c r="AE359" s="1"/>
      <c r="AG359" s="1"/>
    </row>
    <row r="360" spans="6:33" customHeight="1">
      <c r="F360" s="1"/>
      <c r="G360" s="1"/>
      <c r="J360" s="1"/>
      <c r="K360" s="1"/>
      <c r="L360" s="1"/>
      <c r="R360" s="1"/>
      <c r="AC360" s="1"/>
      <c r="AE360" s="1"/>
      <c r="AG360" s="1"/>
    </row>
    <row r="361" spans="6:33" customHeight="1">
      <c r="F361" s="1"/>
      <c r="G361" s="1"/>
      <c r="J361" s="1"/>
      <c r="K361" s="1"/>
      <c r="L361" s="1"/>
      <c r="R361" s="1"/>
      <c r="AC361" s="1"/>
      <c r="AE361" s="1"/>
      <c r="AG361" s="1"/>
    </row>
    <row r="362" spans="6:33" customHeight="1">
      <c r="F362" s="1"/>
      <c r="G362" s="1"/>
      <c r="J362" s="1"/>
      <c r="K362" s="1"/>
      <c r="L362" s="1"/>
      <c r="R362" s="1"/>
      <c r="AC362" s="1"/>
      <c r="AE362" s="1"/>
      <c r="AG362" s="1"/>
    </row>
    <row r="363" spans="6:33" customHeight="1">
      <c r="F363" s="1"/>
      <c r="G363" s="1"/>
      <c r="J363" s="1"/>
      <c r="K363" s="1"/>
      <c r="L363" s="1"/>
      <c r="R363" s="1"/>
      <c r="AC363" s="1"/>
      <c r="AE363" s="1"/>
      <c r="AG363" s="1"/>
    </row>
    <row r="364" spans="6:33" customHeight="1">
      <c r="F364" s="1"/>
      <c r="G364" s="1"/>
      <c r="J364" s="1"/>
      <c r="K364" s="1"/>
      <c r="L364" s="1"/>
      <c r="R364" s="1"/>
      <c r="AC364" s="1"/>
      <c r="AE364" s="1"/>
      <c r="AG364" s="1"/>
    </row>
    <row r="365" spans="6:33" customHeight="1">
      <c r="F365" s="1"/>
      <c r="G365" s="1"/>
      <c r="J365" s="1"/>
      <c r="K365" s="1"/>
      <c r="L365" s="1"/>
      <c r="R365" s="1"/>
      <c r="AC365" s="1"/>
      <c r="AE365" s="1"/>
      <c r="AG365" s="1"/>
    </row>
    <row r="366" spans="6:33" customHeight="1">
      <c r="F366" s="1"/>
      <c r="G366" s="1"/>
      <c r="J366" s="1"/>
      <c r="K366" s="1"/>
      <c r="L366" s="1"/>
      <c r="R366" s="1"/>
      <c r="AC366" s="1"/>
      <c r="AE366" s="1"/>
      <c r="AG366" s="1"/>
    </row>
    <row r="367" spans="6:33" customHeight="1">
      <c r="F367" s="1"/>
      <c r="G367" s="1"/>
      <c r="J367" s="1"/>
      <c r="K367" s="1"/>
      <c r="L367" s="1"/>
      <c r="R367" s="1"/>
      <c r="AC367" s="1"/>
      <c r="AE367" s="1"/>
      <c r="AG367" s="1"/>
    </row>
    <row r="368" spans="6:33" customHeight="1">
      <c r="F368" s="1"/>
      <c r="G368" s="1"/>
      <c r="J368" s="1"/>
      <c r="K368" s="1"/>
      <c r="L368" s="1"/>
      <c r="R368" s="1"/>
      <c r="AC368" s="1"/>
      <c r="AE368" s="1"/>
      <c r="AG368" s="1"/>
    </row>
    <row r="369" spans="6:33" customHeight="1">
      <c r="F369" s="1"/>
      <c r="G369" s="1"/>
      <c r="J369" s="1"/>
      <c r="K369" s="1"/>
      <c r="L369" s="1"/>
      <c r="R369" s="1"/>
      <c r="AC369" s="1"/>
      <c r="AE369" s="1"/>
      <c r="AG369" s="1"/>
    </row>
    <row r="370" spans="6:33" customHeight="1">
      <c r="F370" s="1"/>
      <c r="G370" s="1"/>
      <c r="J370" s="1"/>
      <c r="K370" s="1"/>
      <c r="L370" s="1"/>
      <c r="R370" s="1"/>
      <c r="AC370" s="1"/>
      <c r="AE370" s="1"/>
      <c r="AG370" s="1"/>
    </row>
    <row r="371" spans="6:33" customHeight="1">
      <c r="F371" s="1"/>
      <c r="G371" s="1"/>
      <c r="J371" s="1"/>
      <c r="K371" s="1"/>
      <c r="L371" s="1"/>
      <c r="R371" s="1"/>
      <c r="AC371" s="1"/>
      <c r="AE371" s="1"/>
      <c r="AG371" s="1"/>
    </row>
    <row r="372" spans="6:33" customHeight="1">
      <c r="F372" s="1"/>
      <c r="G372" s="1"/>
      <c r="J372" s="1"/>
      <c r="K372" s="1"/>
      <c r="L372" s="1"/>
      <c r="R372" s="1"/>
      <c r="AC372" s="1"/>
      <c r="AE372" s="1"/>
      <c r="AG372" s="1"/>
    </row>
    <row r="373" spans="6:33" customHeight="1">
      <c r="F373" s="1"/>
      <c r="G373" s="1"/>
      <c r="J373" s="1"/>
      <c r="K373" s="1"/>
      <c r="L373" s="1"/>
      <c r="R373" s="1"/>
      <c r="AC373" s="1"/>
      <c r="AE373" s="1"/>
      <c r="AG373" s="1"/>
    </row>
    <row r="374" spans="6:33" customHeight="1">
      <c r="F374" s="1"/>
      <c r="G374" s="1"/>
      <c r="J374" s="1"/>
      <c r="K374" s="1"/>
      <c r="L374" s="1"/>
      <c r="R374" s="1"/>
      <c r="AC374" s="1"/>
      <c r="AE374" s="1"/>
      <c r="AG374" s="1"/>
    </row>
    <row r="375" spans="6:33" customHeight="1">
      <c r="F375" s="1"/>
      <c r="G375" s="1"/>
      <c r="J375" s="1"/>
      <c r="K375" s="1"/>
      <c r="L375" s="1"/>
      <c r="R375" s="1"/>
      <c r="AC375" s="1"/>
      <c r="AE375" s="1"/>
      <c r="AG375" s="1"/>
    </row>
    <row r="376" spans="6:33" customHeight="1">
      <c r="F376" s="1"/>
      <c r="G376" s="1"/>
      <c r="J376" s="1"/>
      <c r="K376" s="1"/>
      <c r="L376" s="1"/>
      <c r="R376" s="1"/>
      <c r="AC376" s="1"/>
      <c r="AE376" s="1"/>
      <c r="AG376" s="1"/>
    </row>
    <row r="377" spans="6:33" customHeight="1">
      <c r="F377" s="1"/>
      <c r="G377" s="1"/>
      <c r="J377" s="1"/>
      <c r="K377" s="1"/>
      <c r="L377" s="1"/>
      <c r="R377" s="1"/>
      <c r="AC377" s="1"/>
      <c r="AE377" s="1"/>
      <c r="AG377" s="1"/>
    </row>
    <row r="378" spans="6:33" customHeight="1">
      <c r="F378" s="1"/>
      <c r="G378" s="1"/>
      <c r="J378" s="1"/>
      <c r="K378" s="1"/>
      <c r="L378" s="1"/>
      <c r="R378" s="1"/>
      <c r="AC378" s="1"/>
      <c r="AE378" s="1"/>
      <c r="AG378" s="1"/>
    </row>
    <row r="379" spans="6:33" customHeight="1">
      <c r="F379" s="1"/>
      <c r="G379" s="1"/>
      <c r="J379" s="1"/>
      <c r="K379" s="1"/>
      <c r="L379" s="1"/>
      <c r="R379" s="1"/>
      <c r="AC379" s="1"/>
      <c r="AE379" s="1"/>
      <c r="AG379" s="1"/>
    </row>
    <row r="380" spans="6:33" customHeight="1">
      <c r="F380" s="1"/>
      <c r="G380" s="1"/>
      <c r="J380" s="1"/>
      <c r="K380" s="1"/>
      <c r="L380" s="1"/>
      <c r="R380" s="1"/>
      <c r="AC380" s="1"/>
      <c r="AE380" s="1"/>
      <c r="AG380" s="1"/>
    </row>
    <row r="381" spans="6:33" customHeight="1">
      <c r="F381" s="1"/>
      <c r="G381" s="1"/>
      <c r="J381" s="1"/>
      <c r="K381" s="1"/>
      <c r="L381" s="1"/>
      <c r="R381" s="1"/>
      <c r="AC381" s="1"/>
      <c r="AE381" s="1"/>
      <c r="AG381" s="1"/>
    </row>
    <row r="382" spans="6:33" customHeight="1">
      <c r="F382" s="1"/>
      <c r="G382" s="1"/>
      <c r="J382" s="1"/>
      <c r="K382" s="1"/>
      <c r="L382" s="1"/>
      <c r="R382" s="1"/>
      <c r="AC382" s="1"/>
      <c r="AE382" s="1"/>
      <c r="AG382" s="1"/>
    </row>
    <row r="383" spans="6:33" customHeight="1">
      <c r="F383" s="1"/>
      <c r="G383" s="1"/>
      <c r="J383" s="1"/>
      <c r="K383" s="1"/>
      <c r="L383" s="1"/>
      <c r="R383" s="1"/>
      <c r="AC383" s="1"/>
      <c r="AE383" s="1"/>
      <c r="AG383" s="1"/>
    </row>
    <row r="384" spans="6:33" customHeight="1">
      <c r="F384" s="1"/>
      <c r="G384" s="1"/>
      <c r="J384" s="1"/>
      <c r="K384" s="1"/>
      <c r="L384" s="1"/>
      <c r="R384" s="1"/>
      <c r="AC384" s="1"/>
      <c r="AE384" s="1"/>
      <c r="AG384" s="1"/>
    </row>
    <row r="385" spans="6:33" customHeight="1">
      <c r="F385" s="1"/>
      <c r="G385" s="1"/>
      <c r="J385" s="1"/>
      <c r="K385" s="1"/>
      <c r="L385" s="1"/>
      <c r="R385" s="1"/>
      <c r="AC385" s="1"/>
      <c r="AE385" s="1"/>
      <c r="AG385" s="1"/>
    </row>
    <row r="386" spans="6:33" customHeight="1">
      <c r="F386" s="1"/>
      <c r="G386" s="1"/>
      <c r="J386" s="1"/>
      <c r="K386" s="1"/>
      <c r="L386" s="1"/>
      <c r="R386" s="1"/>
      <c r="AC386" s="1"/>
      <c r="AE386" s="1"/>
      <c r="AG386" s="1"/>
    </row>
    <row r="387" spans="6:33" customHeight="1">
      <c r="F387" s="1"/>
      <c r="G387" s="1"/>
      <c r="J387" s="1"/>
      <c r="K387" s="1"/>
      <c r="L387" s="1"/>
      <c r="R387" s="1"/>
      <c r="AC387" s="1"/>
      <c r="AE387" s="1"/>
      <c r="AG387" s="1"/>
    </row>
    <row r="388" spans="6:33" customHeight="1">
      <c r="F388" s="1"/>
      <c r="G388" s="1"/>
      <c r="J388" s="1"/>
      <c r="K388" s="1"/>
      <c r="L388" s="1"/>
      <c r="R388" s="1"/>
      <c r="AC388" s="1"/>
      <c r="AE388" s="1"/>
      <c r="AG388" s="1"/>
    </row>
    <row r="389" spans="6:33" customHeight="1">
      <c r="F389" s="1"/>
      <c r="G389" s="1"/>
      <c r="J389" s="1"/>
      <c r="K389" s="1"/>
      <c r="L389" s="1"/>
      <c r="R389" s="1"/>
      <c r="AC389" s="1"/>
      <c r="AE389" s="1"/>
      <c r="AG389" s="1"/>
    </row>
    <row r="390" spans="6:33" customHeight="1">
      <c r="F390" s="1"/>
      <c r="G390" s="1"/>
      <c r="J390" s="1"/>
      <c r="K390" s="1"/>
      <c r="L390" s="1"/>
      <c r="R390" s="1"/>
      <c r="AC390" s="1"/>
      <c r="AE390" s="1"/>
      <c r="AG390" s="1"/>
    </row>
    <row r="391" spans="6:33" customHeight="1">
      <c r="F391" s="1"/>
      <c r="G391" s="1"/>
      <c r="J391" s="1"/>
      <c r="K391" s="1"/>
      <c r="L391" s="1"/>
      <c r="R391" s="1"/>
      <c r="AC391" s="1"/>
      <c r="AE391" s="1"/>
      <c r="AG391" s="1"/>
    </row>
    <row r="392" spans="6:33" customHeight="1">
      <c r="F392" s="1"/>
      <c r="G392" s="1"/>
      <c r="J392" s="1"/>
      <c r="K392" s="1"/>
      <c r="L392" s="1"/>
      <c r="R392" s="1"/>
      <c r="AC392" s="1"/>
      <c r="AE392" s="1"/>
      <c r="AG392" s="1"/>
    </row>
    <row r="393" spans="6:33" customHeight="1">
      <c r="F393" s="1"/>
      <c r="G393" s="1"/>
      <c r="J393" s="1"/>
      <c r="K393" s="1"/>
      <c r="L393" s="1"/>
      <c r="R393" s="1"/>
      <c r="AC393" s="1"/>
      <c r="AE393" s="1"/>
      <c r="AG393" s="1"/>
    </row>
    <row r="394" spans="6:33" customHeight="1">
      <c r="F394" s="1"/>
      <c r="G394" s="1"/>
      <c r="J394" s="1"/>
      <c r="K394" s="1"/>
      <c r="L394" s="1"/>
      <c r="R394" s="1"/>
      <c r="AC394" s="1"/>
      <c r="AE394" s="1"/>
      <c r="AG394" s="1"/>
    </row>
    <row r="395" spans="6:33" customHeight="1">
      <c r="F395" s="1"/>
      <c r="G395" s="1"/>
      <c r="J395" s="1"/>
      <c r="K395" s="1"/>
      <c r="L395" s="1"/>
      <c r="R395" s="1"/>
      <c r="AC395" s="1"/>
      <c r="AE395" s="1"/>
      <c r="AG395" s="1"/>
    </row>
    <row r="396" spans="6:33" customHeight="1">
      <c r="F396" s="1"/>
      <c r="G396" s="1"/>
      <c r="J396" s="1"/>
      <c r="K396" s="1"/>
      <c r="L396" s="1"/>
      <c r="R396" s="1"/>
      <c r="AC396" s="1"/>
      <c r="AE396" s="1"/>
      <c r="AG396" s="1"/>
    </row>
    <row r="397" spans="6:33" customHeight="1">
      <c r="F397" s="1"/>
      <c r="G397" s="1"/>
      <c r="J397" s="1"/>
      <c r="K397" s="1"/>
      <c r="L397" s="1"/>
      <c r="R397" s="1"/>
      <c r="AC397" s="1"/>
      <c r="AE397" s="1"/>
      <c r="AG397" s="1"/>
    </row>
    <row r="398" spans="6:33" customHeight="1">
      <c r="F398" s="1"/>
      <c r="G398" s="1"/>
      <c r="J398" s="1"/>
      <c r="K398" s="1"/>
      <c r="L398" s="1"/>
      <c r="R398" s="1"/>
      <c r="AC398" s="1"/>
      <c r="AE398" s="1"/>
      <c r="AG398" s="1"/>
    </row>
    <row r="399" spans="6:33" customHeight="1">
      <c r="F399" s="1"/>
      <c r="G399" s="1"/>
      <c r="J399" s="1"/>
      <c r="K399" s="1"/>
      <c r="L399" s="1"/>
      <c r="R399" s="1"/>
      <c r="AC399" s="1"/>
      <c r="AE399" s="1"/>
      <c r="AG399" s="1"/>
    </row>
    <row r="400" spans="6:33" customHeight="1">
      <c r="F400" s="1"/>
      <c r="G400" s="1"/>
      <c r="J400" s="1"/>
      <c r="K400" s="1"/>
      <c r="L400" s="1"/>
      <c r="R400" s="1"/>
      <c r="AC400" s="1"/>
      <c r="AE400" s="1"/>
      <c r="AG400" s="1"/>
    </row>
    <row r="401" spans="6:33" customHeight="1">
      <c r="F401" s="1"/>
      <c r="G401" s="1"/>
      <c r="J401" s="1"/>
      <c r="K401" s="1"/>
      <c r="L401" s="1"/>
      <c r="R401" s="1"/>
      <c r="AC401" s="1"/>
      <c r="AE401" s="1"/>
      <c r="AG401" s="1"/>
    </row>
    <row r="402" spans="6:33" customHeight="1">
      <c r="F402" s="1"/>
      <c r="G402" s="1"/>
      <c r="J402" s="1"/>
      <c r="K402" s="1"/>
      <c r="L402" s="1"/>
      <c r="R402" s="1"/>
      <c r="AC402" s="1"/>
      <c r="AE402" s="1"/>
      <c r="AG402" s="1"/>
    </row>
    <row r="403" spans="6:33" customHeight="1">
      <c r="F403" s="1"/>
      <c r="G403" s="1"/>
      <c r="J403" s="1"/>
      <c r="K403" s="1"/>
      <c r="L403" s="1"/>
      <c r="R403" s="1"/>
      <c r="AC403" s="1"/>
      <c r="AE403" s="1"/>
      <c r="AG403" s="1"/>
    </row>
    <row r="404" spans="6:33" customHeight="1">
      <c r="F404" s="1"/>
      <c r="G404" s="1"/>
      <c r="J404" s="1"/>
      <c r="K404" s="1"/>
      <c r="L404" s="1"/>
      <c r="R404" s="1"/>
      <c r="AC404" s="1"/>
      <c r="AE404" s="1"/>
      <c r="AG404" s="1"/>
    </row>
    <row r="405" spans="6:33" customHeight="1">
      <c r="F405" s="1"/>
      <c r="G405" s="1"/>
      <c r="J405" s="1"/>
      <c r="K405" s="1"/>
      <c r="L405" s="1"/>
      <c r="R405" s="1"/>
      <c r="AC405" s="1"/>
      <c r="AE405" s="1"/>
      <c r="AG405" s="1"/>
    </row>
    <row r="406" spans="6:33" customHeight="1">
      <c r="F406" s="1"/>
      <c r="G406" s="1"/>
      <c r="J406" s="1"/>
      <c r="K406" s="1"/>
      <c r="L406" s="1"/>
      <c r="R406" s="1"/>
      <c r="AC406" s="1"/>
      <c r="AE406" s="1"/>
      <c r="AG406" s="1"/>
    </row>
    <row r="407" spans="6:33" customHeight="1">
      <c r="F407" s="1"/>
      <c r="G407" s="1"/>
      <c r="J407" s="1"/>
      <c r="K407" s="1"/>
      <c r="L407" s="1"/>
      <c r="R407" s="1"/>
      <c r="AC407" s="1"/>
      <c r="AE407" s="1"/>
      <c r="AG407" s="1"/>
    </row>
    <row r="408" spans="6:33" customHeight="1">
      <c r="F408" s="1"/>
      <c r="G408" s="1"/>
      <c r="J408" s="1"/>
      <c r="K408" s="1"/>
      <c r="L408" s="1"/>
      <c r="R408" s="1"/>
      <c r="AC408" s="1"/>
      <c r="AE408" s="1"/>
      <c r="AG408" s="1"/>
    </row>
    <row r="409" spans="6:33" customHeight="1">
      <c r="F409" s="1"/>
      <c r="G409" s="1"/>
      <c r="J409" s="1"/>
      <c r="K409" s="1"/>
      <c r="L409" s="1"/>
      <c r="R409" s="1"/>
      <c r="AC409" s="1"/>
      <c r="AE409" s="1"/>
      <c r="AG409" s="1"/>
    </row>
    <row r="410" spans="6:33" customHeight="1">
      <c r="F410" s="1"/>
      <c r="G410" s="1"/>
      <c r="J410" s="1"/>
      <c r="K410" s="1"/>
      <c r="L410" s="1"/>
      <c r="R410" s="1"/>
      <c r="AC410" s="1"/>
      <c r="AE410" s="1"/>
      <c r="AG410" s="1"/>
    </row>
    <row r="411" spans="6:33" customHeight="1">
      <c r="F411" s="1"/>
      <c r="G411" s="1"/>
      <c r="J411" s="1"/>
      <c r="K411" s="1"/>
      <c r="L411" s="1"/>
      <c r="R411" s="1"/>
      <c r="AC411" s="1"/>
      <c r="AE411" s="1"/>
      <c r="AG411" s="1"/>
    </row>
    <row r="412" spans="6:33" customHeight="1">
      <c r="F412" s="1"/>
      <c r="G412" s="1"/>
      <c r="J412" s="1"/>
      <c r="K412" s="1"/>
      <c r="L412" s="1"/>
      <c r="R412" s="1"/>
      <c r="AC412" s="1"/>
      <c r="AE412" s="1"/>
      <c r="AG412" s="1"/>
    </row>
    <row r="413" spans="6:33" customHeight="1">
      <c r="F413" s="1"/>
      <c r="G413" s="1"/>
      <c r="J413" s="1"/>
      <c r="K413" s="1"/>
      <c r="L413" s="1"/>
      <c r="R413" s="1"/>
      <c r="AC413" s="1"/>
      <c r="AE413" s="1"/>
      <c r="AG413" s="1"/>
    </row>
    <row r="414" spans="6:33" customHeight="1">
      <c r="F414" s="1"/>
      <c r="G414" s="1"/>
      <c r="J414" s="1"/>
      <c r="K414" s="1"/>
      <c r="L414" s="1"/>
      <c r="R414" s="1"/>
      <c r="AC414" s="1"/>
      <c r="AE414" s="1"/>
      <c r="AG414" s="1"/>
    </row>
    <row r="415" spans="6:33" customHeight="1">
      <c r="F415" s="1"/>
      <c r="G415" s="1"/>
      <c r="J415" s="1"/>
      <c r="K415" s="1"/>
      <c r="L415" s="1"/>
      <c r="R415" s="1"/>
      <c r="AC415" s="1"/>
      <c r="AE415" s="1"/>
      <c r="AG415" s="1"/>
    </row>
    <row r="416" spans="6:33" customHeight="1">
      <c r="F416" s="1"/>
      <c r="G416" s="1"/>
      <c r="J416" s="1"/>
      <c r="K416" s="1"/>
      <c r="L416" s="1"/>
      <c r="R416" s="1"/>
      <c r="AC416" s="1"/>
      <c r="AE416" s="1"/>
      <c r="AG416" s="1"/>
    </row>
    <row r="417" spans="6:33" customHeight="1">
      <c r="F417" s="1"/>
      <c r="G417" s="1"/>
      <c r="J417" s="1"/>
      <c r="K417" s="1"/>
      <c r="L417" s="1"/>
      <c r="R417" s="1"/>
      <c r="AC417" s="1"/>
      <c r="AE417" s="1"/>
      <c r="AG417" s="1"/>
    </row>
    <row r="418" spans="6:33" customHeight="1">
      <c r="F418" s="1"/>
      <c r="G418" s="1"/>
      <c r="J418" s="1"/>
      <c r="K418" s="1"/>
      <c r="L418" s="1"/>
      <c r="R418" s="1"/>
      <c r="AC418" s="1"/>
      <c r="AE418" s="1"/>
      <c r="AG418" s="1"/>
    </row>
    <row r="419" spans="6:33" customHeight="1">
      <c r="F419" s="1"/>
      <c r="G419" s="1"/>
      <c r="J419" s="1"/>
      <c r="K419" s="1"/>
      <c r="L419" s="1"/>
      <c r="R419" s="1"/>
      <c r="AC419" s="1"/>
      <c r="AE419" s="1"/>
      <c r="AG419" s="1"/>
    </row>
    <row r="420" spans="6:33" customHeight="1">
      <c r="F420" s="1"/>
      <c r="G420" s="1"/>
      <c r="J420" s="1"/>
      <c r="K420" s="1"/>
      <c r="L420" s="1"/>
      <c r="R420" s="1"/>
      <c r="AC420" s="1"/>
      <c r="AE420" s="1"/>
      <c r="AG420" s="1"/>
    </row>
    <row r="421" spans="6:33" customHeight="1">
      <c r="F421" s="1"/>
      <c r="G421" s="1"/>
      <c r="J421" s="1"/>
      <c r="K421" s="1"/>
      <c r="L421" s="1"/>
      <c r="R421" s="1"/>
      <c r="AC421" s="1"/>
      <c r="AE421" s="1"/>
      <c r="AG421" s="1"/>
    </row>
    <row r="422" spans="6:33" customHeight="1">
      <c r="F422" s="1"/>
      <c r="G422" s="1"/>
      <c r="J422" s="1"/>
      <c r="K422" s="1"/>
      <c r="L422" s="1"/>
      <c r="R422" s="1"/>
      <c r="AC422" s="1"/>
      <c r="AE422" s="1"/>
      <c r="AG422" s="1"/>
    </row>
    <row r="423" spans="6:33" customHeight="1">
      <c r="F423" s="1"/>
      <c r="G423" s="1"/>
      <c r="J423" s="1"/>
      <c r="K423" s="1"/>
      <c r="L423" s="1"/>
      <c r="R423" s="1"/>
      <c r="AC423" s="1"/>
      <c r="AE423" s="1"/>
      <c r="AG423" s="1"/>
    </row>
    <row r="424" spans="6:33" customHeight="1">
      <c r="F424" s="1"/>
      <c r="G424" s="1"/>
      <c r="J424" s="1"/>
      <c r="K424" s="1"/>
      <c r="L424" s="1"/>
      <c r="R424" s="1"/>
      <c r="AC424" s="1"/>
      <c r="AE424" s="1"/>
      <c r="AG424" s="1"/>
    </row>
    <row r="425" spans="6:33" customHeight="1">
      <c r="F425" s="1"/>
      <c r="G425" s="1"/>
      <c r="J425" s="1"/>
      <c r="K425" s="1"/>
      <c r="L425" s="1"/>
      <c r="R425" s="1"/>
      <c r="AC425" s="1"/>
      <c r="AE425" s="1"/>
      <c r="AG425" s="1"/>
    </row>
    <row r="426" spans="6:33" customHeight="1">
      <c r="F426" s="1"/>
      <c r="G426" s="1"/>
      <c r="J426" s="1"/>
      <c r="K426" s="1"/>
      <c r="L426" s="1"/>
      <c r="R426" s="1"/>
      <c r="AC426" s="1"/>
      <c r="AE426" s="1"/>
      <c r="AG426" s="1"/>
    </row>
    <row r="427" spans="6:33" customHeight="1">
      <c r="F427" s="1"/>
      <c r="G427" s="1"/>
      <c r="J427" s="1"/>
      <c r="K427" s="1"/>
      <c r="L427" s="1"/>
      <c r="R427" s="1"/>
      <c r="AC427" s="1"/>
      <c r="AE427" s="1"/>
      <c r="AG427" s="1"/>
    </row>
    <row r="428" spans="6:33" customHeight="1">
      <c r="F428" s="1"/>
      <c r="G428" s="1"/>
      <c r="J428" s="1"/>
      <c r="K428" s="1"/>
      <c r="L428" s="1"/>
      <c r="R428" s="1"/>
      <c r="AC428" s="1"/>
      <c r="AE428" s="1"/>
      <c r="AG428" s="1"/>
    </row>
    <row r="429" spans="6:33" customHeight="1">
      <c r="F429" s="1"/>
      <c r="G429" s="1"/>
      <c r="J429" s="1"/>
      <c r="K429" s="1"/>
      <c r="L429" s="1"/>
      <c r="R429" s="1"/>
      <c r="AC429" s="1"/>
      <c r="AE429" s="1"/>
      <c r="AG429" s="1"/>
    </row>
    <row r="430" spans="6:33" customHeight="1">
      <c r="F430" s="1"/>
      <c r="G430" s="1"/>
      <c r="J430" s="1"/>
      <c r="K430" s="1"/>
      <c r="L430" s="1"/>
      <c r="R430" s="1"/>
      <c r="AC430" s="1"/>
      <c r="AE430" s="1"/>
      <c r="AG430" s="1"/>
    </row>
    <row r="431" spans="6:33" customHeight="1">
      <c r="F431" s="1"/>
      <c r="G431" s="1"/>
      <c r="J431" s="1"/>
      <c r="K431" s="1"/>
      <c r="L431" s="1"/>
      <c r="R431" s="1"/>
      <c r="AC431" s="1"/>
      <c r="AE431" s="1"/>
      <c r="AG431" s="1"/>
    </row>
    <row r="432" spans="6:33" customHeight="1">
      <c r="F432" s="1"/>
      <c r="G432" s="1"/>
      <c r="J432" s="1"/>
      <c r="K432" s="1"/>
      <c r="L432" s="1"/>
      <c r="R432" s="1"/>
      <c r="AC432" s="1"/>
      <c r="AE432" s="1"/>
      <c r="AG432" s="1"/>
    </row>
    <row r="433" spans="6:33" customHeight="1">
      <c r="F433" s="1"/>
      <c r="G433" s="1"/>
      <c r="J433" s="1"/>
      <c r="K433" s="1"/>
      <c r="L433" s="1"/>
      <c r="R433" s="1"/>
      <c r="AC433" s="1"/>
      <c r="AE433" s="1"/>
      <c r="AG433" s="1"/>
    </row>
    <row r="434" spans="6:33" customHeight="1">
      <c r="F434" s="1"/>
      <c r="G434" s="1"/>
      <c r="J434" s="1"/>
      <c r="K434" s="1"/>
      <c r="L434" s="1"/>
      <c r="R434" s="1"/>
      <c r="AC434" s="1"/>
      <c r="AE434" s="1"/>
      <c r="AG434" s="1"/>
    </row>
    <row r="435" spans="6:33" customHeight="1">
      <c r="F435" s="1"/>
      <c r="G435" s="1"/>
      <c r="J435" s="1"/>
      <c r="K435" s="1"/>
      <c r="L435" s="1"/>
      <c r="R435" s="1"/>
      <c r="AC435" s="1"/>
      <c r="AE435" s="1"/>
      <c r="AG435" s="1"/>
    </row>
    <row r="436" spans="6:33" customHeight="1">
      <c r="F436" s="1"/>
      <c r="G436" s="1"/>
      <c r="J436" s="1"/>
      <c r="K436" s="1"/>
      <c r="L436" s="1"/>
      <c r="R436" s="1"/>
      <c r="AC436" s="1"/>
      <c r="AE436" s="1"/>
      <c r="AG436" s="1"/>
    </row>
    <row r="437" spans="6:33" customHeight="1">
      <c r="F437" s="1"/>
      <c r="G437" s="1"/>
      <c r="J437" s="1"/>
      <c r="K437" s="1"/>
      <c r="L437" s="1"/>
      <c r="R437" s="1"/>
      <c r="AC437" s="1"/>
      <c r="AE437" s="1"/>
      <c r="AG437" s="1"/>
    </row>
    <row r="438" spans="6:33" customHeight="1">
      <c r="F438" s="1"/>
      <c r="G438" s="1"/>
      <c r="J438" s="1"/>
      <c r="K438" s="1"/>
      <c r="L438" s="1"/>
      <c r="R438" s="1"/>
      <c r="AC438" s="1"/>
      <c r="AE438" s="1"/>
      <c r="AG438" s="1"/>
    </row>
    <row r="439" spans="6:33" customHeight="1">
      <c r="F439" s="1"/>
      <c r="G439" s="1"/>
      <c r="J439" s="1"/>
      <c r="K439" s="1"/>
      <c r="L439" s="1"/>
      <c r="R439" s="1"/>
      <c r="AC439" s="1"/>
      <c r="AE439" s="1"/>
      <c r="AG439" s="1"/>
    </row>
    <row r="440" spans="6:33" customHeight="1">
      <c r="F440" s="1"/>
      <c r="G440" s="1"/>
      <c r="J440" s="1"/>
      <c r="K440" s="1"/>
      <c r="L440" s="1"/>
      <c r="R440" s="1"/>
      <c r="AC440" s="1"/>
      <c r="AE440" s="1"/>
      <c r="AG440" s="1"/>
    </row>
    <row r="441" spans="6:33" customHeight="1">
      <c r="F441" s="1"/>
      <c r="G441" s="1"/>
      <c r="J441" s="1"/>
      <c r="K441" s="1"/>
      <c r="L441" s="1"/>
      <c r="R441" s="1"/>
      <c r="AC441" s="1"/>
      <c r="AE441" s="1"/>
      <c r="AG441" s="1"/>
    </row>
    <row r="442" spans="6:33" customHeight="1">
      <c r="F442" s="1"/>
      <c r="G442" s="1"/>
      <c r="J442" s="1"/>
      <c r="K442" s="1"/>
      <c r="L442" s="1"/>
      <c r="R442" s="1"/>
      <c r="AC442" s="1"/>
      <c r="AE442" s="1"/>
      <c r="AG442" s="1"/>
    </row>
    <row r="443" spans="6:33" customHeight="1">
      <c r="F443" s="1"/>
      <c r="G443" s="1"/>
      <c r="J443" s="1"/>
      <c r="K443" s="1"/>
      <c r="L443" s="1"/>
      <c r="R443" s="1"/>
      <c r="AC443" s="1"/>
      <c r="AE443" s="1"/>
      <c r="AG443" s="1"/>
    </row>
    <row r="444" spans="6:33" customHeight="1">
      <c r="F444" s="1"/>
      <c r="G444" s="1"/>
      <c r="J444" s="1"/>
      <c r="K444" s="1"/>
      <c r="L444" s="1"/>
      <c r="R444" s="1"/>
      <c r="AC444" s="1"/>
      <c r="AE444" s="1"/>
      <c r="AG444" s="1"/>
    </row>
    <row r="445" spans="6:33" customHeight="1">
      <c r="F445" s="1"/>
      <c r="G445" s="1"/>
      <c r="J445" s="1"/>
      <c r="K445" s="1"/>
      <c r="L445" s="1"/>
      <c r="R445" s="1"/>
      <c r="AC445" s="1"/>
      <c r="AE445" s="1"/>
      <c r="AG445" s="1"/>
    </row>
    <row r="446" spans="6:33" customHeight="1">
      <c r="F446" s="1"/>
      <c r="G446" s="1"/>
      <c r="J446" s="1"/>
      <c r="K446" s="1"/>
      <c r="L446" s="1"/>
      <c r="R446" s="1"/>
      <c r="AC446" s="1"/>
      <c r="AE446" s="1"/>
      <c r="AG446" s="1"/>
    </row>
    <row r="447" spans="6:33" customHeight="1">
      <c r="F447" s="1"/>
      <c r="G447" s="1"/>
      <c r="J447" s="1"/>
      <c r="K447" s="1"/>
      <c r="L447" s="1"/>
      <c r="R447" s="1"/>
      <c r="AC447" s="1"/>
      <c r="AE447" s="1"/>
      <c r="AG447" s="1"/>
    </row>
    <row r="448" spans="6:33" customHeight="1">
      <c r="F448" s="1"/>
      <c r="G448" s="1"/>
      <c r="J448" s="1"/>
      <c r="K448" s="1"/>
      <c r="L448" s="1"/>
      <c r="R448" s="1"/>
      <c r="AC448" s="1"/>
      <c r="AE448" s="1"/>
      <c r="AG448" s="1"/>
    </row>
    <row r="449" spans="6:33" customHeight="1">
      <c r="F449" s="1"/>
      <c r="G449" s="1"/>
      <c r="J449" s="1"/>
      <c r="K449" s="1"/>
      <c r="L449" s="1"/>
      <c r="R449" s="1"/>
      <c r="AC449" s="1"/>
      <c r="AE449" s="1"/>
      <c r="AG449" s="1"/>
    </row>
    <row r="450" spans="6:33" customHeight="1">
      <c r="F450" s="1"/>
      <c r="G450" s="1"/>
      <c r="J450" s="1"/>
      <c r="K450" s="1"/>
      <c r="L450" s="1"/>
      <c r="R450" s="1"/>
      <c r="AC450" s="1"/>
      <c r="AE450" s="1"/>
      <c r="AG450" s="1"/>
    </row>
    <row r="451" spans="6:33" customHeight="1">
      <c r="F451" s="1"/>
      <c r="G451" s="1"/>
      <c r="J451" s="1"/>
      <c r="K451" s="1"/>
      <c r="L451" s="1"/>
      <c r="R451" s="1"/>
      <c r="AC451" s="1"/>
      <c r="AE451" s="1"/>
      <c r="AG451" s="1"/>
    </row>
    <row r="452" spans="6:33" customHeight="1">
      <c r="F452" s="1"/>
      <c r="G452" s="1"/>
      <c r="J452" s="1"/>
      <c r="K452" s="1"/>
      <c r="L452" s="1"/>
      <c r="R452" s="1"/>
      <c r="AC452" s="1"/>
      <c r="AE452" s="1"/>
      <c r="AG452" s="1"/>
    </row>
    <row r="453" spans="6:33" customHeight="1">
      <c r="F453" s="1"/>
      <c r="G453" s="1"/>
      <c r="J453" s="1"/>
      <c r="K453" s="1"/>
      <c r="L453" s="1"/>
      <c r="R453" s="1"/>
      <c r="AC453" s="1"/>
      <c r="AE453" s="1"/>
      <c r="AG453" s="1"/>
    </row>
    <row r="454" spans="6:33" customHeight="1">
      <c r="F454" s="1"/>
      <c r="G454" s="1"/>
      <c r="J454" s="1"/>
      <c r="K454" s="1"/>
      <c r="L454" s="1"/>
      <c r="R454" s="1"/>
      <c r="AC454" s="1"/>
      <c r="AE454" s="1"/>
      <c r="AG454" s="1"/>
    </row>
    <row r="455" spans="6:33" customHeight="1">
      <c r="F455" s="1"/>
      <c r="G455" s="1"/>
      <c r="J455" s="1"/>
      <c r="K455" s="1"/>
      <c r="L455" s="1"/>
      <c r="R455" s="1"/>
      <c r="AC455" s="1"/>
      <c r="AE455" s="1"/>
      <c r="AG455" s="1"/>
    </row>
    <row r="456" spans="6:33" customHeight="1">
      <c r="F456" s="1"/>
      <c r="G456" s="1"/>
      <c r="J456" s="1"/>
      <c r="K456" s="1"/>
      <c r="L456" s="1"/>
      <c r="R456" s="1"/>
      <c r="AC456" s="1"/>
      <c r="AE456" s="1"/>
      <c r="AG456" s="1"/>
    </row>
    <row r="457" spans="6:33" customHeight="1">
      <c r="F457" s="1"/>
      <c r="G457" s="1"/>
      <c r="J457" s="1"/>
      <c r="K457" s="1"/>
      <c r="L457" s="1"/>
      <c r="R457" s="1"/>
      <c r="AC457" s="1"/>
      <c r="AE457" s="1"/>
      <c r="AG457" s="1"/>
    </row>
    <row r="458" spans="6:33" customHeight="1">
      <c r="F458" s="1"/>
      <c r="G458" s="1"/>
      <c r="J458" s="1"/>
      <c r="K458" s="1"/>
      <c r="L458" s="1"/>
      <c r="R458" s="1"/>
      <c r="AC458" s="1"/>
      <c r="AE458" s="1"/>
      <c r="AG458" s="1"/>
    </row>
    <row r="459" spans="6:33" customHeight="1">
      <c r="F459" s="1"/>
      <c r="G459" s="1"/>
      <c r="J459" s="1"/>
      <c r="K459" s="1"/>
      <c r="L459" s="1"/>
      <c r="R459" s="1"/>
      <c r="AC459" s="1"/>
      <c r="AE459" s="1"/>
      <c r="AG459" s="1"/>
    </row>
    <row r="460" spans="6:33" customHeight="1">
      <c r="F460" s="1"/>
      <c r="G460" s="1"/>
      <c r="J460" s="1"/>
      <c r="K460" s="1"/>
      <c r="L460" s="1"/>
      <c r="R460" s="1"/>
      <c r="AC460" s="1"/>
      <c r="AE460" s="1"/>
      <c r="AG460" s="1"/>
    </row>
    <row r="461" spans="6:33" customHeight="1">
      <c r="F461" s="1"/>
      <c r="G461" s="1"/>
      <c r="J461" s="1"/>
      <c r="K461" s="1"/>
      <c r="L461" s="1"/>
      <c r="R461" s="1"/>
      <c r="AC461" s="1"/>
      <c r="AE461" s="1"/>
      <c r="AG461" s="1"/>
    </row>
    <row r="462" spans="6:33" customHeight="1">
      <c r="F462" s="1"/>
      <c r="G462" s="1"/>
      <c r="J462" s="1"/>
      <c r="K462" s="1"/>
      <c r="L462" s="1"/>
      <c r="R462" s="1"/>
      <c r="AC462" s="1"/>
      <c r="AE462" s="1"/>
      <c r="AG462" s="1"/>
    </row>
    <row r="463" spans="6:33" customHeight="1">
      <c r="F463" s="1"/>
      <c r="G463" s="1"/>
      <c r="J463" s="1"/>
      <c r="K463" s="1"/>
      <c r="L463" s="1"/>
      <c r="R463" s="1"/>
      <c r="AC463" s="1"/>
      <c r="AE463" s="1"/>
      <c r="AG463" s="1"/>
    </row>
    <row r="464" spans="6:33" customHeight="1">
      <c r="F464" s="1"/>
      <c r="G464" s="1"/>
      <c r="J464" s="1"/>
      <c r="K464" s="1"/>
      <c r="L464" s="1"/>
      <c r="R464" s="1"/>
      <c r="AC464" s="1"/>
      <c r="AE464" s="1"/>
      <c r="AG464" s="1"/>
    </row>
    <row r="465" spans="6:33" customHeight="1">
      <c r="F465" s="1"/>
      <c r="G465" s="1"/>
      <c r="J465" s="1"/>
      <c r="K465" s="1"/>
      <c r="L465" s="1"/>
      <c r="R465" s="1"/>
      <c r="AC465" s="1"/>
      <c r="AE465" s="1"/>
      <c r="AG465" s="1"/>
    </row>
    <row r="466" spans="6:33" customHeight="1">
      <c r="F466" s="1"/>
      <c r="G466" s="1"/>
      <c r="J466" s="1"/>
      <c r="K466" s="1"/>
      <c r="L466" s="1"/>
      <c r="R466" s="1"/>
      <c r="AC466" s="1"/>
      <c r="AE466" s="1"/>
      <c r="AG466" s="1"/>
    </row>
    <row r="467" spans="6:33" customHeight="1">
      <c r="F467" s="1"/>
      <c r="G467" s="1"/>
      <c r="J467" s="1"/>
      <c r="K467" s="1"/>
      <c r="L467" s="1"/>
      <c r="R467" s="1"/>
      <c r="AC467" s="1"/>
      <c r="AE467" s="1"/>
      <c r="AG467" s="1"/>
    </row>
    <row r="468" spans="6:33" customHeight="1">
      <c r="F468" s="1"/>
      <c r="G468" s="1"/>
      <c r="J468" s="1"/>
      <c r="K468" s="1"/>
      <c r="L468" s="1"/>
      <c r="R468" s="1"/>
      <c r="AC468" s="1"/>
      <c r="AE468" s="1"/>
      <c r="AG468" s="1"/>
    </row>
    <row r="469" spans="6:33" customHeight="1">
      <c r="F469" s="1"/>
      <c r="G469" s="1"/>
      <c r="J469" s="1"/>
      <c r="K469" s="1"/>
      <c r="L469" s="1"/>
      <c r="R469" s="1"/>
      <c r="AC469" s="1"/>
      <c r="AE469" s="1"/>
      <c r="AG469" s="1"/>
    </row>
    <row r="470" spans="6:33" customHeight="1">
      <c r="F470" s="1"/>
      <c r="G470" s="1"/>
      <c r="J470" s="1"/>
      <c r="K470" s="1"/>
      <c r="L470" s="1"/>
      <c r="R470" s="1"/>
      <c r="AC470" s="1"/>
      <c r="AE470" s="1"/>
      <c r="AG470" s="1"/>
    </row>
    <row r="471" spans="6:33" customHeight="1">
      <c r="F471" s="1"/>
      <c r="G471" s="1"/>
      <c r="J471" s="1"/>
      <c r="K471" s="1"/>
      <c r="L471" s="1"/>
      <c r="R471" s="1"/>
      <c r="AC471" s="1"/>
      <c r="AE471" s="1"/>
      <c r="AG471" s="1"/>
    </row>
    <row r="472" spans="6:33" customHeight="1">
      <c r="F472" s="1"/>
      <c r="G472" s="1"/>
      <c r="J472" s="1"/>
      <c r="K472" s="1"/>
      <c r="L472" s="1"/>
      <c r="R472" s="1"/>
      <c r="AC472" s="1"/>
      <c r="AE472" s="1"/>
      <c r="AG472" s="1"/>
    </row>
    <row r="473" spans="6:33" customHeight="1">
      <c r="F473" s="1"/>
      <c r="G473" s="1"/>
      <c r="J473" s="1"/>
      <c r="K473" s="1"/>
      <c r="L473" s="1"/>
      <c r="R473" s="1"/>
      <c r="AC473" s="1"/>
      <c r="AE473" s="1"/>
      <c r="AG473" s="1"/>
    </row>
    <row r="474" spans="6:33" customHeight="1">
      <c r="F474" s="1"/>
      <c r="G474" s="1"/>
      <c r="J474" s="1"/>
      <c r="K474" s="1"/>
      <c r="L474" s="1"/>
      <c r="R474" s="1"/>
      <c r="AC474" s="1"/>
      <c r="AE474" s="1"/>
      <c r="AG474" s="1"/>
    </row>
    <row r="475" spans="6:33" customHeight="1">
      <c r="F475" s="1"/>
      <c r="G475" s="1"/>
      <c r="J475" s="1"/>
      <c r="K475" s="1"/>
      <c r="L475" s="1"/>
      <c r="R475" s="1"/>
      <c r="AC475" s="1"/>
      <c r="AE475" s="1"/>
      <c r="AG475" s="1"/>
    </row>
    <row r="476" spans="6:33" customHeight="1">
      <c r="F476" s="1"/>
      <c r="G476" s="1"/>
      <c r="J476" s="1"/>
      <c r="K476" s="1"/>
      <c r="L476" s="1"/>
      <c r="R476" s="1"/>
      <c r="AC476" s="1"/>
      <c r="AE476" s="1"/>
      <c r="AG476" s="1"/>
    </row>
    <row r="477" spans="6:33" customHeight="1">
      <c r="F477" s="1"/>
      <c r="G477" s="1"/>
      <c r="J477" s="1"/>
      <c r="K477" s="1"/>
      <c r="L477" s="1"/>
      <c r="R477" s="1"/>
      <c r="AC477" s="1"/>
      <c r="AE477" s="1"/>
      <c r="AG477" s="1"/>
    </row>
    <row r="478" spans="6:33" customHeight="1">
      <c r="F478" s="1"/>
      <c r="G478" s="1"/>
      <c r="J478" s="1"/>
      <c r="K478" s="1"/>
      <c r="L478" s="1"/>
      <c r="R478" s="1"/>
      <c r="AC478" s="1"/>
      <c r="AE478" s="1"/>
      <c r="AG478" s="1"/>
    </row>
    <row r="479" spans="6:33" customHeight="1">
      <c r="F479" s="1"/>
      <c r="G479" s="1"/>
      <c r="J479" s="1"/>
      <c r="K479" s="1"/>
      <c r="L479" s="1"/>
      <c r="R479" s="1"/>
      <c r="AC479" s="1"/>
      <c r="AE479" s="1"/>
      <c r="AG479" s="1"/>
    </row>
    <row r="480" spans="6:33" customHeight="1">
      <c r="F480" s="1"/>
      <c r="G480" s="1"/>
      <c r="J480" s="1"/>
      <c r="K480" s="1"/>
      <c r="L480" s="1"/>
      <c r="R480" s="1"/>
      <c r="AC480" s="1"/>
      <c r="AE480" s="1"/>
      <c r="AG480" s="1"/>
    </row>
    <row r="481" spans="6:33" customHeight="1">
      <c r="F481" s="1"/>
      <c r="G481" s="1"/>
      <c r="J481" s="1"/>
      <c r="K481" s="1"/>
      <c r="L481" s="1"/>
      <c r="R481" s="1"/>
      <c r="AC481" s="1"/>
      <c r="AE481" s="1"/>
      <c r="AG481" s="1"/>
    </row>
    <row r="482" spans="6:33" customHeight="1">
      <c r="F482" s="1"/>
      <c r="G482" s="1"/>
      <c r="J482" s="1"/>
      <c r="K482" s="1"/>
      <c r="L482" s="1"/>
      <c r="R482" s="1"/>
      <c r="AC482" s="1"/>
      <c r="AE482" s="1"/>
      <c r="AG482" s="1"/>
    </row>
    <row r="483" spans="6:33" customHeight="1">
      <c r="F483" s="1"/>
      <c r="G483" s="1"/>
      <c r="J483" s="1"/>
      <c r="K483" s="1"/>
      <c r="L483" s="1"/>
      <c r="R483" s="1"/>
      <c r="AC483" s="1"/>
      <c r="AE483" s="1"/>
      <c r="AG483" s="1"/>
    </row>
    <row r="484" spans="6:33" customHeight="1">
      <c r="F484" s="1"/>
      <c r="G484" s="1"/>
      <c r="J484" s="1"/>
      <c r="K484" s="1"/>
      <c r="L484" s="1"/>
      <c r="R484" s="1"/>
      <c r="AC484" s="1"/>
      <c r="AE484" s="1"/>
      <c r="AG484" s="1"/>
    </row>
    <row r="485" spans="6:33" customHeight="1">
      <c r="F485" s="1"/>
      <c r="G485" s="1"/>
      <c r="J485" s="1"/>
      <c r="K485" s="1"/>
      <c r="L485" s="1"/>
      <c r="R485" s="1"/>
      <c r="AC485" s="1"/>
      <c r="AE485" s="1"/>
      <c r="AG485" s="1"/>
    </row>
    <row r="486" spans="6:33" customHeight="1">
      <c r="F486" s="1"/>
      <c r="G486" s="1"/>
      <c r="J486" s="1"/>
      <c r="K486" s="1"/>
      <c r="L486" s="1"/>
      <c r="R486" s="1"/>
      <c r="AC486" s="1"/>
      <c r="AE486" s="1"/>
      <c r="AG486" s="1"/>
    </row>
    <row r="487" spans="6:33" customHeight="1">
      <c r="F487" s="1"/>
      <c r="G487" s="1"/>
      <c r="J487" s="1"/>
      <c r="K487" s="1"/>
      <c r="L487" s="1"/>
      <c r="R487" s="1"/>
      <c r="AC487" s="1"/>
      <c r="AE487" s="1"/>
      <c r="AG487" s="1"/>
    </row>
    <row r="488" spans="6:33" customHeight="1">
      <c r="F488" s="1"/>
      <c r="G488" s="1"/>
      <c r="J488" s="1"/>
      <c r="K488" s="1"/>
      <c r="L488" s="1"/>
      <c r="R488" s="1"/>
      <c r="AC488" s="1"/>
      <c r="AE488" s="1"/>
      <c r="AG488" s="1"/>
    </row>
    <row r="489" spans="6:33" customHeight="1">
      <c r="F489" s="1"/>
      <c r="G489" s="1"/>
      <c r="J489" s="1"/>
      <c r="K489" s="1"/>
      <c r="L489" s="1"/>
      <c r="R489" s="1"/>
      <c r="AC489" s="1"/>
      <c r="AE489" s="1"/>
      <c r="AG489" s="1"/>
    </row>
    <row r="490" spans="6:33" customHeight="1">
      <c r="F490" s="1"/>
      <c r="G490" s="1"/>
      <c r="J490" s="1"/>
      <c r="K490" s="1"/>
      <c r="L490" s="1"/>
      <c r="R490" s="1"/>
      <c r="AC490" s="1"/>
      <c r="AE490" s="1"/>
      <c r="AG490" s="1"/>
    </row>
    <row r="491" spans="6:33" customHeight="1">
      <c r="F491" s="1"/>
      <c r="G491" s="1"/>
      <c r="J491" s="1"/>
      <c r="K491" s="1"/>
      <c r="L491" s="1"/>
      <c r="R491" s="1"/>
      <c r="AC491" s="1"/>
      <c r="AE491" s="1"/>
      <c r="AG491" s="1"/>
    </row>
    <row r="492" spans="6:33" customHeight="1">
      <c r="F492" s="1"/>
      <c r="G492" s="1"/>
      <c r="J492" s="1"/>
      <c r="K492" s="1"/>
      <c r="L492" s="1"/>
      <c r="R492" s="1"/>
      <c r="AC492" s="1"/>
      <c r="AE492" s="1"/>
      <c r="AG492" s="1"/>
    </row>
    <row r="493" spans="6:33" customHeight="1">
      <c r="F493" s="1"/>
      <c r="G493" s="1"/>
      <c r="J493" s="1"/>
      <c r="K493" s="1"/>
      <c r="L493" s="1"/>
      <c r="R493" s="1"/>
      <c r="AC493" s="1"/>
      <c r="AE493" s="1"/>
      <c r="AG493" s="1"/>
    </row>
    <row r="494" spans="6:33" customHeight="1">
      <c r="F494" s="1"/>
      <c r="G494" s="1"/>
      <c r="J494" s="1"/>
      <c r="K494" s="1"/>
      <c r="L494" s="1"/>
      <c r="R494" s="1"/>
      <c r="AC494" s="1"/>
      <c r="AE494" s="1"/>
      <c r="AG494" s="1"/>
    </row>
    <row r="495" spans="6:33" customHeight="1">
      <c r="F495" s="1"/>
      <c r="G495" s="1"/>
      <c r="J495" s="1"/>
      <c r="K495" s="1"/>
      <c r="L495" s="1"/>
      <c r="R495" s="1"/>
      <c r="AC495" s="1"/>
      <c r="AE495" s="1"/>
      <c r="AG495" s="1"/>
    </row>
    <row r="496" spans="6:33" customHeight="1">
      <c r="F496" s="1"/>
      <c r="G496" s="1"/>
      <c r="J496" s="1"/>
      <c r="K496" s="1"/>
      <c r="L496" s="1"/>
      <c r="R496" s="1"/>
      <c r="AC496" s="1"/>
      <c r="AE496" s="1"/>
      <c r="AG496" s="1"/>
    </row>
    <row r="497" spans="6:33" customHeight="1">
      <c r="F497" s="1"/>
      <c r="G497" s="1"/>
      <c r="J497" s="1"/>
      <c r="K497" s="1"/>
      <c r="L497" s="1"/>
      <c r="R497" s="1"/>
      <c r="AC497" s="1"/>
      <c r="AE497" s="1"/>
      <c r="AG497" s="1"/>
    </row>
    <row r="498" spans="6:33" customHeight="1">
      <c r="F498" s="1"/>
      <c r="G498" s="1"/>
      <c r="J498" s="1"/>
      <c r="K498" s="1"/>
      <c r="L498" s="1"/>
      <c r="R498" s="1"/>
      <c r="AC498" s="1"/>
      <c r="AE498" s="1"/>
      <c r="AG498" s="1"/>
    </row>
    <row r="499" spans="6:33" customHeight="1">
      <c r="F499" s="1"/>
      <c r="G499" s="1"/>
      <c r="J499" s="1"/>
      <c r="K499" s="1"/>
      <c r="L499" s="1"/>
      <c r="R499" s="1"/>
      <c r="AC499" s="1"/>
      <c r="AE499" s="1"/>
      <c r="AG499" s="1"/>
    </row>
    <row r="500" spans="6:33" customHeight="1">
      <c r="F500" s="1"/>
      <c r="G500" s="1"/>
      <c r="J500" s="1"/>
      <c r="K500" s="1"/>
      <c r="L500" s="1"/>
      <c r="R500" s="1"/>
      <c r="AC500" s="1"/>
      <c r="AE500" s="1"/>
      <c r="AG500" s="1"/>
    </row>
    <row r="501" spans="6:33" customHeight="1">
      <c r="F501" s="1"/>
      <c r="G501" s="1"/>
      <c r="J501" s="1"/>
      <c r="K501" s="1"/>
      <c r="L501" s="1"/>
      <c r="R501" s="1"/>
      <c r="AC501" s="1"/>
      <c r="AE501" s="1"/>
      <c r="AG501" s="1"/>
    </row>
    <row r="502" spans="6:33" customHeight="1">
      <c r="F502" s="1"/>
      <c r="G502" s="1"/>
      <c r="J502" s="1"/>
      <c r="K502" s="1"/>
      <c r="L502" s="1"/>
      <c r="R502" s="1"/>
      <c r="AC502" s="1"/>
      <c r="AE502" s="1"/>
      <c r="AG502" s="1"/>
    </row>
    <row r="503" spans="6:33" customHeight="1">
      <c r="F503" s="1"/>
      <c r="G503" s="1"/>
      <c r="J503" s="1"/>
      <c r="K503" s="1"/>
      <c r="L503" s="1"/>
      <c r="R503" s="1"/>
      <c r="AC503" s="1"/>
      <c r="AE503" s="1"/>
      <c r="AG503" s="1"/>
    </row>
    <row r="504" spans="6:33" customHeight="1">
      <c r="F504" s="1"/>
      <c r="G504" s="1"/>
      <c r="J504" s="1"/>
      <c r="K504" s="1"/>
      <c r="L504" s="1"/>
      <c r="R504" s="1"/>
      <c r="AC504" s="1"/>
      <c r="AE504" s="1"/>
      <c r="AG504" s="1"/>
    </row>
    <row r="505" spans="6:33" customHeight="1">
      <c r="F505" s="1"/>
      <c r="G505" s="1"/>
      <c r="J505" s="1"/>
      <c r="K505" s="1"/>
      <c r="L505" s="1"/>
      <c r="R505" s="1"/>
      <c r="AC505" s="1"/>
      <c r="AE505" s="1"/>
      <c r="AG505" s="1"/>
    </row>
    <row r="506" spans="6:33" customHeight="1">
      <c r="F506" s="1"/>
      <c r="G506" s="1"/>
      <c r="J506" s="1"/>
      <c r="K506" s="1"/>
      <c r="L506" s="1"/>
      <c r="R506" s="1"/>
      <c r="AC506" s="1"/>
      <c r="AE506" s="1"/>
      <c r="AG506" s="1"/>
    </row>
    <row r="507" spans="6:33" customHeight="1">
      <c r="F507" s="1"/>
      <c r="G507" s="1"/>
      <c r="J507" s="1"/>
      <c r="K507" s="1"/>
      <c r="L507" s="1"/>
      <c r="R507" s="1"/>
      <c r="AC507" s="1"/>
      <c r="AE507" s="1"/>
      <c r="AG507" s="1"/>
    </row>
    <row r="508" spans="6:33" customHeight="1">
      <c r="F508" s="1"/>
      <c r="G508" s="1"/>
      <c r="J508" s="1"/>
      <c r="K508" s="1"/>
      <c r="L508" s="1"/>
      <c r="R508" s="1"/>
      <c r="AC508" s="1"/>
      <c r="AE508" s="1"/>
      <c r="AG508" s="1"/>
    </row>
    <row r="509" spans="6:33" customHeight="1">
      <c r="F509" s="1"/>
      <c r="G509" s="1"/>
      <c r="J509" s="1"/>
      <c r="K509" s="1"/>
      <c r="L509" s="1"/>
      <c r="R509" s="1"/>
      <c r="AC509" s="1"/>
      <c r="AE509" s="1"/>
      <c r="AG509" s="1"/>
    </row>
    <row r="510" spans="6:33" customHeight="1">
      <c r="F510" s="1"/>
      <c r="G510" s="1"/>
      <c r="J510" s="1"/>
      <c r="K510" s="1"/>
      <c r="L510" s="1"/>
      <c r="R510" s="1"/>
      <c r="AC510" s="1"/>
      <c r="AE510" s="1"/>
      <c r="AG510" s="1"/>
    </row>
    <row r="511" spans="6:33" customHeight="1">
      <c r="F511" s="1"/>
      <c r="G511" s="1"/>
      <c r="J511" s="1"/>
      <c r="K511" s="1"/>
      <c r="L511" s="1"/>
      <c r="R511" s="1"/>
      <c r="AC511" s="1"/>
      <c r="AE511" s="1"/>
      <c r="AG511" s="1"/>
    </row>
    <row r="512" spans="6:33" customHeight="1">
      <c r="F512" s="1"/>
      <c r="G512" s="1"/>
      <c r="J512" s="1"/>
      <c r="K512" s="1"/>
      <c r="L512" s="1"/>
      <c r="R512" s="1"/>
      <c r="AC512" s="1"/>
      <c r="AE512" s="1"/>
      <c r="AG512" s="1"/>
    </row>
    <row r="513" spans="6:33" customHeight="1">
      <c r="F513" s="1"/>
      <c r="G513" s="1"/>
      <c r="J513" s="1"/>
      <c r="K513" s="1"/>
      <c r="L513" s="1"/>
      <c r="R513" s="1"/>
      <c r="AC513" s="1"/>
      <c r="AE513" s="1"/>
      <c r="AG513" s="1"/>
    </row>
    <row r="514" spans="6:33" customHeight="1">
      <c r="F514" s="1"/>
      <c r="G514" s="1"/>
      <c r="J514" s="1"/>
      <c r="K514" s="1"/>
      <c r="L514" s="1"/>
      <c r="R514" s="1"/>
      <c r="AC514" s="1"/>
      <c r="AE514" s="1"/>
      <c r="AG514" s="1"/>
    </row>
    <row r="515" spans="6:33" customHeight="1">
      <c r="F515" s="1"/>
      <c r="G515" s="1"/>
      <c r="J515" s="1"/>
      <c r="K515" s="1"/>
      <c r="L515" s="1"/>
      <c r="R515" s="1"/>
      <c r="AC515" s="1"/>
      <c r="AE515" s="1"/>
      <c r="AG515" s="1"/>
    </row>
    <row r="516" spans="6:33" customHeight="1">
      <c r="F516" s="1"/>
      <c r="G516" s="1"/>
      <c r="J516" s="1"/>
      <c r="K516" s="1"/>
      <c r="L516" s="1"/>
      <c r="R516" s="1"/>
      <c r="AC516" s="1"/>
      <c r="AE516" s="1"/>
      <c r="AG516" s="1"/>
    </row>
    <row r="517" spans="6:33" customHeight="1">
      <c r="F517" s="1"/>
      <c r="G517" s="1"/>
      <c r="J517" s="1"/>
      <c r="K517" s="1"/>
      <c r="L517" s="1"/>
      <c r="R517" s="1"/>
      <c r="AC517" s="1"/>
      <c r="AE517" s="1"/>
      <c r="AG517" s="1"/>
    </row>
    <row r="518" spans="6:33" customHeight="1">
      <c r="F518" s="1"/>
      <c r="G518" s="1"/>
      <c r="J518" s="1"/>
      <c r="K518" s="1"/>
      <c r="L518" s="1"/>
      <c r="R518" s="1"/>
      <c r="AC518" s="1"/>
      <c r="AE518" s="1"/>
      <c r="AG518" s="1"/>
    </row>
    <row r="519" spans="6:33" customHeight="1">
      <c r="F519" s="1"/>
      <c r="G519" s="1"/>
      <c r="J519" s="1"/>
      <c r="K519" s="1"/>
      <c r="L519" s="1"/>
      <c r="R519" s="1"/>
      <c r="AC519" s="1"/>
      <c r="AE519" s="1"/>
      <c r="AG519" s="1"/>
    </row>
    <row r="520" spans="6:33" customHeight="1">
      <c r="F520" s="1"/>
      <c r="G520" s="1"/>
      <c r="J520" s="1"/>
      <c r="K520" s="1"/>
      <c r="L520" s="1"/>
      <c r="R520" s="1"/>
      <c r="AC520" s="1"/>
      <c r="AE520" s="1"/>
      <c r="AG520" s="1"/>
    </row>
    <row r="521" spans="6:33" customHeight="1">
      <c r="F521" s="1"/>
      <c r="G521" s="1"/>
      <c r="J521" s="1"/>
      <c r="K521" s="1"/>
      <c r="L521" s="1"/>
      <c r="R521" s="1"/>
      <c r="AC521" s="1"/>
      <c r="AE521" s="1"/>
      <c r="AG521" s="1"/>
    </row>
    <row r="522" spans="6:33" customHeight="1">
      <c r="F522" s="1"/>
      <c r="G522" s="1"/>
      <c r="J522" s="1"/>
      <c r="K522" s="1"/>
      <c r="L522" s="1"/>
      <c r="R522" s="1"/>
      <c r="AC522" s="1"/>
      <c r="AE522" s="1"/>
      <c r="AG522" s="1"/>
    </row>
    <row r="523" spans="6:33" customHeight="1">
      <c r="F523" s="1"/>
      <c r="G523" s="1"/>
      <c r="J523" s="1"/>
      <c r="K523" s="1"/>
      <c r="L523" s="1"/>
      <c r="R523" s="1"/>
      <c r="AC523" s="1"/>
      <c r="AE523" s="1"/>
      <c r="AG523" s="1"/>
    </row>
    <row r="524" spans="6:33" customHeight="1">
      <c r="F524" s="1"/>
      <c r="G524" s="1"/>
      <c r="J524" s="1"/>
      <c r="K524" s="1"/>
      <c r="L524" s="1"/>
      <c r="R524" s="1"/>
      <c r="AC524" s="1"/>
      <c r="AE524" s="1"/>
      <c r="AG524" s="1"/>
    </row>
    <row r="525" spans="6:33" customHeight="1">
      <c r="F525" s="1"/>
      <c r="G525" s="1"/>
      <c r="J525" s="1"/>
      <c r="K525" s="1"/>
      <c r="L525" s="1"/>
      <c r="R525" s="1"/>
      <c r="AC525" s="1"/>
      <c r="AE525" s="1"/>
      <c r="AG525" s="1"/>
    </row>
    <row r="526" spans="6:33" customHeight="1">
      <c r="F526" s="1"/>
      <c r="G526" s="1"/>
      <c r="J526" s="1"/>
      <c r="K526" s="1"/>
      <c r="L526" s="1"/>
      <c r="R526" s="1"/>
      <c r="AC526" s="1"/>
      <c r="AE526" s="1"/>
      <c r="AG526" s="1"/>
    </row>
    <row r="527" spans="6:33" customHeight="1">
      <c r="F527" s="1"/>
      <c r="G527" s="1"/>
      <c r="J527" s="1"/>
      <c r="K527" s="1"/>
      <c r="L527" s="1"/>
      <c r="R527" s="1"/>
      <c r="AC527" s="1"/>
      <c r="AE527" s="1"/>
      <c r="AG527" s="1"/>
    </row>
    <row r="528" spans="6:33" customHeight="1">
      <c r="F528" s="1"/>
      <c r="G528" s="1"/>
      <c r="J528" s="1"/>
      <c r="K528" s="1"/>
      <c r="L528" s="1"/>
      <c r="R528" s="1"/>
      <c r="AC528" s="1"/>
      <c r="AE528" s="1"/>
      <c r="AG528" s="1"/>
    </row>
    <row r="529" spans="6:33" customHeight="1">
      <c r="F529" s="1"/>
      <c r="G529" s="1"/>
      <c r="J529" s="1"/>
      <c r="K529" s="1"/>
      <c r="L529" s="1"/>
      <c r="R529" s="1"/>
      <c r="AC529" s="1"/>
      <c r="AE529" s="1"/>
      <c r="AG529" s="1"/>
    </row>
    <row r="530" spans="6:33" customHeight="1">
      <c r="F530" s="1"/>
      <c r="G530" s="1"/>
      <c r="J530" s="1"/>
      <c r="K530" s="1"/>
      <c r="L530" s="1"/>
      <c r="R530" s="1"/>
      <c r="AC530" s="1"/>
      <c r="AE530" s="1"/>
      <c r="AG530" s="1"/>
    </row>
    <row r="531" spans="6:33" customHeight="1">
      <c r="F531" s="1"/>
      <c r="G531" s="1"/>
      <c r="J531" s="1"/>
      <c r="K531" s="1"/>
      <c r="L531" s="1"/>
      <c r="R531" s="1"/>
      <c r="AC531" s="1"/>
      <c r="AE531" s="1"/>
      <c r="AG531" s="1"/>
    </row>
    <row r="532" spans="6:33" customHeight="1">
      <c r="F532" s="1"/>
      <c r="G532" s="1"/>
      <c r="J532" s="1"/>
      <c r="K532" s="1"/>
      <c r="L532" s="1"/>
      <c r="R532" s="1"/>
      <c r="AC532" s="1"/>
      <c r="AE532" s="1"/>
      <c r="AG532" s="1"/>
    </row>
    <row r="533" spans="6:33" customHeight="1">
      <c r="F533" s="1"/>
      <c r="G533" s="1"/>
      <c r="J533" s="1"/>
      <c r="K533" s="1"/>
      <c r="L533" s="1"/>
      <c r="R533" s="1"/>
      <c r="AC533" s="1"/>
      <c r="AE533" s="1"/>
      <c r="AG533" s="1"/>
    </row>
    <row r="534" spans="6:33" customHeight="1">
      <c r="F534" s="1"/>
      <c r="G534" s="1"/>
      <c r="J534" s="1"/>
      <c r="K534" s="1"/>
      <c r="L534" s="1"/>
      <c r="R534" s="1"/>
      <c r="AC534" s="1"/>
      <c r="AE534" s="1"/>
      <c r="AG534" s="1"/>
    </row>
    <row r="535" spans="6:33" customHeight="1">
      <c r="F535" s="1"/>
      <c r="G535" s="1"/>
      <c r="J535" s="1"/>
      <c r="K535" s="1"/>
      <c r="L535" s="1"/>
      <c r="R535" s="1"/>
      <c r="AC535" s="1"/>
      <c r="AE535" s="1"/>
      <c r="AG535" s="1"/>
    </row>
    <row r="536" spans="6:33" customHeight="1">
      <c r="F536" s="1"/>
      <c r="G536" s="1"/>
      <c r="J536" s="1"/>
      <c r="K536" s="1"/>
      <c r="L536" s="1"/>
      <c r="R536" s="1"/>
      <c r="AC536" s="1"/>
      <c r="AE536" s="1"/>
      <c r="AG536" s="1"/>
    </row>
    <row r="537" spans="6:33" customHeight="1">
      <c r="F537" s="1"/>
      <c r="G537" s="1"/>
      <c r="J537" s="1"/>
      <c r="K537" s="1"/>
      <c r="L537" s="1"/>
      <c r="R537" s="1"/>
      <c r="AC537" s="1"/>
      <c r="AE537" s="1"/>
      <c r="AG537" s="1"/>
    </row>
    <row r="538" spans="6:33" customHeight="1">
      <c r="F538" s="1"/>
      <c r="G538" s="1"/>
      <c r="J538" s="1"/>
      <c r="K538" s="1"/>
      <c r="L538" s="1"/>
      <c r="R538" s="1"/>
      <c r="AC538" s="1"/>
      <c r="AE538" s="1"/>
      <c r="AG538" s="1"/>
    </row>
    <row r="539" spans="6:33" customHeight="1">
      <c r="F539" s="1"/>
      <c r="G539" s="1"/>
      <c r="J539" s="1"/>
      <c r="K539" s="1"/>
      <c r="L539" s="1"/>
      <c r="R539" s="1"/>
      <c r="AC539" s="1"/>
      <c r="AE539" s="1"/>
      <c r="AG539" s="1"/>
    </row>
    <row r="540" spans="6:33" customHeight="1">
      <c r="F540" s="1"/>
      <c r="G540" s="1"/>
      <c r="J540" s="1"/>
      <c r="K540" s="1"/>
      <c r="L540" s="1"/>
      <c r="R540" s="1"/>
      <c r="AC540" s="1"/>
      <c r="AE540" s="1"/>
      <c r="AG540" s="1"/>
    </row>
    <row r="541" spans="6:33" customHeight="1">
      <c r="F541" s="1"/>
      <c r="G541" s="1"/>
      <c r="J541" s="1"/>
      <c r="K541" s="1"/>
      <c r="L541" s="1"/>
      <c r="R541" s="1"/>
      <c r="AC541" s="1"/>
      <c r="AE541" s="1"/>
      <c r="AG541" s="1"/>
    </row>
    <row r="542" spans="6:33" customHeight="1">
      <c r="F542" s="1"/>
      <c r="G542" s="1"/>
      <c r="J542" s="1"/>
      <c r="K542" s="1"/>
      <c r="L542" s="1"/>
      <c r="R542" s="1"/>
      <c r="AC542" s="1"/>
      <c r="AE542" s="1"/>
      <c r="AG542" s="1"/>
    </row>
    <row r="543" spans="6:33" customHeight="1">
      <c r="F543" s="1"/>
      <c r="G543" s="1"/>
      <c r="J543" s="1"/>
      <c r="K543" s="1"/>
      <c r="L543" s="1"/>
      <c r="R543" s="1"/>
      <c r="AC543" s="1"/>
      <c r="AE543" s="1"/>
      <c r="AG543" s="1"/>
    </row>
    <row r="544" spans="6:33" customHeight="1">
      <c r="F544" s="1"/>
      <c r="G544" s="1"/>
      <c r="J544" s="1"/>
      <c r="K544" s="1"/>
      <c r="L544" s="1"/>
      <c r="R544" s="1"/>
      <c r="AC544" s="1"/>
      <c r="AE544" s="1"/>
      <c r="AG544" s="1"/>
    </row>
    <row r="545" spans="6:33" customHeight="1">
      <c r="F545" s="1"/>
      <c r="G545" s="1"/>
      <c r="J545" s="1"/>
      <c r="K545" s="1"/>
      <c r="L545" s="1"/>
      <c r="R545" s="1"/>
      <c r="AC545" s="1"/>
      <c r="AE545" s="1"/>
      <c r="AG545" s="1"/>
    </row>
    <row r="546" spans="6:33" customHeight="1">
      <c r="F546" s="1"/>
      <c r="G546" s="1"/>
      <c r="J546" s="1"/>
      <c r="K546" s="1"/>
      <c r="L546" s="1"/>
      <c r="R546" s="1"/>
      <c r="AC546" s="1"/>
      <c r="AE546" s="1"/>
      <c r="AG546" s="1"/>
    </row>
    <row r="547" spans="6:33" customHeight="1">
      <c r="F547" s="1"/>
      <c r="G547" s="1"/>
      <c r="J547" s="1"/>
      <c r="K547" s="1"/>
      <c r="L547" s="1"/>
      <c r="R547" s="1"/>
      <c r="AC547" s="1"/>
      <c r="AE547" s="1"/>
      <c r="AG547" s="1"/>
    </row>
    <row r="548" spans="6:33" customHeight="1">
      <c r="F548" s="1"/>
      <c r="G548" s="1"/>
      <c r="J548" s="1"/>
      <c r="K548" s="1"/>
      <c r="L548" s="1"/>
      <c r="R548" s="1"/>
      <c r="AC548" s="1"/>
      <c r="AE548" s="1"/>
      <c r="AG548" s="1"/>
    </row>
    <row r="549" spans="6:33" customHeight="1">
      <c r="F549" s="1"/>
      <c r="G549" s="1"/>
      <c r="J549" s="1"/>
      <c r="K549" s="1"/>
      <c r="L549" s="1"/>
      <c r="R549" s="1"/>
      <c r="AC549" s="1"/>
      <c r="AE549" s="1"/>
      <c r="AG549" s="1"/>
    </row>
    <row r="550" spans="6:33" customHeight="1">
      <c r="F550" s="1"/>
      <c r="G550" s="1"/>
      <c r="J550" s="1"/>
      <c r="K550" s="1"/>
      <c r="L550" s="1"/>
      <c r="R550" s="1"/>
      <c r="AC550" s="1"/>
      <c r="AE550" s="1"/>
      <c r="AG550" s="1"/>
    </row>
    <row r="551" spans="6:33" customHeight="1">
      <c r="F551" s="1"/>
      <c r="G551" s="1"/>
      <c r="J551" s="1"/>
      <c r="K551" s="1"/>
      <c r="L551" s="1"/>
      <c r="R551" s="1"/>
      <c r="AC551" s="1"/>
      <c r="AE551" s="1"/>
      <c r="AG551" s="1"/>
    </row>
    <row r="552" spans="6:33" customHeight="1">
      <c r="F552" s="1"/>
      <c r="G552" s="1"/>
      <c r="J552" s="1"/>
      <c r="K552" s="1"/>
      <c r="L552" s="1"/>
      <c r="R552" s="1"/>
      <c r="AC552" s="1"/>
      <c r="AE552" s="1"/>
      <c r="AG552" s="1"/>
    </row>
    <row r="553" spans="6:33" customHeight="1">
      <c r="F553" s="1"/>
      <c r="G553" s="1"/>
      <c r="J553" s="1"/>
      <c r="K553" s="1"/>
      <c r="L553" s="1"/>
      <c r="R553" s="1"/>
      <c r="AC553" s="1"/>
      <c r="AE553" s="1"/>
      <c r="AG553" s="1"/>
    </row>
    <row r="554" spans="6:33" customHeight="1">
      <c r="F554" s="1"/>
      <c r="G554" s="1"/>
      <c r="J554" s="1"/>
      <c r="K554" s="1"/>
      <c r="L554" s="1"/>
      <c r="R554" s="1"/>
      <c r="AC554" s="1"/>
      <c r="AE554" s="1"/>
      <c r="AG554" s="1"/>
    </row>
    <row r="555" spans="6:33" customHeight="1">
      <c r="F555" s="1"/>
      <c r="G555" s="1"/>
      <c r="J555" s="1"/>
      <c r="K555" s="1"/>
      <c r="L555" s="1"/>
      <c r="R555" s="1"/>
      <c r="AC555" s="1"/>
      <c r="AE555" s="1"/>
      <c r="AG555" s="1"/>
    </row>
    <row r="556" spans="6:33" customHeight="1">
      <c r="F556" s="1"/>
      <c r="G556" s="1"/>
      <c r="J556" s="1"/>
      <c r="K556" s="1"/>
      <c r="L556" s="1"/>
      <c r="R556" s="1"/>
      <c r="AC556" s="1"/>
      <c r="AE556" s="1"/>
      <c r="AG556" s="1"/>
    </row>
    <row r="557" spans="6:33" customHeight="1">
      <c r="F557" s="1"/>
      <c r="G557" s="1"/>
      <c r="J557" s="1"/>
      <c r="K557" s="1"/>
      <c r="L557" s="1"/>
      <c r="R557" s="1"/>
      <c r="AC557" s="1"/>
      <c r="AE557" s="1"/>
      <c r="AG557" s="1"/>
    </row>
    <row r="558" spans="6:33" customHeight="1">
      <c r="F558" s="1"/>
      <c r="G558" s="1"/>
      <c r="J558" s="1"/>
      <c r="K558" s="1"/>
      <c r="L558" s="1"/>
      <c r="R558" s="1"/>
      <c r="AC558" s="1"/>
      <c r="AE558" s="1"/>
      <c r="AG558" s="1"/>
    </row>
    <row r="559" spans="6:33" customHeight="1">
      <c r="F559" s="1"/>
      <c r="G559" s="1"/>
      <c r="J559" s="1"/>
      <c r="K559" s="1"/>
      <c r="L559" s="1"/>
      <c r="R559" s="1"/>
      <c r="AC559" s="1"/>
      <c r="AE559" s="1"/>
      <c r="AG559" s="1"/>
    </row>
    <row r="560" spans="6:33" customHeight="1">
      <c r="F560" s="1"/>
      <c r="G560" s="1"/>
      <c r="J560" s="1"/>
      <c r="K560" s="1"/>
      <c r="L560" s="1"/>
      <c r="R560" s="1"/>
      <c r="AC560" s="1"/>
      <c r="AE560" s="1"/>
      <c r="AG560" s="1"/>
    </row>
    <row r="561" spans="6:33" customHeight="1">
      <c r="F561" s="1"/>
      <c r="G561" s="1"/>
      <c r="J561" s="1"/>
      <c r="K561" s="1"/>
      <c r="L561" s="1"/>
      <c r="R561" s="1"/>
      <c r="AC561" s="1"/>
      <c r="AE561" s="1"/>
      <c r="AG561" s="1"/>
    </row>
    <row r="562" spans="6:33" customHeight="1">
      <c r="F562" s="1"/>
      <c r="G562" s="1"/>
      <c r="J562" s="1"/>
      <c r="K562" s="1"/>
      <c r="L562" s="1"/>
      <c r="R562" s="1"/>
      <c r="AC562" s="1"/>
      <c r="AE562" s="1"/>
      <c r="AG562" s="1"/>
    </row>
    <row r="563" spans="6:33" customHeight="1">
      <c r="F563" s="1"/>
      <c r="G563" s="1"/>
      <c r="J563" s="1"/>
      <c r="K563" s="1"/>
      <c r="L563" s="1"/>
      <c r="R563" s="1"/>
      <c r="AC563" s="1"/>
      <c r="AE563" s="1"/>
      <c r="AG563" s="1"/>
    </row>
    <row r="564" spans="6:33" customHeight="1">
      <c r="F564" s="1"/>
      <c r="G564" s="1"/>
      <c r="J564" s="1"/>
      <c r="K564" s="1"/>
      <c r="L564" s="1"/>
      <c r="R564" s="1"/>
      <c r="AC564" s="1"/>
      <c r="AE564" s="1"/>
      <c r="AG564" s="1"/>
    </row>
    <row r="565" spans="6:33" customHeight="1">
      <c r="F565" s="1"/>
      <c r="G565" s="1"/>
      <c r="J565" s="1"/>
      <c r="K565" s="1"/>
      <c r="L565" s="1"/>
      <c r="R565" s="1"/>
      <c r="AC565" s="1"/>
      <c r="AE565" s="1"/>
      <c r="AG565" s="1"/>
    </row>
    <row r="566" spans="6:33" customHeight="1">
      <c r="F566" s="1"/>
      <c r="G566" s="1"/>
      <c r="J566" s="1"/>
      <c r="K566" s="1"/>
      <c r="L566" s="1"/>
      <c r="R566" s="1"/>
      <c r="AC566" s="1"/>
      <c r="AE566" s="1"/>
      <c r="AG566" s="1"/>
    </row>
    <row r="567" spans="6:33" customHeight="1">
      <c r="F567" s="1"/>
      <c r="G567" s="1"/>
      <c r="J567" s="1"/>
      <c r="K567" s="1"/>
      <c r="L567" s="1"/>
      <c r="R567" s="1"/>
      <c r="AC567" s="1"/>
      <c r="AE567" s="1"/>
      <c r="AG567" s="1"/>
    </row>
    <row r="568" spans="6:33" customHeight="1">
      <c r="F568" s="1"/>
      <c r="G568" s="1"/>
      <c r="J568" s="1"/>
      <c r="K568" s="1"/>
      <c r="L568" s="1"/>
      <c r="R568" s="1"/>
      <c r="AC568" s="1"/>
      <c r="AE568" s="1"/>
      <c r="AG568" s="1"/>
    </row>
    <row r="569" spans="6:33" customHeight="1">
      <c r="F569" s="1"/>
      <c r="G569" s="1"/>
      <c r="J569" s="1"/>
      <c r="K569" s="1"/>
      <c r="L569" s="1"/>
      <c r="R569" s="1"/>
      <c r="AC569" s="1"/>
      <c r="AE569" s="1"/>
      <c r="AG569" s="1"/>
    </row>
    <row r="570" spans="6:33" customHeight="1">
      <c r="F570" s="1"/>
      <c r="G570" s="1"/>
      <c r="J570" s="1"/>
      <c r="K570" s="1"/>
      <c r="L570" s="1"/>
      <c r="R570" s="1"/>
      <c r="AC570" s="1"/>
      <c r="AE570" s="1"/>
      <c r="AG570" s="1"/>
    </row>
    <row r="571" spans="6:33" customHeight="1">
      <c r="F571" s="1"/>
      <c r="G571" s="1"/>
      <c r="J571" s="1"/>
      <c r="K571" s="1"/>
      <c r="L571" s="1"/>
      <c r="R571" s="1"/>
      <c r="AC571" s="1"/>
      <c r="AE571" s="1"/>
      <c r="AG571" s="1"/>
    </row>
    <row r="572" spans="6:33" customHeight="1">
      <c r="F572" s="1"/>
      <c r="G572" s="1"/>
      <c r="J572" s="1"/>
      <c r="K572" s="1"/>
      <c r="L572" s="1"/>
      <c r="R572" s="1"/>
      <c r="AC572" s="1"/>
      <c r="AE572" s="1"/>
      <c r="AG572" s="1"/>
    </row>
    <row r="573" spans="6:33" customHeight="1">
      <c r="F573" s="1"/>
      <c r="G573" s="1"/>
      <c r="J573" s="1"/>
      <c r="K573" s="1"/>
      <c r="L573" s="1"/>
      <c r="R573" s="1"/>
      <c r="AC573" s="1"/>
      <c r="AE573" s="1"/>
      <c r="AG573" s="1"/>
    </row>
    <row r="574" spans="6:33" customHeight="1">
      <c r="F574" s="1"/>
      <c r="G574" s="1"/>
      <c r="J574" s="1"/>
      <c r="K574" s="1"/>
      <c r="L574" s="1"/>
      <c r="R574" s="1"/>
      <c r="AC574" s="1"/>
      <c r="AE574" s="1"/>
      <c r="AG574" s="1"/>
    </row>
    <row r="575" spans="6:33" customHeight="1">
      <c r="F575" s="1"/>
      <c r="G575" s="1"/>
      <c r="J575" s="1"/>
      <c r="K575" s="1"/>
      <c r="L575" s="1"/>
      <c r="R575" s="1"/>
      <c r="AC575" s="1"/>
      <c r="AE575" s="1"/>
      <c r="AG575" s="1"/>
    </row>
    <row r="576" spans="6:33" customHeight="1">
      <c r="F576" s="1"/>
      <c r="G576" s="1"/>
      <c r="J576" s="1"/>
      <c r="K576" s="1"/>
      <c r="L576" s="1"/>
      <c r="R576" s="1"/>
      <c r="AC576" s="1"/>
      <c r="AE576" s="1"/>
      <c r="AG576" s="1"/>
    </row>
    <row r="577" spans="6:33" customHeight="1">
      <c r="F577" s="1"/>
      <c r="G577" s="1"/>
      <c r="J577" s="1"/>
      <c r="K577" s="1"/>
      <c r="L577" s="1"/>
      <c r="R577" s="1"/>
      <c r="AC577" s="1"/>
      <c r="AE577" s="1"/>
      <c r="AG577" s="1"/>
    </row>
    <row r="578" spans="6:33" customHeight="1">
      <c r="F578" s="1"/>
      <c r="G578" s="1"/>
      <c r="J578" s="1"/>
      <c r="K578" s="1"/>
      <c r="L578" s="1"/>
      <c r="R578" s="1"/>
      <c r="AC578" s="1"/>
      <c r="AE578" s="1"/>
      <c r="AG578" s="1"/>
    </row>
    <row r="579" spans="6:33" customHeight="1">
      <c r="F579" s="1"/>
      <c r="G579" s="1"/>
      <c r="J579" s="1"/>
      <c r="K579" s="1"/>
      <c r="L579" s="1"/>
      <c r="R579" s="1"/>
      <c r="AC579" s="1"/>
      <c r="AE579" s="1"/>
      <c r="AG579" s="1"/>
    </row>
    <row r="580" spans="6:33" customHeight="1">
      <c r="F580" s="1"/>
      <c r="G580" s="1"/>
      <c r="J580" s="1"/>
      <c r="K580" s="1"/>
      <c r="L580" s="1"/>
      <c r="R580" s="1"/>
      <c r="AC580" s="1"/>
      <c r="AE580" s="1"/>
      <c r="AG580" s="1"/>
    </row>
    <row r="581" spans="6:33" customHeight="1">
      <c r="F581" s="1"/>
      <c r="G581" s="1"/>
      <c r="J581" s="1"/>
      <c r="K581" s="1"/>
      <c r="L581" s="1"/>
      <c r="R581" s="1"/>
      <c r="AC581" s="1"/>
      <c r="AE581" s="1"/>
      <c r="AG581" s="1"/>
    </row>
    <row r="582" spans="6:33" customHeight="1">
      <c r="F582" s="1"/>
      <c r="G582" s="1"/>
      <c r="J582" s="1"/>
      <c r="K582" s="1"/>
      <c r="L582" s="1"/>
      <c r="R582" s="1"/>
      <c r="AC582" s="1"/>
      <c r="AE582" s="1"/>
      <c r="AG582" s="1"/>
    </row>
    <row r="583" spans="6:33" customHeight="1">
      <c r="F583" s="1"/>
      <c r="G583" s="1"/>
      <c r="J583" s="1"/>
      <c r="K583" s="1"/>
      <c r="L583" s="1"/>
      <c r="R583" s="1"/>
      <c r="AC583" s="1"/>
      <c r="AE583" s="1"/>
      <c r="AG583" s="1"/>
    </row>
    <row r="584" spans="6:33" customHeight="1">
      <c r="F584" s="1"/>
      <c r="G584" s="1"/>
      <c r="J584" s="1"/>
      <c r="K584" s="1"/>
      <c r="L584" s="1"/>
      <c r="R584" s="1"/>
      <c r="AC584" s="1"/>
      <c r="AE584" s="1"/>
      <c r="AG584" s="1"/>
    </row>
    <row r="585" spans="6:33" customHeight="1">
      <c r="F585" s="1"/>
      <c r="G585" s="1"/>
      <c r="J585" s="1"/>
      <c r="K585" s="1"/>
      <c r="L585" s="1"/>
      <c r="R585" s="1"/>
      <c r="AC585" s="1"/>
      <c r="AE585" s="1"/>
      <c r="AG585" s="1"/>
    </row>
    <row r="586" spans="6:33" customHeight="1">
      <c r="F586" s="1"/>
      <c r="G586" s="1"/>
      <c r="J586" s="1"/>
      <c r="K586" s="1"/>
      <c r="L586" s="1"/>
      <c r="R586" s="1"/>
      <c r="AC586" s="1"/>
      <c r="AE586" s="1"/>
      <c r="AG586" s="1"/>
    </row>
    <row r="587" spans="6:33" customHeight="1">
      <c r="F587" s="1"/>
      <c r="G587" s="1"/>
      <c r="J587" s="1"/>
      <c r="K587" s="1"/>
      <c r="L587" s="1"/>
      <c r="R587" s="1"/>
      <c r="AC587" s="1"/>
      <c r="AE587" s="1"/>
      <c r="AG587" s="1"/>
    </row>
    <row r="588" spans="6:33" customHeight="1">
      <c r="F588" s="1"/>
      <c r="G588" s="1"/>
      <c r="J588" s="1"/>
      <c r="K588" s="1"/>
      <c r="L588" s="1"/>
      <c r="R588" s="1"/>
      <c r="AC588" s="1"/>
      <c r="AE588" s="1"/>
      <c r="AG588" s="1"/>
    </row>
    <row r="589" spans="6:33" customHeight="1">
      <c r="F589" s="1"/>
      <c r="G589" s="1"/>
      <c r="J589" s="1"/>
      <c r="K589" s="1"/>
      <c r="L589" s="1"/>
      <c r="R589" s="1"/>
      <c r="AC589" s="1"/>
      <c r="AE589" s="1"/>
      <c r="AG589" s="1"/>
    </row>
    <row r="590" spans="6:33" customHeight="1">
      <c r="F590" s="1"/>
      <c r="G590" s="1"/>
      <c r="J590" s="1"/>
      <c r="K590" s="1"/>
      <c r="L590" s="1"/>
      <c r="R590" s="1"/>
      <c r="AC590" s="1"/>
      <c r="AE590" s="1"/>
      <c r="AG590" s="1"/>
    </row>
    <row r="591" spans="6:33" customHeight="1">
      <c r="F591" s="1"/>
      <c r="G591" s="1"/>
      <c r="J591" s="1"/>
      <c r="K591" s="1"/>
      <c r="L591" s="1"/>
      <c r="R591" s="1"/>
      <c r="AC591" s="1"/>
      <c r="AE591" s="1"/>
      <c r="AG591" s="1"/>
    </row>
    <row r="592" spans="6:33" customHeight="1">
      <c r="F592" s="1"/>
      <c r="G592" s="1"/>
      <c r="J592" s="1"/>
      <c r="K592" s="1"/>
      <c r="L592" s="1"/>
      <c r="R592" s="1"/>
      <c r="AC592" s="1"/>
      <c r="AE592" s="1"/>
      <c r="AG592" s="1"/>
    </row>
    <row r="593" spans="6:33" customHeight="1">
      <c r="F593" s="1"/>
      <c r="G593" s="1"/>
      <c r="J593" s="1"/>
      <c r="K593" s="1"/>
      <c r="L593" s="1"/>
      <c r="R593" s="1"/>
      <c r="AC593" s="1"/>
      <c r="AE593" s="1"/>
      <c r="AG593" s="1"/>
    </row>
    <row r="594" spans="6:33" customHeight="1">
      <c r="F594" s="1"/>
      <c r="G594" s="1"/>
      <c r="J594" s="1"/>
      <c r="K594" s="1"/>
      <c r="L594" s="1"/>
      <c r="R594" s="1"/>
      <c r="AC594" s="1"/>
      <c r="AE594" s="1"/>
      <c r="AG594" s="1"/>
    </row>
    <row r="595" spans="6:33" customHeight="1">
      <c r="F595" s="1"/>
      <c r="G595" s="1"/>
      <c r="J595" s="1"/>
      <c r="K595" s="1"/>
      <c r="L595" s="1"/>
      <c r="R595" s="1"/>
      <c r="AC595" s="1"/>
      <c r="AE595" s="1"/>
      <c r="AG595" s="1"/>
    </row>
    <row r="596" spans="6:33" customHeight="1">
      <c r="F596" s="1"/>
      <c r="G596" s="1"/>
      <c r="J596" s="1"/>
      <c r="K596" s="1"/>
      <c r="L596" s="1"/>
      <c r="R596" s="1"/>
      <c r="AC596" s="1"/>
      <c r="AE596" s="1"/>
      <c r="AG596" s="1"/>
    </row>
    <row r="597" spans="6:33" customHeight="1">
      <c r="F597" s="1"/>
      <c r="G597" s="1"/>
      <c r="J597" s="1"/>
      <c r="K597" s="1"/>
      <c r="L597" s="1"/>
      <c r="R597" s="1"/>
      <c r="AC597" s="1"/>
      <c r="AE597" s="1"/>
      <c r="AG597" s="1"/>
    </row>
    <row r="598" spans="6:33" customHeight="1">
      <c r="F598" s="1"/>
      <c r="G598" s="1"/>
      <c r="J598" s="1"/>
      <c r="K598" s="1"/>
      <c r="L598" s="1"/>
      <c r="R598" s="1"/>
      <c r="AC598" s="1"/>
      <c r="AE598" s="1"/>
      <c r="AG598" s="1"/>
    </row>
    <row r="599" spans="6:33" customHeight="1">
      <c r="F599" s="1"/>
      <c r="G599" s="1"/>
      <c r="J599" s="1"/>
      <c r="K599" s="1"/>
      <c r="L599" s="1"/>
      <c r="R599" s="1"/>
      <c r="AC599" s="1"/>
      <c r="AE599" s="1"/>
      <c r="AG599" s="1"/>
    </row>
    <row r="600" spans="6:33" customHeight="1">
      <c r="F600" s="1"/>
      <c r="G600" s="1"/>
      <c r="J600" s="1"/>
      <c r="K600" s="1"/>
      <c r="L600" s="1"/>
      <c r="R600" s="1"/>
      <c r="AC600" s="1"/>
      <c r="AE600" s="1"/>
      <c r="AG600" s="1"/>
    </row>
    <row r="601" spans="6:33" customHeight="1">
      <c r="F601" s="1"/>
      <c r="G601" s="1"/>
      <c r="J601" s="1"/>
      <c r="K601" s="1"/>
      <c r="L601" s="1"/>
      <c r="R601" s="1"/>
      <c r="AC601" s="1"/>
      <c r="AE601" s="1"/>
      <c r="AG601" s="1"/>
    </row>
    <row r="602" spans="6:33" customHeight="1">
      <c r="F602" s="1"/>
      <c r="G602" s="1"/>
      <c r="J602" s="1"/>
      <c r="K602" s="1"/>
      <c r="L602" s="1"/>
      <c r="R602" s="1"/>
      <c r="AC602" s="1"/>
      <c r="AE602" s="1"/>
      <c r="AG602" s="1"/>
    </row>
    <row r="603" spans="6:33" customHeight="1">
      <c r="F603" s="1"/>
      <c r="G603" s="1"/>
      <c r="J603" s="1"/>
      <c r="K603" s="1"/>
      <c r="L603" s="1"/>
      <c r="R603" s="1"/>
      <c r="AC603" s="1"/>
      <c r="AE603" s="1"/>
      <c r="AG603" s="1"/>
    </row>
    <row r="604" spans="6:33" customHeight="1">
      <c r="F604" s="1"/>
      <c r="G604" s="1"/>
      <c r="J604" s="1"/>
      <c r="K604" s="1"/>
      <c r="L604" s="1"/>
      <c r="R604" s="1"/>
      <c r="AC604" s="1"/>
      <c r="AE604" s="1"/>
      <c r="AG604" s="1"/>
    </row>
    <row r="605" spans="6:33" customHeight="1">
      <c r="F605" s="1"/>
      <c r="G605" s="1"/>
      <c r="J605" s="1"/>
      <c r="K605" s="1"/>
      <c r="L605" s="1"/>
      <c r="R605" s="1"/>
      <c r="AC605" s="1"/>
      <c r="AE605" s="1"/>
      <c r="AG605" s="1"/>
    </row>
    <row r="606" spans="6:33" customHeight="1">
      <c r="F606" s="1"/>
      <c r="G606" s="1"/>
      <c r="J606" s="1"/>
      <c r="K606" s="1"/>
      <c r="L606" s="1"/>
      <c r="R606" s="1"/>
      <c r="AC606" s="1"/>
      <c r="AE606" s="1"/>
      <c r="AG606" s="1"/>
    </row>
    <row r="607" spans="6:33" customHeight="1">
      <c r="F607" s="1"/>
      <c r="G607" s="1"/>
      <c r="J607" s="1"/>
      <c r="K607" s="1"/>
      <c r="L607" s="1"/>
      <c r="R607" s="1"/>
      <c r="AC607" s="1"/>
      <c r="AE607" s="1"/>
      <c r="AG607" s="1"/>
    </row>
    <row r="608" spans="6:33" customHeight="1">
      <c r="F608" s="1"/>
      <c r="G608" s="1"/>
      <c r="J608" s="1"/>
      <c r="K608" s="1"/>
      <c r="L608" s="1"/>
      <c r="R608" s="1"/>
      <c r="AC608" s="1"/>
      <c r="AE608" s="1"/>
      <c r="AG608" s="1"/>
    </row>
    <row r="609" spans="6:33" customHeight="1">
      <c r="F609" s="1"/>
      <c r="G609" s="1"/>
      <c r="J609" s="1"/>
      <c r="K609" s="1"/>
      <c r="L609" s="1"/>
      <c r="R609" s="1"/>
      <c r="AC609" s="1"/>
      <c r="AE609" s="1"/>
      <c r="AG609" s="1"/>
    </row>
    <row r="610" spans="6:33" customHeight="1">
      <c r="F610" s="1"/>
      <c r="G610" s="1"/>
      <c r="J610" s="1"/>
      <c r="K610" s="1"/>
      <c r="L610" s="1"/>
      <c r="R610" s="1"/>
      <c r="AC610" s="1"/>
      <c r="AE610" s="1"/>
      <c r="AG610" s="1"/>
    </row>
    <row r="611" spans="6:33" customHeight="1">
      <c r="F611" s="1"/>
      <c r="G611" s="1"/>
      <c r="J611" s="1"/>
      <c r="K611" s="1"/>
      <c r="L611" s="1"/>
      <c r="R611" s="1"/>
      <c r="AC611" s="1"/>
      <c r="AE611" s="1"/>
      <c r="AG611" s="1"/>
    </row>
    <row r="612" spans="6:33" customHeight="1">
      <c r="F612" s="1"/>
      <c r="G612" s="1"/>
      <c r="J612" s="1"/>
      <c r="K612" s="1"/>
      <c r="L612" s="1"/>
      <c r="R612" s="1"/>
      <c r="AC612" s="1"/>
      <c r="AE612" s="1"/>
      <c r="AG612" s="1"/>
    </row>
    <row r="613" spans="6:33" customHeight="1">
      <c r="F613" s="1"/>
      <c r="G613" s="1"/>
      <c r="J613" s="1"/>
      <c r="K613" s="1"/>
      <c r="L613" s="1"/>
      <c r="R613" s="1"/>
      <c r="AC613" s="1"/>
      <c r="AE613" s="1"/>
      <c r="AG613" s="1"/>
    </row>
    <row r="614" spans="6:33" customHeight="1">
      <c r="F614" s="1"/>
      <c r="G614" s="1"/>
      <c r="J614" s="1"/>
      <c r="K614" s="1"/>
      <c r="L614" s="1"/>
      <c r="R614" s="1"/>
      <c r="AC614" s="1"/>
      <c r="AE614" s="1"/>
      <c r="AG614" s="1"/>
    </row>
    <row r="615" spans="6:33" customHeight="1">
      <c r="F615" s="1"/>
      <c r="G615" s="1"/>
      <c r="J615" s="1"/>
      <c r="K615" s="1"/>
      <c r="L615" s="1"/>
      <c r="R615" s="1"/>
      <c r="AC615" s="1"/>
      <c r="AE615" s="1"/>
      <c r="AG615" s="1"/>
    </row>
    <row r="616" spans="6:33" customHeight="1">
      <c r="F616" s="1"/>
      <c r="G616" s="1"/>
      <c r="J616" s="1"/>
      <c r="K616" s="1"/>
      <c r="L616" s="1"/>
      <c r="R616" s="1"/>
      <c r="AC616" s="1"/>
      <c r="AE616" s="1"/>
      <c r="AG616" s="1"/>
    </row>
    <row r="617" spans="6:33" customHeight="1">
      <c r="F617" s="1"/>
      <c r="G617" s="1"/>
      <c r="J617" s="1"/>
      <c r="K617" s="1"/>
      <c r="L617" s="1"/>
      <c r="R617" s="1"/>
      <c r="AC617" s="1"/>
      <c r="AE617" s="1"/>
      <c r="AG617" s="1"/>
    </row>
    <row r="618" spans="6:33" customHeight="1">
      <c r="F618" s="1"/>
      <c r="G618" s="1"/>
      <c r="J618" s="1"/>
      <c r="K618" s="1"/>
      <c r="L618" s="1"/>
      <c r="R618" s="1"/>
      <c r="AC618" s="1"/>
      <c r="AE618" s="1"/>
      <c r="AG618" s="1"/>
    </row>
    <row r="619" spans="6:33" customHeight="1">
      <c r="F619" s="1"/>
      <c r="G619" s="1"/>
      <c r="J619" s="1"/>
      <c r="K619" s="1"/>
      <c r="L619" s="1"/>
      <c r="R619" s="1"/>
      <c r="AC619" s="1"/>
      <c r="AE619" s="1"/>
      <c r="AG619" s="1"/>
    </row>
    <row r="620" spans="6:33" customHeight="1">
      <c r="F620" s="1"/>
      <c r="G620" s="1"/>
      <c r="J620" s="1"/>
      <c r="K620" s="1"/>
      <c r="L620" s="1"/>
      <c r="R620" s="1"/>
      <c r="AC620" s="1"/>
      <c r="AE620" s="1"/>
      <c r="AG620" s="1"/>
    </row>
    <row r="621" spans="6:33" customHeight="1">
      <c r="F621" s="1"/>
      <c r="G621" s="1"/>
      <c r="J621" s="1"/>
      <c r="K621" s="1"/>
      <c r="L621" s="1"/>
      <c r="R621" s="1"/>
      <c r="AC621" s="1"/>
      <c r="AE621" s="1"/>
      <c r="AG621" s="1"/>
    </row>
    <row r="622" spans="6:33" customHeight="1">
      <c r="F622" s="1"/>
      <c r="G622" s="1"/>
      <c r="J622" s="1"/>
      <c r="K622" s="1"/>
      <c r="L622" s="1"/>
      <c r="R622" s="1"/>
      <c r="AC622" s="1"/>
      <c r="AE622" s="1"/>
      <c r="AG622" s="1"/>
    </row>
    <row r="623" spans="6:33" customHeight="1">
      <c r="F623" s="1"/>
      <c r="G623" s="1"/>
      <c r="J623" s="1"/>
      <c r="K623" s="1"/>
      <c r="L623" s="1"/>
      <c r="R623" s="1"/>
      <c r="AC623" s="1"/>
      <c r="AE623" s="1"/>
      <c r="AG623" s="1"/>
    </row>
    <row r="624" spans="6:33" customHeight="1">
      <c r="F624" s="1"/>
      <c r="G624" s="1"/>
      <c r="J624" s="1"/>
      <c r="K624" s="1"/>
      <c r="L624" s="1"/>
      <c r="R624" s="1"/>
      <c r="AC624" s="1"/>
      <c r="AE624" s="1"/>
      <c r="AG624" s="1"/>
    </row>
    <row r="625" spans="6:33" customHeight="1">
      <c r="F625" s="1"/>
      <c r="G625" s="1"/>
      <c r="J625" s="1"/>
      <c r="K625" s="1"/>
      <c r="L625" s="1"/>
      <c r="R625" s="1"/>
      <c r="AC625" s="1"/>
      <c r="AE625" s="1"/>
      <c r="AG625" s="1"/>
    </row>
    <row r="626" spans="6:33" customHeight="1">
      <c r="F626" s="1"/>
      <c r="G626" s="1"/>
      <c r="J626" s="1"/>
      <c r="K626" s="1"/>
      <c r="L626" s="1"/>
      <c r="R626" s="1"/>
      <c r="AC626" s="1"/>
      <c r="AE626" s="1"/>
      <c r="AG626" s="1"/>
    </row>
    <row r="627" spans="6:33" customHeight="1">
      <c r="F627" s="1"/>
      <c r="G627" s="1"/>
      <c r="J627" s="1"/>
      <c r="K627" s="1"/>
      <c r="L627" s="1"/>
      <c r="R627" s="1"/>
      <c r="AC627" s="1"/>
      <c r="AE627" s="1"/>
      <c r="AG627" s="1"/>
    </row>
    <row r="628" spans="6:33" customHeight="1">
      <c r="F628" s="1"/>
      <c r="G628" s="1"/>
      <c r="J628" s="1"/>
      <c r="K628" s="1"/>
      <c r="L628" s="1"/>
      <c r="R628" s="1"/>
      <c r="AC628" s="1"/>
      <c r="AE628" s="1"/>
      <c r="AG628" s="1"/>
    </row>
    <row r="629" spans="6:33" customHeight="1">
      <c r="F629" s="1"/>
      <c r="G629" s="1"/>
      <c r="J629" s="1"/>
      <c r="K629" s="1"/>
      <c r="L629" s="1"/>
      <c r="R629" s="1"/>
      <c r="AC629" s="1"/>
      <c r="AE629" s="1"/>
      <c r="AG629" s="1"/>
    </row>
    <row r="630" spans="6:33" customHeight="1">
      <c r="F630" s="1"/>
      <c r="G630" s="1"/>
      <c r="J630" s="1"/>
      <c r="K630" s="1"/>
      <c r="L630" s="1"/>
      <c r="R630" s="1"/>
      <c r="AC630" s="1"/>
      <c r="AE630" s="1"/>
      <c r="AG630" s="1"/>
    </row>
    <row r="631" spans="6:33" customHeight="1">
      <c r="F631" s="1"/>
      <c r="G631" s="1"/>
      <c r="J631" s="1"/>
      <c r="K631" s="1"/>
      <c r="L631" s="1"/>
      <c r="R631" s="1"/>
      <c r="AC631" s="1"/>
      <c r="AE631" s="1"/>
      <c r="AG631" s="1"/>
    </row>
    <row r="632" spans="6:33" customHeight="1">
      <c r="F632" s="1"/>
      <c r="G632" s="1"/>
      <c r="J632" s="1"/>
      <c r="K632" s="1"/>
      <c r="L632" s="1"/>
      <c r="R632" s="1"/>
      <c r="AC632" s="1"/>
      <c r="AE632" s="1"/>
      <c r="AG632" s="1"/>
    </row>
    <row r="633" spans="6:33" customHeight="1">
      <c r="F633" s="1"/>
      <c r="G633" s="1"/>
      <c r="J633" s="1"/>
      <c r="K633" s="1"/>
      <c r="L633" s="1"/>
      <c r="R633" s="1"/>
      <c r="AC633" s="1"/>
      <c r="AE633" s="1"/>
      <c r="AG633" s="1"/>
    </row>
    <row r="634" spans="6:33" customHeight="1">
      <c r="F634" s="1"/>
      <c r="G634" s="1"/>
      <c r="J634" s="1"/>
      <c r="K634" s="1"/>
      <c r="L634" s="1"/>
      <c r="R634" s="1"/>
      <c r="AC634" s="1"/>
      <c r="AE634" s="1"/>
      <c r="AG634" s="1"/>
    </row>
    <row r="635" spans="6:33" customHeight="1">
      <c r="F635" s="1"/>
      <c r="G635" s="1"/>
      <c r="J635" s="1"/>
      <c r="K635" s="1"/>
      <c r="L635" s="1"/>
      <c r="R635" s="1"/>
      <c r="AC635" s="1"/>
      <c r="AE635" s="1"/>
      <c r="AG635" s="1"/>
    </row>
    <row r="636" spans="6:33" customHeight="1">
      <c r="F636" s="1"/>
      <c r="G636" s="1"/>
      <c r="J636" s="1"/>
      <c r="K636" s="1"/>
      <c r="L636" s="1"/>
      <c r="R636" s="1"/>
      <c r="AC636" s="1"/>
      <c r="AE636" s="1"/>
      <c r="AG636" s="1"/>
    </row>
    <row r="637" spans="6:33" customHeight="1">
      <c r="F637" s="1"/>
      <c r="G637" s="1"/>
      <c r="J637" s="1"/>
      <c r="K637" s="1"/>
      <c r="L637" s="1"/>
      <c r="R637" s="1"/>
      <c r="AC637" s="1"/>
      <c r="AE637" s="1"/>
      <c r="AG637" s="1"/>
    </row>
    <row r="638" spans="6:33" customHeight="1">
      <c r="F638" s="1"/>
      <c r="G638" s="1"/>
      <c r="J638" s="1"/>
      <c r="K638" s="1"/>
      <c r="L638" s="1"/>
      <c r="R638" s="1"/>
      <c r="AC638" s="1"/>
      <c r="AE638" s="1"/>
      <c r="AG638" s="1"/>
    </row>
    <row r="639" spans="6:33" customHeight="1">
      <c r="F639" s="1"/>
      <c r="G639" s="1"/>
      <c r="J639" s="1"/>
      <c r="K639" s="1"/>
      <c r="L639" s="1"/>
      <c r="R639" s="1"/>
      <c r="AC639" s="1"/>
      <c r="AE639" s="1"/>
      <c r="AG639" s="1"/>
    </row>
    <row r="640" spans="6:33" customHeight="1">
      <c r="F640" s="1"/>
      <c r="G640" s="1"/>
      <c r="J640" s="1"/>
      <c r="K640" s="1"/>
      <c r="L640" s="1"/>
      <c r="R640" s="1"/>
      <c r="AC640" s="1"/>
      <c r="AE640" s="1"/>
      <c r="AG640" s="1"/>
    </row>
    <row r="641" spans="6:33" customHeight="1">
      <c r="F641" s="1"/>
      <c r="G641" s="1"/>
      <c r="J641" s="1"/>
      <c r="K641" s="1"/>
      <c r="L641" s="1"/>
      <c r="R641" s="1"/>
      <c r="AC641" s="1"/>
      <c r="AE641" s="1"/>
      <c r="AG641" s="1"/>
    </row>
    <row r="642" spans="6:33" customHeight="1">
      <c r="F642" s="1"/>
      <c r="G642" s="1"/>
      <c r="J642" s="1"/>
      <c r="K642" s="1"/>
      <c r="L642" s="1"/>
      <c r="R642" s="1"/>
      <c r="AC642" s="1"/>
      <c r="AE642" s="1"/>
      <c r="AG642" s="1"/>
    </row>
    <row r="643" spans="6:33" customHeight="1">
      <c r="F643" s="1"/>
      <c r="G643" s="1"/>
      <c r="J643" s="1"/>
      <c r="K643" s="1"/>
      <c r="L643" s="1"/>
      <c r="R643" s="1"/>
      <c r="AC643" s="1"/>
      <c r="AE643" s="1"/>
      <c r="AG643" s="1"/>
    </row>
    <row r="644" spans="6:33" customHeight="1">
      <c r="F644" s="1"/>
      <c r="G644" s="1"/>
      <c r="J644" s="1"/>
      <c r="K644" s="1"/>
      <c r="L644" s="1"/>
      <c r="R644" s="1"/>
      <c r="AC644" s="1"/>
      <c r="AE644" s="1"/>
      <c r="AG644" s="1"/>
    </row>
    <row r="645" spans="6:33" customHeight="1">
      <c r="F645" s="1"/>
      <c r="G645" s="1"/>
      <c r="J645" s="1"/>
      <c r="K645" s="1"/>
      <c r="L645" s="1"/>
      <c r="R645" s="1"/>
      <c r="AC645" s="1"/>
      <c r="AE645" s="1"/>
      <c r="AG645" s="1"/>
    </row>
    <row r="646" spans="6:33" customHeight="1">
      <c r="F646" s="1"/>
      <c r="G646" s="1"/>
      <c r="J646" s="1"/>
      <c r="K646" s="1"/>
      <c r="L646" s="1"/>
      <c r="R646" s="1"/>
      <c r="AC646" s="1"/>
      <c r="AE646" s="1"/>
      <c r="AG646" s="1"/>
    </row>
    <row r="647" spans="6:33" customHeight="1">
      <c r="F647" s="1"/>
      <c r="G647" s="1"/>
      <c r="J647" s="1"/>
      <c r="K647" s="1"/>
      <c r="L647" s="1"/>
      <c r="R647" s="1"/>
      <c r="AC647" s="1"/>
      <c r="AE647" s="1"/>
      <c r="AG647" s="1"/>
    </row>
    <row r="648" spans="6:33" customHeight="1">
      <c r="F648" s="1"/>
      <c r="G648" s="1"/>
      <c r="J648" s="1"/>
      <c r="K648" s="1"/>
      <c r="L648" s="1"/>
      <c r="R648" s="1"/>
      <c r="AC648" s="1"/>
      <c r="AE648" s="1"/>
      <c r="AG648" s="1"/>
    </row>
    <row r="649" spans="6:33" customHeight="1">
      <c r="F649" s="1"/>
      <c r="G649" s="1"/>
      <c r="J649" s="1"/>
      <c r="K649" s="1"/>
      <c r="L649" s="1"/>
      <c r="R649" s="1"/>
      <c r="AC649" s="1"/>
      <c r="AE649" s="1"/>
      <c r="AG649" s="1"/>
    </row>
    <row r="650" spans="6:33" customHeight="1">
      <c r="F650" s="1"/>
      <c r="G650" s="1"/>
      <c r="J650" s="1"/>
      <c r="K650" s="1"/>
      <c r="L650" s="1"/>
      <c r="R650" s="1"/>
      <c r="AC650" s="1"/>
      <c r="AE650" s="1"/>
      <c r="AG650" s="1"/>
    </row>
    <row r="651" spans="6:33" customHeight="1">
      <c r="F651" s="1"/>
      <c r="G651" s="1"/>
      <c r="J651" s="1"/>
      <c r="K651" s="1"/>
      <c r="L651" s="1"/>
      <c r="R651" s="1"/>
      <c r="AC651" s="1"/>
      <c r="AE651" s="1"/>
      <c r="AG651" s="1"/>
    </row>
    <row r="652" spans="6:33" customHeight="1">
      <c r="F652" s="1"/>
      <c r="G652" s="1"/>
      <c r="J652" s="1"/>
      <c r="K652" s="1"/>
      <c r="L652" s="1"/>
      <c r="R652" s="1"/>
      <c r="AC652" s="1"/>
      <c r="AE652" s="1"/>
      <c r="AG652" s="1"/>
    </row>
    <row r="653" spans="6:33" customHeight="1">
      <c r="F653" s="1"/>
      <c r="G653" s="1"/>
      <c r="J653" s="1"/>
      <c r="K653" s="1"/>
      <c r="L653" s="1"/>
      <c r="R653" s="1"/>
      <c r="AC653" s="1"/>
      <c r="AE653" s="1"/>
      <c r="AG653" s="1"/>
    </row>
    <row r="654" spans="6:33" customHeight="1">
      <c r="F654" s="1"/>
      <c r="G654" s="1"/>
      <c r="J654" s="1"/>
      <c r="K654" s="1"/>
      <c r="L654" s="1"/>
      <c r="R654" s="1"/>
      <c r="AC654" s="1"/>
      <c r="AE654" s="1"/>
      <c r="AG654" s="1"/>
    </row>
    <row r="655" spans="6:33" customHeight="1">
      <c r="F655" s="1"/>
      <c r="G655" s="1"/>
      <c r="J655" s="1"/>
      <c r="K655" s="1"/>
      <c r="L655" s="1"/>
      <c r="R655" s="1"/>
      <c r="AC655" s="1"/>
      <c r="AE655" s="1"/>
      <c r="AG655" s="1"/>
    </row>
    <row r="656" spans="6:33" customHeight="1">
      <c r="F656" s="1"/>
      <c r="G656" s="1"/>
      <c r="J656" s="1"/>
      <c r="K656" s="1"/>
      <c r="L656" s="1"/>
      <c r="R656" s="1"/>
      <c r="AC656" s="1"/>
      <c r="AE656" s="1"/>
      <c r="AG656" s="1"/>
    </row>
    <row r="657" spans="6:33" customHeight="1">
      <c r="F657" s="1"/>
      <c r="G657" s="1"/>
      <c r="J657" s="1"/>
      <c r="K657" s="1"/>
      <c r="L657" s="1"/>
      <c r="R657" s="1"/>
      <c r="AC657" s="1"/>
      <c r="AE657" s="1"/>
      <c r="AG657" s="1"/>
    </row>
    <row r="658" spans="6:33" customHeight="1">
      <c r="F658" s="1"/>
      <c r="G658" s="1"/>
      <c r="J658" s="1"/>
      <c r="K658" s="1"/>
      <c r="L658" s="1"/>
      <c r="R658" s="1"/>
      <c r="AC658" s="1"/>
      <c r="AE658" s="1"/>
      <c r="AG658" s="1"/>
    </row>
    <row r="659" spans="6:33" customHeight="1">
      <c r="F659" s="1"/>
      <c r="G659" s="1"/>
      <c r="J659" s="1"/>
      <c r="K659" s="1"/>
      <c r="L659" s="1"/>
      <c r="R659" s="1"/>
      <c r="AC659" s="1"/>
      <c r="AE659" s="1"/>
      <c r="AG659" s="1"/>
    </row>
    <row r="660" spans="6:33" customHeight="1">
      <c r="F660" s="1"/>
      <c r="G660" s="1"/>
      <c r="J660" s="1"/>
      <c r="K660" s="1"/>
      <c r="L660" s="1"/>
      <c r="R660" s="1"/>
      <c r="AC660" s="1"/>
      <c r="AE660" s="1"/>
      <c r="AG660" s="1"/>
    </row>
    <row r="661" spans="6:33" customHeight="1">
      <c r="F661" s="1"/>
      <c r="G661" s="1"/>
      <c r="J661" s="1"/>
      <c r="K661" s="1"/>
      <c r="L661" s="1"/>
      <c r="R661" s="1"/>
      <c r="AC661" s="1"/>
      <c r="AE661" s="1"/>
      <c r="AG661" s="1"/>
    </row>
    <row r="662" spans="6:33" customHeight="1">
      <c r="F662" s="1"/>
      <c r="G662" s="1"/>
      <c r="J662" s="1"/>
      <c r="K662" s="1"/>
      <c r="L662" s="1"/>
      <c r="R662" s="1"/>
      <c r="AC662" s="1"/>
      <c r="AE662" s="1"/>
      <c r="AG662" s="1"/>
    </row>
    <row r="663" spans="6:33" customHeight="1">
      <c r="F663" s="1"/>
      <c r="G663" s="1"/>
      <c r="J663" s="1"/>
      <c r="K663" s="1"/>
      <c r="L663" s="1"/>
      <c r="R663" s="1"/>
      <c r="AC663" s="1"/>
      <c r="AE663" s="1"/>
      <c r="AG663" s="1"/>
    </row>
    <row r="664" spans="6:33" customHeight="1">
      <c r="F664" s="1"/>
      <c r="G664" s="1"/>
      <c r="J664" s="1"/>
      <c r="K664" s="1"/>
      <c r="L664" s="1"/>
      <c r="R664" s="1"/>
      <c r="AC664" s="1"/>
      <c r="AE664" s="1"/>
      <c r="AG664" s="1"/>
    </row>
    <row r="665" spans="6:33" customHeight="1">
      <c r="F665" s="1"/>
      <c r="G665" s="1"/>
      <c r="J665" s="1"/>
      <c r="K665" s="1"/>
      <c r="L665" s="1"/>
      <c r="R665" s="1"/>
      <c r="AC665" s="1"/>
      <c r="AE665" s="1"/>
      <c r="AG665" s="1"/>
    </row>
    <row r="666" spans="6:33" customHeight="1">
      <c r="F666" s="1"/>
      <c r="G666" s="1"/>
      <c r="J666" s="1"/>
      <c r="K666" s="1"/>
      <c r="L666" s="1"/>
      <c r="R666" s="1"/>
      <c r="AC666" s="1"/>
      <c r="AE666" s="1"/>
      <c r="AG666" s="1"/>
    </row>
    <row r="667" spans="6:33" customHeight="1">
      <c r="F667" s="1"/>
      <c r="G667" s="1"/>
      <c r="J667" s="1"/>
      <c r="K667" s="1"/>
      <c r="L667" s="1"/>
      <c r="R667" s="1"/>
      <c r="AC667" s="1"/>
      <c r="AE667" s="1"/>
      <c r="AG667" s="1"/>
    </row>
    <row r="668" spans="6:33" customHeight="1">
      <c r="F668" s="1"/>
      <c r="G668" s="1"/>
      <c r="J668" s="1"/>
      <c r="K668" s="1"/>
      <c r="L668" s="1"/>
      <c r="R668" s="1"/>
      <c r="AC668" s="1"/>
      <c r="AE668" s="1"/>
      <c r="AG668" s="1"/>
    </row>
    <row r="669" spans="6:33" customHeight="1">
      <c r="F669" s="1"/>
      <c r="G669" s="1"/>
      <c r="J669" s="1"/>
      <c r="K669" s="1"/>
      <c r="L669" s="1"/>
      <c r="R669" s="1"/>
      <c r="AC669" s="1"/>
      <c r="AE669" s="1"/>
      <c r="AG669" s="1"/>
    </row>
    <row r="670" spans="6:33" customHeight="1">
      <c r="F670" s="1"/>
      <c r="G670" s="1"/>
      <c r="J670" s="1"/>
      <c r="K670" s="1"/>
      <c r="L670" s="1"/>
      <c r="R670" s="1"/>
      <c r="AC670" s="1"/>
      <c r="AE670" s="1"/>
      <c r="AG670" s="1"/>
    </row>
    <row r="671" spans="6:33" customHeight="1">
      <c r="F671" s="1"/>
      <c r="G671" s="1"/>
      <c r="J671" s="1"/>
      <c r="K671" s="1"/>
      <c r="L671" s="1"/>
      <c r="R671" s="1"/>
      <c r="AC671" s="1"/>
      <c r="AE671" s="1"/>
      <c r="AG671" s="1"/>
    </row>
    <row r="672" spans="6:33" customHeight="1">
      <c r="F672" s="1"/>
      <c r="G672" s="1"/>
      <c r="J672" s="1"/>
      <c r="K672" s="1"/>
      <c r="L672" s="1"/>
      <c r="R672" s="1"/>
      <c r="AC672" s="1"/>
      <c r="AE672" s="1"/>
      <c r="AG672" s="1"/>
    </row>
    <row r="673" spans="6:33" customHeight="1">
      <c r="F673" s="1"/>
      <c r="G673" s="1"/>
      <c r="J673" s="1"/>
      <c r="K673" s="1"/>
      <c r="L673" s="1"/>
      <c r="R673" s="1"/>
      <c r="AC673" s="1"/>
      <c r="AE673" s="1"/>
      <c r="AG673" s="1"/>
    </row>
    <row r="674" spans="6:33" customHeight="1">
      <c r="F674" s="1"/>
      <c r="G674" s="1"/>
      <c r="J674" s="1"/>
      <c r="K674" s="1"/>
      <c r="L674" s="1"/>
      <c r="R674" s="1"/>
      <c r="AC674" s="1"/>
      <c r="AE674" s="1"/>
      <c r="AG674" s="1"/>
    </row>
    <row r="675" spans="6:33" customHeight="1">
      <c r="F675" s="1"/>
      <c r="G675" s="1"/>
      <c r="J675" s="1"/>
      <c r="K675" s="1"/>
      <c r="L675" s="1"/>
      <c r="R675" s="1"/>
      <c r="AC675" s="1"/>
      <c r="AE675" s="1"/>
      <c r="AG675" s="1"/>
    </row>
    <row r="676" spans="6:33" customHeight="1">
      <c r="F676" s="1"/>
      <c r="G676" s="1"/>
      <c r="J676" s="1"/>
      <c r="K676" s="1"/>
      <c r="L676" s="1"/>
      <c r="R676" s="1"/>
      <c r="AC676" s="1"/>
      <c r="AE676" s="1"/>
      <c r="AG676" s="1"/>
    </row>
    <row r="677" spans="6:33" customHeight="1">
      <c r="F677" s="1"/>
      <c r="G677" s="1"/>
      <c r="J677" s="1"/>
      <c r="K677" s="1"/>
      <c r="L677" s="1"/>
      <c r="R677" s="1"/>
      <c r="AC677" s="1"/>
      <c r="AE677" s="1"/>
      <c r="AG677" s="1"/>
    </row>
    <row r="678" spans="6:33" customHeight="1">
      <c r="F678" s="1"/>
      <c r="G678" s="1"/>
      <c r="J678" s="1"/>
      <c r="K678" s="1"/>
      <c r="L678" s="1"/>
      <c r="R678" s="1"/>
      <c r="AC678" s="1"/>
      <c r="AE678" s="1"/>
      <c r="AG678" s="1"/>
    </row>
    <row r="679" spans="6:33" customHeight="1">
      <c r="F679" s="1"/>
      <c r="G679" s="1"/>
      <c r="J679" s="1"/>
      <c r="K679" s="1"/>
      <c r="L679" s="1"/>
      <c r="R679" s="1"/>
      <c r="AC679" s="1"/>
      <c r="AE679" s="1"/>
      <c r="AG679" s="1"/>
    </row>
    <row r="680" spans="6:33" customHeight="1">
      <c r="F680" s="1"/>
      <c r="G680" s="1"/>
      <c r="J680" s="1"/>
      <c r="K680" s="1"/>
      <c r="L680" s="1"/>
      <c r="R680" s="1"/>
      <c r="AC680" s="1"/>
      <c r="AE680" s="1"/>
      <c r="AG680" s="1"/>
    </row>
    <row r="681" spans="6:33" customHeight="1">
      <c r="F681" s="1"/>
      <c r="G681" s="1"/>
      <c r="J681" s="1"/>
      <c r="K681" s="1"/>
      <c r="L681" s="1"/>
      <c r="R681" s="1"/>
      <c r="AC681" s="1"/>
      <c r="AE681" s="1"/>
      <c r="AG681" s="1"/>
    </row>
    <row r="682" spans="6:33" customHeight="1">
      <c r="F682" s="1"/>
      <c r="G682" s="1"/>
      <c r="J682" s="1"/>
      <c r="K682" s="1"/>
      <c r="L682" s="1"/>
      <c r="R682" s="1"/>
      <c r="AC682" s="1"/>
      <c r="AE682" s="1"/>
      <c r="AG682" s="1"/>
    </row>
    <row r="683" spans="6:33" customHeight="1">
      <c r="F683" s="1"/>
      <c r="G683" s="1"/>
      <c r="J683" s="1"/>
      <c r="K683" s="1"/>
      <c r="L683" s="1"/>
      <c r="R683" s="1"/>
      <c r="AC683" s="1"/>
      <c r="AE683" s="1"/>
      <c r="AG683" s="1"/>
    </row>
    <row r="684" spans="6:33" customHeight="1">
      <c r="F684" s="1"/>
      <c r="G684" s="1"/>
      <c r="J684" s="1"/>
      <c r="K684" s="1"/>
      <c r="L684" s="1"/>
      <c r="R684" s="1"/>
      <c r="AC684" s="1"/>
      <c r="AE684" s="1"/>
      <c r="AG684" s="1"/>
    </row>
    <row r="685" spans="6:33" customHeight="1">
      <c r="F685" s="1"/>
      <c r="G685" s="1"/>
      <c r="J685" s="1"/>
      <c r="K685" s="1"/>
      <c r="L685" s="1"/>
      <c r="R685" s="1"/>
      <c r="AC685" s="1"/>
      <c r="AE685" s="1"/>
      <c r="AG685" s="1"/>
    </row>
    <row r="686" spans="6:33" customHeight="1">
      <c r="F686" s="1"/>
      <c r="G686" s="1"/>
      <c r="J686" s="1"/>
      <c r="K686" s="1"/>
      <c r="L686" s="1"/>
      <c r="R686" s="1"/>
      <c r="AC686" s="1"/>
      <c r="AE686" s="1"/>
      <c r="AG686" s="1"/>
    </row>
    <row r="687" spans="6:33" customHeight="1">
      <c r="F687" s="1"/>
      <c r="G687" s="1"/>
      <c r="J687" s="1"/>
      <c r="K687" s="1"/>
      <c r="L687" s="1"/>
      <c r="R687" s="1"/>
      <c r="AC687" s="1"/>
      <c r="AE687" s="1"/>
      <c r="AG687" s="1"/>
    </row>
    <row r="688" spans="6:33" customHeight="1">
      <c r="F688" s="1"/>
      <c r="G688" s="1"/>
      <c r="J688" s="1"/>
      <c r="K688" s="1"/>
      <c r="L688" s="1"/>
      <c r="R688" s="1"/>
      <c r="AC688" s="1"/>
      <c r="AE688" s="1"/>
      <c r="AG688" s="1"/>
    </row>
    <row r="689" spans="6:33" customHeight="1">
      <c r="F689" s="1"/>
      <c r="G689" s="1"/>
      <c r="J689" s="1"/>
      <c r="K689" s="1"/>
      <c r="L689" s="1"/>
      <c r="R689" s="1"/>
      <c r="AC689" s="1"/>
      <c r="AE689" s="1"/>
      <c r="AG689" s="1"/>
    </row>
    <row r="690" spans="6:33" customHeight="1">
      <c r="F690" s="1"/>
      <c r="G690" s="1"/>
      <c r="J690" s="1"/>
      <c r="K690" s="1"/>
      <c r="L690" s="1"/>
      <c r="R690" s="1"/>
      <c r="AC690" s="1"/>
      <c r="AE690" s="1"/>
      <c r="AG690" s="1"/>
    </row>
    <row r="691" spans="6:33" customHeight="1">
      <c r="F691" s="1"/>
      <c r="G691" s="1"/>
      <c r="J691" s="1"/>
      <c r="K691" s="1"/>
      <c r="L691" s="1"/>
      <c r="R691" s="1"/>
      <c r="AC691" s="1"/>
      <c r="AE691" s="1"/>
      <c r="AG691" s="1"/>
    </row>
    <row r="692" spans="6:33" customHeight="1">
      <c r="F692" s="1"/>
      <c r="G692" s="1"/>
      <c r="J692" s="1"/>
      <c r="K692" s="1"/>
      <c r="L692" s="1"/>
      <c r="R692" s="1"/>
      <c r="AC692" s="1"/>
      <c r="AE692" s="1"/>
      <c r="AG692" s="1"/>
    </row>
    <row r="693" spans="6:33" customHeight="1">
      <c r="F693" s="1"/>
      <c r="G693" s="1"/>
      <c r="J693" s="1"/>
      <c r="K693" s="1"/>
      <c r="L693" s="1"/>
      <c r="R693" s="1"/>
      <c r="AC693" s="1"/>
      <c r="AE693" s="1"/>
      <c r="AG693" s="1"/>
    </row>
    <row r="694" spans="6:33" customHeight="1">
      <c r="F694" s="1"/>
      <c r="G694" s="1"/>
      <c r="J694" s="1"/>
      <c r="K694" s="1"/>
      <c r="L694" s="1"/>
      <c r="R694" s="1"/>
      <c r="AC694" s="1"/>
      <c r="AE694" s="1"/>
      <c r="AG694" s="1"/>
    </row>
    <row r="695" spans="6:33" customHeight="1">
      <c r="F695" s="1"/>
      <c r="G695" s="1"/>
      <c r="J695" s="1"/>
      <c r="K695" s="1"/>
      <c r="L695" s="1"/>
      <c r="R695" s="1"/>
      <c r="AC695" s="1"/>
      <c r="AE695" s="1"/>
      <c r="AG695" s="1"/>
    </row>
    <row r="696" spans="6:33" customHeight="1">
      <c r="F696" s="1"/>
      <c r="G696" s="1"/>
      <c r="J696" s="1"/>
      <c r="K696" s="1"/>
      <c r="L696" s="1"/>
      <c r="R696" s="1"/>
      <c r="AC696" s="1"/>
      <c r="AE696" s="1"/>
      <c r="AG696" s="1"/>
    </row>
    <row r="697" spans="6:33" customHeight="1">
      <c r="F697" s="1"/>
      <c r="G697" s="1"/>
      <c r="J697" s="1"/>
      <c r="K697" s="1"/>
      <c r="L697" s="1"/>
      <c r="R697" s="1"/>
      <c r="AC697" s="1"/>
      <c r="AE697" s="1"/>
      <c r="AG697" s="1"/>
    </row>
    <row r="698" spans="6:33" customHeight="1">
      <c r="F698" s="1"/>
      <c r="G698" s="1"/>
      <c r="J698" s="1"/>
      <c r="K698" s="1"/>
      <c r="L698" s="1"/>
      <c r="R698" s="1"/>
      <c r="AC698" s="1"/>
      <c r="AE698" s="1"/>
      <c r="AG698" s="1"/>
    </row>
    <row r="699" spans="6:33" customHeight="1">
      <c r="F699" s="1"/>
      <c r="G699" s="1"/>
      <c r="J699" s="1"/>
      <c r="K699" s="1"/>
      <c r="L699" s="1"/>
      <c r="R699" s="1"/>
      <c r="AC699" s="1"/>
      <c r="AE699" s="1"/>
      <c r="AG699" s="1"/>
    </row>
    <row r="700" spans="6:33" customHeight="1">
      <c r="F700" s="1"/>
      <c r="G700" s="1"/>
      <c r="J700" s="1"/>
      <c r="K700" s="1"/>
      <c r="L700" s="1"/>
      <c r="R700" s="1"/>
      <c r="AC700" s="1"/>
      <c r="AE700" s="1"/>
      <c r="AG700" s="1"/>
    </row>
    <row r="701" spans="6:33" customHeight="1">
      <c r="F701" s="1"/>
      <c r="G701" s="1"/>
      <c r="J701" s="1"/>
      <c r="K701" s="1"/>
      <c r="L701" s="1"/>
      <c r="R701" s="1"/>
      <c r="AC701" s="1"/>
      <c r="AE701" s="1"/>
      <c r="AG701" s="1"/>
    </row>
    <row r="702" spans="6:33" customHeight="1">
      <c r="F702" s="1"/>
      <c r="G702" s="1"/>
      <c r="J702" s="1"/>
      <c r="K702" s="1"/>
      <c r="L702" s="1"/>
      <c r="R702" s="1"/>
      <c r="AC702" s="1"/>
      <c r="AE702" s="1"/>
      <c r="AG702" s="1"/>
    </row>
    <row r="703" spans="6:33" customHeight="1">
      <c r="F703" s="1"/>
      <c r="G703" s="1"/>
      <c r="J703" s="1"/>
      <c r="K703" s="1"/>
      <c r="L703" s="1"/>
      <c r="R703" s="1"/>
      <c r="AC703" s="1"/>
      <c r="AE703" s="1"/>
      <c r="AG703" s="1"/>
    </row>
    <row r="704" spans="6:33" customHeight="1">
      <c r="F704" s="1"/>
      <c r="G704" s="1"/>
      <c r="J704" s="1"/>
      <c r="K704" s="1"/>
      <c r="L704" s="1"/>
      <c r="R704" s="1"/>
      <c r="AC704" s="1"/>
      <c r="AE704" s="1"/>
      <c r="AG704" s="1"/>
    </row>
    <row r="705" spans="6:33" customHeight="1">
      <c r="F705" s="1"/>
      <c r="G705" s="1"/>
      <c r="J705" s="1"/>
      <c r="K705" s="1"/>
      <c r="L705" s="1"/>
      <c r="R705" s="1"/>
      <c r="AC705" s="1"/>
      <c r="AE705" s="1"/>
      <c r="AG705" s="1"/>
    </row>
    <row r="706" spans="6:33" customHeight="1">
      <c r="F706" s="1"/>
      <c r="G706" s="1"/>
      <c r="J706" s="1"/>
      <c r="K706" s="1"/>
      <c r="L706" s="1"/>
      <c r="R706" s="1"/>
      <c r="AC706" s="1"/>
      <c r="AE706" s="1"/>
      <c r="AG706" s="1"/>
    </row>
    <row r="707" spans="6:33" customHeight="1">
      <c r="F707" s="1"/>
      <c r="G707" s="1"/>
      <c r="J707" s="1"/>
      <c r="K707" s="1"/>
      <c r="L707" s="1"/>
      <c r="R707" s="1"/>
      <c r="AC707" s="1"/>
      <c r="AE707" s="1"/>
      <c r="AG707" s="1"/>
    </row>
    <row r="708" spans="6:33" customHeight="1">
      <c r="F708" s="1"/>
      <c r="G708" s="1"/>
      <c r="J708" s="1"/>
      <c r="K708" s="1"/>
      <c r="L708" s="1"/>
      <c r="R708" s="1"/>
      <c r="AC708" s="1"/>
      <c r="AE708" s="1"/>
      <c r="AG708" s="1"/>
    </row>
    <row r="709" spans="6:33" customHeight="1">
      <c r="F709" s="1"/>
      <c r="G709" s="1"/>
      <c r="J709" s="1"/>
      <c r="K709" s="1"/>
      <c r="L709" s="1"/>
      <c r="R709" s="1"/>
      <c r="AC709" s="1"/>
      <c r="AE709" s="1"/>
      <c r="AG709" s="1"/>
    </row>
    <row r="710" spans="6:33" customHeight="1">
      <c r="F710" s="1"/>
      <c r="G710" s="1"/>
      <c r="J710" s="1"/>
      <c r="K710" s="1"/>
      <c r="L710" s="1"/>
      <c r="R710" s="1"/>
      <c r="AC710" s="1"/>
      <c r="AE710" s="1"/>
      <c r="AG710" s="1"/>
    </row>
    <row r="711" spans="6:33" customHeight="1">
      <c r="F711" s="1"/>
      <c r="G711" s="1"/>
      <c r="J711" s="1"/>
      <c r="K711" s="1"/>
      <c r="L711" s="1"/>
      <c r="R711" s="1"/>
      <c r="AC711" s="1"/>
      <c r="AE711" s="1"/>
      <c r="AG711" s="1"/>
    </row>
    <row r="712" spans="6:33" customHeight="1">
      <c r="F712" s="1"/>
      <c r="G712" s="1"/>
      <c r="J712" s="1"/>
      <c r="K712" s="1"/>
      <c r="L712" s="1"/>
      <c r="R712" s="1"/>
      <c r="AC712" s="1"/>
      <c r="AE712" s="1"/>
      <c r="AG712" s="1"/>
    </row>
    <row r="713" spans="6:33" customHeight="1">
      <c r="F713" s="1"/>
      <c r="G713" s="1"/>
      <c r="J713" s="1"/>
      <c r="K713" s="1"/>
      <c r="L713" s="1"/>
      <c r="R713" s="1"/>
      <c r="AC713" s="1"/>
      <c r="AE713" s="1"/>
      <c r="AG713" s="1"/>
    </row>
    <row r="714" spans="6:33" customHeight="1">
      <c r="F714" s="1"/>
      <c r="G714" s="1"/>
      <c r="J714" s="1"/>
      <c r="K714" s="1"/>
      <c r="L714" s="1"/>
      <c r="R714" s="1"/>
      <c r="AC714" s="1"/>
      <c r="AE714" s="1"/>
      <c r="AG714" s="1"/>
    </row>
    <row r="715" spans="6:33" customHeight="1">
      <c r="F715" s="1"/>
      <c r="G715" s="1"/>
      <c r="J715" s="1"/>
      <c r="K715" s="1"/>
      <c r="L715" s="1"/>
      <c r="R715" s="1"/>
      <c r="AC715" s="1"/>
      <c r="AE715" s="1"/>
      <c r="AG715" s="1"/>
    </row>
    <row r="716" spans="6:33" customHeight="1">
      <c r="F716" s="1"/>
      <c r="G716" s="1"/>
      <c r="J716" s="1"/>
      <c r="K716" s="1"/>
      <c r="L716" s="1"/>
      <c r="R716" s="1"/>
      <c r="AC716" s="1"/>
      <c r="AE716" s="1"/>
      <c r="AG716" s="1"/>
    </row>
    <row r="717" spans="6:33" customHeight="1">
      <c r="F717" s="1"/>
      <c r="G717" s="1"/>
      <c r="J717" s="1"/>
      <c r="K717" s="1"/>
      <c r="L717" s="1"/>
      <c r="R717" s="1"/>
      <c r="AC717" s="1"/>
      <c r="AE717" s="1"/>
      <c r="AG717" s="1"/>
    </row>
    <row r="718" spans="6:33" customHeight="1">
      <c r="F718" s="1"/>
      <c r="G718" s="1"/>
      <c r="J718" s="1"/>
      <c r="K718" s="1"/>
      <c r="L718" s="1"/>
      <c r="R718" s="1"/>
      <c r="AC718" s="1"/>
      <c r="AE718" s="1"/>
      <c r="AG718" s="1"/>
    </row>
    <row r="719" spans="6:33" customHeight="1">
      <c r="F719" s="1"/>
      <c r="G719" s="1"/>
      <c r="J719" s="1"/>
      <c r="K719" s="1"/>
      <c r="L719" s="1"/>
      <c r="R719" s="1"/>
      <c r="AC719" s="1"/>
      <c r="AE719" s="1"/>
      <c r="AG719" s="1"/>
    </row>
    <row r="720" spans="6:33" customHeight="1">
      <c r="F720" s="1"/>
      <c r="G720" s="1"/>
      <c r="J720" s="1"/>
      <c r="K720" s="1"/>
      <c r="L720" s="1"/>
      <c r="R720" s="1"/>
      <c r="AC720" s="1"/>
      <c r="AE720" s="1"/>
      <c r="AG720" s="1"/>
    </row>
    <row r="721" spans="6:33" customHeight="1">
      <c r="F721" s="1"/>
      <c r="G721" s="1"/>
      <c r="J721" s="1"/>
      <c r="K721" s="1"/>
      <c r="L721" s="1"/>
      <c r="R721" s="1"/>
      <c r="AC721" s="1"/>
      <c r="AE721" s="1"/>
      <c r="AG721" s="1"/>
    </row>
    <row r="722" spans="6:33" customHeight="1">
      <c r="F722" s="1"/>
      <c r="G722" s="1"/>
      <c r="J722" s="1"/>
      <c r="K722" s="1"/>
      <c r="L722" s="1"/>
      <c r="R722" s="1"/>
      <c r="AC722" s="1"/>
      <c r="AE722" s="1"/>
      <c r="AG722" s="1"/>
    </row>
    <row r="723" spans="6:33" customHeight="1">
      <c r="F723" s="1"/>
      <c r="G723" s="1"/>
      <c r="J723" s="1"/>
      <c r="K723" s="1"/>
      <c r="L723" s="1"/>
      <c r="R723" s="1"/>
      <c r="AC723" s="1"/>
      <c r="AE723" s="1"/>
      <c r="AG723" s="1"/>
    </row>
    <row r="724" spans="6:33" customHeight="1">
      <c r="F724" s="1"/>
      <c r="G724" s="1"/>
      <c r="J724" s="1"/>
      <c r="K724" s="1"/>
      <c r="L724" s="1"/>
      <c r="R724" s="1"/>
      <c r="AC724" s="1"/>
      <c r="AE724" s="1"/>
      <c r="AG724" s="1"/>
    </row>
    <row r="725" spans="6:33" customHeight="1">
      <c r="F725" s="1"/>
      <c r="G725" s="1"/>
      <c r="J725" s="1"/>
      <c r="K725" s="1"/>
      <c r="L725" s="1"/>
      <c r="R725" s="1"/>
      <c r="AC725" s="1"/>
      <c r="AE725" s="1"/>
      <c r="AG725" s="1"/>
    </row>
    <row r="726" spans="6:33" customHeight="1">
      <c r="F726" s="1"/>
      <c r="G726" s="1"/>
      <c r="J726" s="1"/>
      <c r="K726" s="1"/>
      <c r="L726" s="1"/>
      <c r="R726" s="1"/>
      <c r="AC726" s="1"/>
      <c r="AE726" s="1"/>
      <c r="AG726" s="1"/>
    </row>
    <row r="727" spans="6:33" customHeight="1">
      <c r="F727" s="1"/>
      <c r="G727" s="1"/>
      <c r="J727" s="1"/>
      <c r="K727" s="1"/>
      <c r="L727" s="1"/>
      <c r="R727" s="1"/>
      <c r="AC727" s="1"/>
      <c r="AE727" s="1"/>
      <c r="AG727" s="1"/>
    </row>
    <row r="728" spans="6:33" customHeight="1">
      <c r="F728" s="1"/>
      <c r="G728" s="1"/>
      <c r="J728" s="1"/>
      <c r="K728" s="1"/>
      <c r="L728" s="1"/>
      <c r="R728" s="1"/>
      <c r="AC728" s="1"/>
      <c r="AE728" s="1"/>
      <c r="AG728" s="1"/>
    </row>
    <row r="729" spans="6:33" customHeight="1">
      <c r="F729" s="1"/>
      <c r="G729" s="1"/>
      <c r="J729" s="1"/>
      <c r="K729" s="1"/>
      <c r="L729" s="1"/>
      <c r="R729" s="1"/>
      <c r="AC729" s="1"/>
      <c r="AE729" s="1"/>
      <c r="AG729" s="1"/>
    </row>
    <row r="730" spans="6:33" customHeight="1">
      <c r="F730" s="1"/>
      <c r="G730" s="1"/>
      <c r="J730" s="1"/>
      <c r="K730" s="1"/>
      <c r="L730" s="1"/>
      <c r="R730" s="1"/>
      <c r="AC730" s="1"/>
      <c r="AE730" s="1"/>
      <c r="AG730" s="1"/>
    </row>
    <row r="731" spans="6:33" customHeight="1">
      <c r="F731" s="1"/>
      <c r="G731" s="1"/>
      <c r="J731" s="1"/>
      <c r="K731" s="1"/>
      <c r="L731" s="1"/>
      <c r="R731" s="1"/>
      <c r="AC731" s="1"/>
      <c r="AE731" s="1"/>
      <c r="AG731" s="1"/>
    </row>
    <row r="732" spans="6:33" customHeight="1">
      <c r="F732" s="1"/>
      <c r="G732" s="1"/>
      <c r="J732" s="1"/>
      <c r="K732" s="1"/>
      <c r="L732" s="1"/>
      <c r="R732" s="1"/>
      <c r="AC732" s="1"/>
      <c r="AE732" s="1"/>
      <c r="AG732" s="1"/>
    </row>
    <row r="733" spans="6:33" customHeight="1">
      <c r="F733" s="1"/>
      <c r="G733" s="1"/>
      <c r="J733" s="1"/>
      <c r="K733" s="1"/>
      <c r="L733" s="1"/>
      <c r="R733" s="1"/>
      <c r="AC733" s="1"/>
      <c r="AE733" s="1"/>
      <c r="AG733" s="1"/>
    </row>
    <row r="734" spans="6:33" customHeight="1">
      <c r="F734" s="1"/>
      <c r="G734" s="1"/>
      <c r="J734" s="1"/>
      <c r="K734" s="1"/>
      <c r="L734" s="1"/>
      <c r="R734" s="1"/>
      <c r="AC734" s="1"/>
      <c r="AE734" s="1"/>
      <c r="AG734" s="1"/>
    </row>
    <row r="735" spans="6:33" customHeight="1">
      <c r="F735" s="1"/>
      <c r="G735" s="1"/>
      <c r="J735" s="1"/>
      <c r="K735" s="1"/>
      <c r="L735" s="1"/>
      <c r="R735" s="1"/>
      <c r="AC735" s="1"/>
      <c r="AE735" s="1"/>
      <c r="AG735" s="1"/>
    </row>
    <row r="736" spans="6:33" customHeight="1">
      <c r="F736" s="1"/>
      <c r="G736" s="1"/>
      <c r="J736" s="1"/>
      <c r="K736" s="1"/>
      <c r="L736" s="1"/>
      <c r="R736" s="1"/>
      <c r="AC736" s="1"/>
      <c r="AE736" s="1"/>
      <c r="AG736" s="1"/>
    </row>
    <row r="737" spans="6:33" customHeight="1">
      <c r="F737" s="1"/>
      <c r="G737" s="1"/>
      <c r="J737" s="1"/>
      <c r="K737" s="1"/>
      <c r="L737" s="1"/>
      <c r="R737" s="1"/>
      <c r="AC737" s="1"/>
      <c r="AE737" s="1"/>
      <c r="AG737" s="1"/>
    </row>
    <row r="738" spans="6:33" customHeight="1">
      <c r="F738" s="1"/>
      <c r="G738" s="1"/>
      <c r="J738" s="1"/>
      <c r="K738" s="1"/>
      <c r="L738" s="1"/>
      <c r="R738" s="1"/>
      <c r="AC738" s="1"/>
      <c r="AE738" s="1"/>
      <c r="AG738" s="1"/>
    </row>
    <row r="739" spans="6:33" customHeight="1">
      <c r="F739" s="1"/>
      <c r="G739" s="1"/>
      <c r="J739" s="1"/>
      <c r="K739" s="1"/>
      <c r="L739" s="1"/>
      <c r="R739" s="1"/>
      <c r="AC739" s="1"/>
      <c r="AE739" s="1"/>
      <c r="AG739" s="1"/>
    </row>
    <row r="740" spans="6:33" customHeight="1">
      <c r="F740" s="1"/>
      <c r="G740" s="1"/>
      <c r="J740" s="1"/>
      <c r="K740" s="1"/>
      <c r="L740" s="1"/>
      <c r="R740" s="1"/>
      <c r="AC740" s="1"/>
      <c r="AE740" s="1"/>
      <c r="AG740" s="1"/>
    </row>
    <row r="741" spans="6:33" customHeight="1">
      <c r="F741" s="1"/>
      <c r="G741" s="1"/>
      <c r="J741" s="1"/>
      <c r="K741" s="1"/>
      <c r="L741" s="1"/>
      <c r="R741" s="1"/>
      <c r="AC741" s="1"/>
      <c r="AE741" s="1"/>
      <c r="AG741" s="1"/>
    </row>
    <row r="742" spans="6:33" customHeight="1">
      <c r="F742" s="1"/>
      <c r="G742" s="1"/>
      <c r="J742" s="1"/>
      <c r="K742" s="1"/>
      <c r="L742" s="1"/>
      <c r="R742" s="1"/>
      <c r="AC742" s="1"/>
      <c r="AE742" s="1"/>
      <c r="AG742" s="1"/>
    </row>
    <row r="743" spans="6:33" customHeight="1">
      <c r="F743" s="1"/>
      <c r="G743" s="1"/>
      <c r="J743" s="1"/>
      <c r="K743" s="1"/>
      <c r="L743" s="1"/>
      <c r="R743" s="1"/>
      <c r="AC743" s="1"/>
      <c r="AE743" s="1"/>
      <c r="AG743" s="1"/>
    </row>
    <row r="744" spans="6:33" customHeight="1">
      <c r="F744" s="1"/>
      <c r="G744" s="1"/>
      <c r="J744" s="1"/>
      <c r="K744" s="1"/>
      <c r="L744" s="1"/>
      <c r="R744" s="1"/>
      <c r="AC744" s="1"/>
      <c r="AE744" s="1"/>
      <c r="AG744" s="1"/>
    </row>
    <row r="745" spans="6:33" customHeight="1">
      <c r="F745" s="1"/>
      <c r="G745" s="1"/>
      <c r="J745" s="1"/>
      <c r="K745" s="1"/>
      <c r="L745" s="1"/>
      <c r="R745" s="1"/>
      <c r="AC745" s="1"/>
      <c r="AE745" s="1"/>
      <c r="AG745" s="1"/>
    </row>
    <row r="746" spans="6:33" customHeight="1">
      <c r="F746" s="1"/>
      <c r="G746" s="1"/>
      <c r="J746" s="1"/>
      <c r="K746" s="1"/>
      <c r="L746" s="1"/>
      <c r="R746" s="1"/>
      <c r="AC746" s="1"/>
      <c r="AE746" s="1"/>
      <c r="AG746" s="1"/>
    </row>
    <row r="747" spans="6:33" customHeight="1">
      <c r="F747" s="1"/>
      <c r="G747" s="1"/>
      <c r="J747" s="1"/>
      <c r="K747" s="1"/>
      <c r="L747" s="1"/>
      <c r="R747" s="1"/>
      <c r="AC747" s="1"/>
      <c r="AE747" s="1"/>
      <c r="AG747" s="1"/>
    </row>
    <row r="748" spans="6:33" customHeight="1">
      <c r="F748" s="1"/>
      <c r="G748" s="1"/>
      <c r="J748" s="1"/>
      <c r="K748" s="1"/>
      <c r="L748" s="1"/>
      <c r="R748" s="1"/>
      <c r="AC748" s="1"/>
      <c r="AE748" s="1"/>
      <c r="AG748" s="1"/>
    </row>
    <row r="749" spans="6:33" customHeight="1">
      <c r="F749" s="1"/>
      <c r="G749" s="1"/>
      <c r="J749" s="1"/>
      <c r="K749" s="1"/>
      <c r="L749" s="1"/>
      <c r="R749" s="1"/>
      <c r="AC749" s="1"/>
      <c r="AE749" s="1"/>
      <c r="AG749" s="1"/>
    </row>
    <row r="750" spans="6:33" customHeight="1">
      <c r="F750" s="1"/>
      <c r="G750" s="1"/>
      <c r="J750" s="1"/>
      <c r="K750" s="1"/>
      <c r="L750" s="1"/>
      <c r="R750" s="1"/>
      <c r="AC750" s="1"/>
      <c r="AE750" s="1"/>
      <c r="AG750" s="1"/>
    </row>
    <row r="751" spans="6:33" customHeight="1">
      <c r="F751" s="1"/>
      <c r="G751" s="1"/>
      <c r="J751" s="1"/>
      <c r="K751" s="1"/>
      <c r="L751" s="1"/>
      <c r="R751" s="1"/>
      <c r="AC751" s="1"/>
      <c r="AE751" s="1"/>
      <c r="AG751" s="1"/>
    </row>
    <row r="752" spans="6:33" customHeight="1">
      <c r="F752" s="1"/>
      <c r="G752" s="1"/>
      <c r="J752" s="1"/>
      <c r="K752" s="1"/>
      <c r="L752" s="1"/>
      <c r="R752" s="1"/>
      <c r="AC752" s="1"/>
      <c r="AE752" s="1"/>
      <c r="AG752" s="1"/>
    </row>
    <row r="753" spans="6:33" customHeight="1">
      <c r="F753" s="1"/>
      <c r="G753" s="1"/>
      <c r="J753" s="1"/>
      <c r="K753" s="1"/>
      <c r="L753" s="1"/>
      <c r="R753" s="1"/>
      <c r="AC753" s="1"/>
      <c r="AE753" s="1"/>
      <c r="AG753" s="1"/>
    </row>
    <row r="754" spans="6:33" customHeight="1">
      <c r="F754" s="1"/>
      <c r="G754" s="1"/>
      <c r="J754" s="1"/>
      <c r="K754" s="1"/>
      <c r="L754" s="1"/>
      <c r="R754" s="1"/>
      <c r="AC754" s="1"/>
      <c r="AE754" s="1"/>
      <c r="AG754" s="1"/>
    </row>
    <row r="755" spans="6:33" customHeight="1">
      <c r="F755" s="1"/>
      <c r="G755" s="1"/>
      <c r="J755" s="1"/>
      <c r="K755" s="1"/>
      <c r="L755" s="1"/>
      <c r="R755" s="1"/>
      <c r="AC755" s="1"/>
      <c r="AE755" s="1"/>
      <c r="AG755" s="1"/>
    </row>
    <row r="756" spans="6:33" customHeight="1">
      <c r="F756" s="1"/>
      <c r="G756" s="1"/>
      <c r="J756" s="1"/>
      <c r="K756" s="1"/>
      <c r="L756" s="1"/>
      <c r="R756" s="1"/>
      <c r="AC756" s="1"/>
      <c r="AE756" s="1"/>
      <c r="AG756" s="1"/>
    </row>
    <row r="757" spans="6:33" customHeight="1">
      <c r="F757" s="1"/>
      <c r="G757" s="1"/>
      <c r="J757" s="1"/>
      <c r="K757" s="1"/>
      <c r="L757" s="1"/>
      <c r="R757" s="1"/>
      <c r="AC757" s="1"/>
      <c r="AE757" s="1"/>
      <c r="AG757" s="1"/>
    </row>
    <row r="758" spans="6:33" customHeight="1">
      <c r="F758" s="1"/>
      <c r="G758" s="1"/>
      <c r="J758" s="1"/>
      <c r="K758" s="1"/>
      <c r="L758" s="1"/>
      <c r="R758" s="1"/>
      <c r="AC758" s="1"/>
      <c r="AE758" s="1"/>
      <c r="AG758" s="1"/>
    </row>
    <row r="759" spans="6:33" customHeight="1">
      <c r="F759" s="1"/>
      <c r="G759" s="1"/>
      <c r="J759" s="1"/>
      <c r="K759" s="1"/>
      <c r="L759" s="1"/>
      <c r="R759" s="1"/>
      <c r="AC759" s="1"/>
      <c r="AE759" s="1"/>
      <c r="AG759" s="1"/>
    </row>
    <row r="760" spans="6:33" customHeight="1">
      <c r="F760" s="1"/>
      <c r="G760" s="1"/>
      <c r="J760" s="1"/>
      <c r="K760" s="1"/>
      <c r="L760" s="1"/>
      <c r="R760" s="1"/>
      <c r="AC760" s="1"/>
      <c r="AE760" s="1"/>
      <c r="AG760" s="1"/>
    </row>
    <row r="761" spans="6:33" customHeight="1">
      <c r="F761" s="1"/>
      <c r="G761" s="1"/>
      <c r="J761" s="1"/>
      <c r="K761" s="1"/>
      <c r="L761" s="1"/>
      <c r="R761" s="1"/>
      <c r="AC761" s="1"/>
      <c r="AE761" s="1"/>
      <c r="AG761" s="1"/>
    </row>
    <row r="762" spans="6:33" customHeight="1">
      <c r="F762" s="1"/>
      <c r="G762" s="1"/>
      <c r="J762" s="1"/>
      <c r="K762" s="1"/>
      <c r="L762" s="1"/>
      <c r="R762" s="1"/>
      <c r="AC762" s="1"/>
      <c r="AE762" s="1"/>
      <c r="AG762" s="1"/>
    </row>
    <row r="763" spans="6:33" customHeight="1">
      <c r="F763" s="1"/>
      <c r="G763" s="1"/>
      <c r="J763" s="1"/>
      <c r="K763" s="1"/>
      <c r="L763" s="1"/>
      <c r="R763" s="1"/>
      <c r="AC763" s="1"/>
      <c r="AE763" s="1"/>
      <c r="AG763" s="1"/>
    </row>
    <row r="764" spans="6:33" customHeight="1">
      <c r="F764" s="1"/>
      <c r="G764" s="1"/>
      <c r="J764" s="1"/>
      <c r="K764" s="1"/>
      <c r="L764" s="1"/>
      <c r="R764" s="1"/>
      <c r="AC764" s="1"/>
      <c r="AE764" s="1"/>
      <c r="AG764" s="1"/>
    </row>
    <row r="765" spans="6:33" customHeight="1">
      <c r="F765" s="1"/>
      <c r="G765" s="1"/>
      <c r="J765" s="1"/>
      <c r="K765" s="1"/>
      <c r="L765" s="1"/>
      <c r="R765" s="1"/>
      <c r="AC765" s="1"/>
      <c r="AE765" s="1"/>
      <c r="AG765" s="1"/>
    </row>
    <row r="766" spans="6:33" customHeight="1">
      <c r="F766" s="1"/>
      <c r="G766" s="1"/>
      <c r="J766" s="1"/>
      <c r="K766" s="1"/>
      <c r="L766" s="1"/>
      <c r="R766" s="1"/>
      <c r="AC766" s="1"/>
      <c r="AE766" s="1"/>
      <c r="AG766" s="1"/>
    </row>
    <row r="767" spans="6:33" customHeight="1">
      <c r="F767" s="1"/>
      <c r="G767" s="1"/>
      <c r="J767" s="1"/>
      <c r="K767" s="1"/>
      <c r="L767" s="1"/>
      <c r="R767" s="1"/>
      <c r="AC767" s="1"/>
      <c r="AE767" s="1"/>
      <c r="AG767" s="1"/>
    </row>
    <row r="768" spans="6:33" customHeight="1">
      <c r="F768" s="1"/>
      <c r="G768" s="1"/>
      <c r="J768" s="1"/>
      <c r="K768" s="1"/>
      <c r="L768" s="1"/>
      <c r="R768" s="1"/>
      <c r="AC768" s="1"/>
      <c r="AE768" s="1"/>
      <c r="AG768" s="1"/>
    </row>
    <row r="769" spans="6:33" customHeight="1">
      <c r="F769" s="1"/>
      <c r="G769" s="1"/>
      <c r="J769" s="1"/>
      <c r="K769" s="1"/>
      <c r="L769" s="1"/>
      <c r="R769" s="1"/>
      <c r="AC769" s="1"/>
      <c r="AE769" s="1"/>
      <c r="AG769" s="1"/>
    </row>
    <row r="770" spans="6:33" customHeight="1">
      <c r="F770" s="1"/>
      <c r="G770" s="1"/>
      <c r="J770" s="1"/>
      <c r="K770" s="1"/>
      <c r="L770" s="1"/>
      <c r="R770" s="1"/>
      <c r="AC770" s="1"/>
      <c r="AE770" s="1"/>
      <c r="AG770" s="1"/>
    </row>
    <row r="771" spans="6:33" customHeight="1">
      <c r="F771" s="1"/>
      <c r="G771" s="1"/>
      <c r="J771" s="1"/>
      <c r="K771" s="1"/>
      <c r="L771" s="1"/>
      <c r="R771" s="1"/>
      <c r="AC771" s="1"/>
      <c r="AE771" s="1"/>
      <c r="AG771" s="1"/>
    </row>
    <row r="772" spans="6:33" customHeight="1">
      <c r="F772" s="1"/>
      <c r="G772" s="1"/>
      <c r="J772" s="1"/>
      <c r="K772" s="1"/>
      <c r="L772" s="1"/>
      <c r="R772" s="1"/>
      <c r="AC772" s="1"/>
      <c r="AE772" s="1"/>
      <c r="AG772" s="1"/>
    </row>
    <row r="773" spans="6:33" customHeight="1">
      <c r="F773" s="1"/>
      <c r="G773" s="1"/>
      <c r="J773" s="1"/>
      <c r="K773" s="1"/>
      <c r="L773" s="1"/>
      <c r="R773" s="1"/>
      <c r="AC773" s="1"/>
      <c r="AE773" s="1"/>
      <c r="AG773" s="1"/>
    </row>
    <row r="774" spans="6:33" customHeight="1">
      <c r="F774" s="1"/>
      <c r="G774" s="1"/>
      <c r="J774" s="1"/>
      <c r="K774" s="1"/>
      <c r="L774" s="1"/>
      <c r="R774" s="1"/>
      <c r="AC774" s="1"/>
      <c r="AE774" s="1"/>
      <c r="AG774" s="1"/>
    </row>
    <row r="775" spans="6:33" customHeight="1">
      <c r="F775" s="1"/>
      <c r="G775" s="1"/>
      <c r="J775" s="1"/>
      <c r="K775" s="1"/>
      <c r="L775" s="1"/>
      <c r="R775" s="1"/>
      <c r="AC775" s="1"/>
      <c r="AE775" s="1"/>
      <c r="AG775" s="1"/>
    </row>
    <row r="776" spans="6:33" customHeight="1">
      <c r="F776" s="1"/>
      <c r="G776" s="1"/>
      <c r="J776" s="1"/>
      <c r="K776" s="1"/>
      <c r="L776" s="1"/>
      <c r="R776" s="1"/>
      <c r="AC776" s="1"/>
      <c r="AE776" s="1"/>
      <c r="AG776" s="1"/>
    </row>
    <row r="777" spans="6:33" customHeight="1">
      <c r="F777" s="1"/>
      <c r="G777" s="1"/>
      <c r="J777" s="1"/>
      <c r="K777" s="1"/>
      <c r="L777" s="1"/>
      <c r="R777" s="1"/>
      <c r="AC777" s="1"/>
      <c r="AE777" s="1"/>
      <c r="AG777" s="1"/>
    </row>
    <row r="778" spans="6:33" customHeight="1">
      <c r="F778" s="1"/>
      <c r="G778" s="1"/>
      <c r="J778" s="1"/>
      <c r="K778" s="1"/>
      <c r="L778" s="1"/>
      <c r="R778" s="1"/>
      <c r="AC778" s="1"/>
      <c r="AE778" s="1"/>
      <c r="AG778" s="1"/>
    </row>
    <row r="779" spans="6:33" customHeight="1">
      <c r="F779" s="1"/>
      <c r="G779" s="1"/>
      <c r="J779" s="1"/>
      <c r="K779" s="1"/>
      <c r="L779" s="1"/>
      <c r="R779" s="1"/>
      <c r="AC779" s="1"/>
      <c r="AE779" s="1"/>
      <c r="AG779" s="1"/>
    </row>
    <row r="780" spans="6:33" customHeight="1">
      <c r="F780" s="1"/>
      <c r="G780" s="1"/>
      <c r="J780" s="1"/>
      <c r="K780" s="1"/>
      <c r="L780" s="1"/>
      <c r="R780" s="1"/>
      <c r="AC780" s="1"/>
      <c r="AE780" s="1"/>
      <c r="AG780" s="1"/>
    </row>
    <row r="781" spans="6:33" customHeight="1">
      <c r="F781" s="1"/>
      <c r="G781" s="1"/>
      <c r="J781" s="1"/>
      <c r="K781" s="1"/>
      <c r="L781" s="1"/>
      <c r="R781" s="1"/>
      <c r="AC781" s="1"/>
      <c r="AE781" s="1"/>
      <c r="AG781" s="1"/>
    </row>
    <row r="782" spans="6:33" customHeight="1">
      <c r="F782" s="1"/>
      <c r="G782" s="1"/>
      <c r="J782" s="1"/>
      <c r="K782" s="1"/>
      <c r="L782" s="1"/>
      <c r="R782" s="1"/>
      <c r="AC782" s="1"/>
      <c r="AE782" s="1"/>
      <c r="AG782" s="1"/>
    </row>
    <row r="783" spans="6:33" customHeight="1">
      <c r="F783" s="1"/>
      <c r="G783" s="1"/>
      <c r="J783" s="1"/>
      <c r="K783" s="1"/>
      <c r="L783" s="1"/>
      <c r="R783" s="1"/>
      <c r="AC783" s="1"/>
      <c r="AE783" s="1"/>
      <c r="AG783" s="1"/>
    </row>
    <row r="784" spans="6:33" customHeight="1">
      <c r="F784" s="1"/>
      <c r="G784" s="1"/>
      <c r="J784" s="1"/>
      <c r="K784" s="1"/>
      <c r="L784" s="1"/>
      <c r="R784" s="1"/>
      <c r="AC784" s="1"/>
      <c r="AE784" s="1"/>
      <c r="AG784" s="1"/>
    </row>
    <row r="785" spans="6:33" customHeight="1">
      <c r="F785" s="1"/>
      <c r="G785" s="1"/>
      <c r="J785" s="1"/>
      <c r="K785" s="1"/>
      <c r="L785" s="1"/>
      <c r="R785" s="1"/>
      <c r="AC785" s="1"/>
      <c r="AE785" s="1"/>
      <c r="AG785" s="1"/>
    </row>
    <row r="786" spans="6:33" customHeight="1">
      <c r="F786" s="1"/>
      <c r="G786" s="1"/>
      <c r="J786" s="1"/>
      <c r="K786" s="1"/>
      <c r="L786" s="1"/>
      <c r="R786" s="1"/>
      <c r="AC786" s="1"/>
      <c r="AE786" s="1"/>
      <c r="AG786" s="1"/>
    </row>
    <row r="787" spans="6:33" customHeight="1">
      <c r="F787" s="1"/>
      <c r="G787" s="1"/>
      <c r="J787" s="1"/>
      <c r="K787" s="1"/>
      <c r="L787" s="1"/>
      <c r="R787" s="1"/>
      <c r="AC787" s="1"/>
      <c r="AE787" s="1"/>
      <c r="AG787" s="1"/>
    </row>
    <row r="788" spans="6:33" customHeight="1">
      <c r="F788" s="1"/>
      <c r="G788" s="1"/>
      <c r="J788" s="1"/>
      <c r="K788" s="1"/>
      <c r="L788" s="1"/>
      <c r="R788" s="1"/>
      <c r="AC788" s="1"/>
      <c r="AE788" s="1"/>
      <c r="AG788" s="1"/>
    </row>
    <row r="789" spans="6:33" customHeight="1">
      <c r="F789" s="1"/>
      <c r="G789" s="1"/>
      <c r="J789" s="1"/>
      <c r="K789" s="1"/>
      <c r="L789" s="1"/>
      <c r="R789" s="1"/>
      <c r="AC789" s="1"/>
      <c r="AE789" s="1"/>
      <c r="AG789" s="1"/>
    </row>
    <row r="790" spans="6:33" customHeight="1">
      <c r="F790" s="1"/>
      <c r="G790" s="1"/>
      <c r="J790" s="1"/>
      <c r="K790" s="1"/>
      <c r="L790" s="1"/>
      <c r="R790" s="1"/>
      <c r="AC790" s="1"/>
      <c r="AE790" s="1"/>
      <c r="AG790" s="1"/>
    </row>
    <row r="791" spans="6:33" customHeight="1">
      <c r="F791" s="1"/>
      <c r="G791" s="1"/>
      <c r="J791" s="1"/>
      <c r="K791" s="1"/>
      <c r="L791" s="1"/>
      <c r="R791" s="1"/>
      <c r="AC791" s="1"/>
      <c r="AE791" s="1"/>
      <c r="AG791" s="1"/>
    </row>
    <row r="792" spans="6:33" customHeight="1">
      <c r="F792" s="1"/>
      <c r="G792" s="1"/>
      <c r="J792" s="1"/>
      <c r="K792" s="1"/>
      <c r="L792" s="1"/>
      <c r="R792" s="1"/>
      <c r="AC792" s="1"/>
      <c r="AE792" s="1"/>
      <c r="AG792" s="1"/>
    </row>
    <row r="793" spans="6:33" customHeight="1">
      <c r="F793" s="1"/>
      <c r="G793" s="1"/>
      <c r="J793" s="1"/>
      <c r="K793" s="1"/>
      <c r="L793" s="1"/>
      <c r="R793" s="1"/>
      <c r="AC793" s="1"/>
      <c r="AE793" s="1"/>
      <c r="AG793" s="1"/>
    </row>
    <row r="794" spans="6:33" customHeight="1">
      <c r="F794" s="1"/>
      <c r="G794" s="1"/>
      <c r="J794" s="1"/>
      <c r="K794" s="1"/>
      <c r="L794" s="1"/>
      <c r="R794" s="1"/>
      <c r="AC794" s="1"/>
      <c r="AE794" s="1"/>
      <c r="AG794" s="1"/>
    </row>
    <row r="795" spans="6:33" customHeight="1">
      <c r="F795" s="1"/>
      <c r="G795" s="1"/>
      <c r="J795" s="1"/>
      <c r="K795" s="1"/>
      <c r="L795" s="1"/>
      <c r="R795" s="1"/>
      <c r="AC795" s="1"/>
      <c r="AE795" s="1"/>
      <c r="AG795" s="1"/>
    </row>
    <row r="796" spans="6:33" customHeight="1">
      <c r="F796" s="1"/>
      <c r="G796" s="1"/>
      <c r="J796" s="1"/>
      <c r="K796" s="1"/>
      <c r="L796" s="1"/>
      <c r="R796" s="1"/>
      <c r="AC796" s="1"/>
      <c r="AE796" s="1"/>
      <c r="AG796" s="1"/>
    </row>
    <row r="797" spans="6:33" customHeight="1">
      <c r="F797" s="1"/>
      <c r="G797" s="1"/>
      <c r="J797" s="1"/>
      <c r="K797" s="1"/>
      <c r="L797" s="1"/>
      <c r="R797" s="1"/>
      <c r="AC797" s="1"/>
      <c r="AE797" s="1"/>
      <c r="AG797" s="1"/>
    </row>
    <row r="798" spans="6:33" customHeight="1">
      <c r="F798" s="1"/>
      <c r="G798" s="1"/>
      <c r="J798" s="1"/>
      <c r="K798" s="1"/>
      <c r="L798" s="1"/>
      <c r="R798" s="1"/>
      <c r="AC798" s="1"/>
      <c r="AE798" s="1"/>
      <c r="AG798" s="1"/>
    </row>
    <row r="799" spans="6:33" customHeight="1">
      <c r="F799" s="1"/>
      <c r="G799" s="1"/>
      <c r="J799" s="1"/>
      <c r="K799" s="1"/>
      <c r="L799" s="1"/>
      <c r="R799" s="1"/>
      <c r="AC799" s="1"/>
      <c r="AE799" s="1"/>
      <c r="AG799" s="1"/>
    </row>
    <row r="800" spans="6:33" customHeight="1">
      <c r="F800" s="1"/>
      <c r="G800" s="1"/>
      <c r="J800" s="1"/>
      <c r="K800" s="1"/>
      <c r="L800" s="1"/>
      <c r="R800" s="1"/>
      <c r="AC800" s="1"/>
      <c r="AE800" s="1"/>
      <c r="AG800" s="1"/>
    </row>
    <row r="801" spans="6:33" customHeight="1">
      <c r="F801" s="1"/>
      <c r="G801" s="1"/>
      <c r="J801" s="1"/>
      <c r="K801" s="1"/>
      <c r="L801" s="1"/>
      <c r="R801" s="1"/>
      <c r="AC801" s="1"/>
      <c r="AE801" s="1"/>
      <c r="AG801" s="1"/>
    </row>
    <row r="802" spans="6:33" customHeight="1">
      <c r="F802" s="1"/>
      <c r="G802" s="1"/>
      <c r="J802" s="1"/>
      <c r="K802" s="1"/>
      <c r="L802" s="1"/>
      <c r="R802" s="1"/>
      <c r="AC802" s="1"/>
      <c r="AE802" s="1"/>
      <c r="AG802" s="1"/>
    </row>
    <row r="803" spans="6:33" customHeight="1">
      <c r="F803" s="1"/>
      <c r="G803" s="1"/>
      <c r="J803" s="1"/>
      <c r="K803" s="1"/>
      <c r="L803" s="1"/>
      <c r="R803" s="1"/>
      <c r="AC803" s="1"/>
      <c r="AE803" s="1"/>
      <c r="AG803" s="1"/>
    </row>
    <row r="804" spans="6:33" customHeight="1">
      <c r="F804" s="1"/>
      <c r="G804" s="1"/>
      <c r="J804" s="1"/>
      <c r="K804" s="1"/>
      <c r="L804" s="1"/>
      <c r="R804" s="1"/>
      <c r="AC804" s="1"/>
      <c r="AE804" s="1"/>
      <c r="AG804" s="1"/>
    </row>
    <row r="805" spans="6:33" customHeight="1">
      <c r="F805" s="1"/>
      <c r="G805" s="1"/>
      <c r="J805" s="1"/>
      <c r="K805" s="1"/>
      <c r="L805" s="1"/>
      <c r="R805" s="1"/>
      <c r="AC805" s="1"/>
      <c r="AE805" s="1"/>
      <c r="AG805" s="1"/>
    </row>
    <row r="806" spans="6:33" customHeight="1">
      <c r="F806" s="1"/>
      <c r="G806" s="1"/>
      <c r="J806" s="1"/>
      <c r="K806" s="1"/>
      <c r="L806" s="1"/>
      <c r="R806" s="1"/>
      <c r="AC806" s="1"/>
      <c r="AE806" s="1"/>
      <c r="AG806" s="1"/>
    </row>
    <row r="807" spans="6:33" customHeight="1">
      <c r="F807" s="1"/>
      <c r="G807" s="1"/>
      <c r="J807" s="1"/>
      <c r="K807" s="1"/>
      <c r="L807" s="1"/>
      <c r="R807" s="1"/>
      <c r="AC807" s="1"/>
      <c r="AE807" s="1"/>
      <c r="AG807" s="1"/>
    </row>
    <row r="808" spans="6:33" customHeight="1">
      <c r="F808" s="1"/>
      <c r="G808" s="1"/>
      <c r="J808" s="1"/>
      <c r="K808" s="1"/>
      <c r="L808" s="1"/>
      <c r="R808" s="1"/>
      <c r="AC808" s="1"/>
      <c r="AE808" s="1"/>
      <c r="AG808" s="1"/>
    </row>
    <row r="809" spans="6:33" customHeight="1">
      <c r="F809" s="1"/>
      <c r="G809" s="1"/>
      <c r="J809" s="1"/>
      <c r="K809" s="1"/>
      <c r="L809" s="1"/>
      <c r="R809" s="1"/>
      <c r="AC809" s="1"/>
      <c r="AE809" s="1"/>
      <c r="AG809" s="1"/>
    </row>
    <row r="810" spans="6:33" customHeight="1">
      <c r="F810" s="1"/>
      <c r="G810" s="1"/>
      <c r="J810" s="1"/>
      <c r="K810" s="1"/>
      <c r="L810" s="1"/>
      <c r="R810" s="1"/>
      <c r="AC810" s="1"/>
      <c r="AE810" s="1"/>
      <c r="AG810" s="1"/>
    </row>
    <row r="811" spans="6:33" customHeight="1">
      <c r="F811" s="1"/>
      <c r="G811" s="1"/>
      <c r="J811" s="1"/>
      <c r="K811" s="1"/>
      <c r="L811" s="1"/>
      <c r="R811" s="1"/>
      <c r="AC811" s="1"/>
      <c r="AE811" s="1"/>
      <c r="AG811" s="1"/>
    </row>
    <row r="812" spans="6:33" customHeight="1">
      <c r="F812" s="1"/>
      <c r="G812" s="1"/>
      <c r="J812" s="1"/>
      <c r="K812" s="1"/>
      <c r="L812" s="1"/>
      <c r="R812" s="1"/>
      <c r="AC812" s="1"/>
      <c r="AE812" s="1"/>
      <c r="AG812" s="1"/>
    </row>
    <row r="813" spans="6:33" customHeight="1">
      <c r="F813" s="1"/>
      <c r="G813" s="1"/>
      <c r="J813" s="1"/>
      <c r="K813" s="1"/>
      <c r="L813" s="1"/>
      <c r="R813" s="1"/>
      <c r="AC813" s="1"/>
      <c r="AE813" s="1"/>
      <c r="AG813" s="1"/>
    </row>
    <row r="814" spans="6:33" customHeight="1">
      <c r="F814" s="1"/>
      <c r="G814" s="1"/>
      <c r="J814" s="1"/>
      <c r="K814" s="1"/>
      <c r="L814" s="1"/>
      <c r="R814" s="1"/>
      <c r="AC814" s="1"/>
      <c r="AE814" s="1"/>
      <c r="AG814" s="1"/>
    </row>
    <row r="815" spans="6:33" customHeight="1">
      <c r="F815" s="1"/>
      <c r="G815" s="1"/>
      <c r="J815" s="1"/>
      <c r="K815" s="1"/>
      <c r="L815" s="1"/>
      <c r="R815" s="1"/>
      <c r="AC815" s="1"/>
      <c r="AE815" s="1"/>
      <c r="AG815" s="1"/>
    </row>
    <row r="816" spans="6:33" customHeight="1">
      <c r="F816" s="1"/>
      <c r="G816" s="1"/>
      <c r="J816" s="1"/>
      <c r="K816" s="1"/>
      <c r="L816" s="1"/>
      <c r="R816" s="1"/>
      <c r="AC816" s="1"/>
      <c r="AE816" s="1"/>
      <c r="AG816" s="1"/>
    </row>
    <row r="817" spans="6:33" customHeight="1">
      <c r="F817" s="1"/>
      <c r="G817" s="1"/>
      <c r="J817" s="1"/>
      <c r="K817" s="1"/>
      <c r="L817" s="1"/>
      <c r="R817" s="1"/>
      <c r="AC817" s="1"/>
      <c r="AE817" s="1"/>
      <c r="AG817" s="1"/>
    </row>
    <row r="818" spans="6:33" customHeight="1">
      <c r="F818" s="1"/>
      <c r="G818" s="1"/>
      <c r="J818" s="1"/>
      <c r="K818" s="1"/>
      <c r="L818" s="1"/>
      <c r="R818" s="1"/>
      <c r="AC818" s="1"/>
      <c r="AE818" s="1"/>
      <c r="AG818" s="1"/>
    </row>
    <row r="819" spans="6:33" customHeight="1">
      <c r="F819" s="1"/>
      <c r="G819" s="1"/>
      <c r="J819" s="1"/>
      <c r="K819" s="1"/>
      <c r="L819" s="1"/>
      <c r="R819" s="1"/>
      <c r="AC819" s="1"/>
      <c r="AE819" s="1"/>
      <c r="AG819" s="1"/>
    </row>
    <row r="820" spans="6:33" customHeight="1">
      <c r="F820" s="1"/>
      <c r="G820" s="1"/>
      <c r="J820" s="1"/>
      <c r="K820" s="1"/>
      <c r="L820" s="1"/>
      <c r="R820" s="1"/>
      <c r="AC820" s="1"/>
      <c r="AE820" s="1"/>
      <c r="AG820" s="1"/>
    </row>
    <row r="821" spans="6:33" customHeight="1">
      <c r="F821" s="1"/>
      <c r="G821" s="1"/>
      <c r="J821" s="1"/>
      <c r="K821" s="1"/>
      <c r="L821" s="1"/>
      <c r="R821" s="1"/>
      <c r="AC821" s="1"/>
      <c r="AE821" s="1"/>
      <c r="AG821" s="1"/>
    </row>
    <row r="822" spans="6:33" customHeight="1">
      <c r="F822" s="1"/>
      <c r="G822" s="1"/>
      <c r="J822" s="1"/>
      <c r="K822" s="1"/>
      <c r="L822" s="1"/>
      <c r="R822" s="1"/>
      <c r="AC822" s="1"/>
      <c r="AE822" s="1"/>
      <c r="AG822" s="1"/>
    </row>
    <row r="823" spans="6:33" customHeight="1">
      <c r="F823" s="1"/>
      <c r="G823" s="1"/>
      <c r="J823" s="1"/>
      <c r="K823" s="1"/>
      <c r="L823" s="1"/>
      <c r="R823" s="1"/>
      <c r="AC823" s="1"/>
      <c r="AE823" s="1"/>
      <c r="AG823" s="1"/>
    </row>
    <row r="824" spans="6:33" customHeight="1">
      <c r="F824" s="1"/>
      <c r="G824" s="1"/>
      <c r="J824" s="1"/>
      <c r="K824" s="1"/>
      <c r="L824" s="1"/>
      <c r="R824" s="1"/>
      <c r="AC824" s="1"/>
      <c r="AE824" s="1"/>
      <c r="AG824" s="1"/>
    </row>
    <row r="825" spans="6:33" customHeight="1">
      <c r="F825" s="1"/>
      <c r="G825" s="1"/>
      <c r="J825" s="1"/>
      <c r="K825" s="1"/>
      <c r="L825" s="1"/>
      <c r="R825" s="1"/>
      <c r="AC825" s="1"/>
      <c r="AE825" s="1"/>
      <c r="AG825" s="1"/>
    </row>
    <row r="826" spans="6:33" customHeight="1">
      <c r="F826" s="1"/>
      <c r="G826" s="1"/>
      <c r="J826" s="1"/>
      <c r="K826" s="1"/>
      <c r="L826" s="1"/>
      <c r="R826" s="1"/>
      <c r="AC826" s="1"/>
      <c r="AE826" s="1"/>
      <c r="AG826" s="1"/>
    </row>
    <row r="827" spans="6:33" customHeight="1">
      <c r="F827" s="1"/>
      <c r="G827" s="1"/>
      <c r="J827" s="1"/>
      <c r="K827" s="1"/>
      <c r="L827" s="1"/>
      <c r="R827" s="1"/>
      <c r="AC827" s="1"/>
      <c r="AE827" s="1"/>
      <c r="AG827" s="1"/>
    </row>
    <row r="828" spans="6:33" customHeight="1">
      <c r="F828" s="1"/>
      <c r="G828" s="1"/>
      <c r="J828" s="1"/>
      <c r="K828" s="1"/>
      <c r="L828" s="1"/>
      <c r="R828" s="1"/>
      <c r="AC828" s="1"/>
      <c r="AE828" s="1"/>
      <c r="AG828" s="1"/>
    </row>
    <row r="829" spans="6:33" customHeight="1">
      <c r="F829" s="1"/>
      <c r="G829" s="1"/>
      <c r="J829" s="1"/>
      <c r="K829" s="1"/>
      <c r="L829" s="1"/>
      <c r="R829" s="1"/>
      <c r="AC829" s="1"/>
      <c r="AE829" s="1"/>
      <c r="AG829" s="1"/>
    </row>
    <row r="830" spans="6:33" customHeight="1">
      <c r="F830" s="1"/>
      <c r="G830" s="1"/>
      <c r="J830" s="1"/>
      <c r="K830" s="1"/>
      <c r="L830" s="1"/>
      <c r="R830" s="1"/>
      <c r="AC830" s="1"/>
      <c r="AE830" s="1"/>
      <c r="AG830" s="1"/>
    </row>
    <row r="831" spans="6:33" customHeight="1">
      <c r="F831" s="1"/>
      <c r="G831" s="1"/>
      <c r="J831" s="1"/>
      <c r="K831" s="1"/>
      <c r="L831" s="1"/>
      <c r="R831" s="1"/>
      <c r="AC831" s="1"/>
      <c r="AE831" s="1"/>
      <c r="AG831" s="1"/>
    </row>
    <row r="832" spans="6:33" customHeight="1">
      <c r="F832" s="1"/>
      <c r="G832" s="1"/>
      <c r="J832" s="1"/>
      <c r="K832" s="1"/>
      <c r="L832" s="1"/>
      <c r="R832" s="1"/>
      <c r="AC832" s="1"/>
      <c r="AE832" s="1"/>
      <c r="AG832" s="1"/>
    </row>
    <row r="833" spans="6:33" customHeight="1">
      <c r="F833" s="1"/>
      <c r="G833" s="1"/>
      <c r="J833" s="1"/>
      <c r="K833" s="1"/>
      <c r="L833" s="1"/>
      <c r="R833" s="1"/>
      <c r="AC833" s="1"/>
      <c r="AE833" s="1"/>
      <c r="AG833" s="1"/>
    </row>
    <row r="834" spans="6:33" customHeight="1">
      <c r="F834" s="1"/>
      <c r="G834" s="1"/>
      <c r="J834" s="1"/>
      <c r="K834" s="1"/>
      <c r="L834" s="1"/>
      <c r="R834" s="1"/>
      <c r="AC834" s="1"/>
      <c r="AE834" s="1"/>
      <c r="AG834" s="1"/>
    </row>
    <row r="835" spans="6:33" customHeight="1">
      <c r="F835" s="1"/>
      <c r="G835" s="1"/>
      <c r="J835" s="1"/>
      <c r="K835" s="1"/>
      <c r="L835" s="1"/>
      <c r="R835" s="1"/>
      <c r="AC835" s="1"/>
      <c r="AE835" s="1"/>
      <c r="AG835" s="1"/>
    </row>
    <row r="836" spans="6:33" customHeight="1">
      <c r="F836" s="1"/>
      <c r="G836" s="1"/>
      <c r="J836" s="1"/>
      <c r="K836" s="1"/>
      <c r="L836" s="1"/>
      <c r="R836" s="1"/>
      <c r="AC836" s="1"/>
      <c r="AE836" s="1"/>
      <c r="AG836" s="1"/>
    </row>
    <row r="837" spans="6:33" customHeight="1">
      <c r="F837" s="1"/>
      <c r="G837" s="1"/>
      <c r="J837" s="1"/>
      <c r="K837" s="1"/>
      <c r="L837" s="1"/>
      <c r="R837" s="1"/>
      <c r="AC837" s="1"/>
      <c r="AE837" s="1"/>
      <c r="AG837" s="1"/>
    </row>
    <row r="838" spans="6:33" customHeight="1">
      <c r="F838" s="1"/>
      <c r="G838" s="1"/>
      <c r="J838" s="1"/>
      <c r="K838" s="1"/>
      <c r="L838" s="1"/>
      <c r="R838" s="1"/>
      <c r="AC838" s="1"/>
      <c r="AE838" s="1"/>
      <c r="AG838" s="1"/>
    </row>
    <row r="839" spans="6:33" customHeight="1">
      <c r="F839" s="1"/>
      <c r="G839" s="1"/>
      <c r="J839" s="1"/>
      <c r="K839" s="1"/>
      <c r="L839" s="1"/>
      <c r="R839" s="1"/>
      <c r="AC839" s="1"/>
      <c r="AE839" s="1"/>
      <c r="AG839" s="1"/>
    </row>
    <row r="840" spans="6:33" customHeight="1">
      <c r="F840" s="1"/>
      <c r="G840" s="1"/>
      <c r="J840" s="1"/>
      <c r="K840" s="1"/>
      <c r="L840" s="1"/>
      <c r="R840" s="1"/>
      <c r="AC840" s="1"/>
      <c r="AE840" s="1"/>
      <c r="AG840" s="1"/>
    </row>
    <row r="841" spans="6:33" customHeight="1">
      <c r="F841" s="1"/>
      <c r="G841" s="1"/>
      <c r="J841" s="1"/>
      <c r="K841" s="1"/>
      <c r="L841" s="1"/>
      <c r="R841" s="1"/>
      <c r="AC841" s="1"/>
      <c r="AE841" s="1"/>
      <c r="AG841" s="1"/>
    </row>
    <row r="842" spans="6:33" customHeight="1">
      <c r="F842" s="1"/>
      <c r="G842" s="1"/>
      <c r="J842" s="1"/>
      <c r="K842" s="1"/>
      <c r="L842" s="1"/>
      <c r="R842" s="1"/>
      <c r="AC842" s="1"/>
      <c r="AE842" s="1"/>
      <c r="AG842" s="1"/>
    </row>
    <row r="843" spans="6:33" customHeight="1">
      <c r="F843" s="1"/>
      <c r="G843" s="1"/>
      <c r="J843" s="1"/>
      <c r="K843" s="1"/>
      <c r="L843" s="1"/>
      <c r="R843" s="1"/>
      <c r="AC843" s="1"/>
      <c r="AE843" s="1"/>
      <c r="AG843" s="1"/>
    </row>
    <row r="844" spans="6:33" customHeight="1">
      <c r="F844" s="1"/>
      <c r="G844" s="1"/>
      <c r="J844" s="1"/>
      <c r="K844" s="1"/>
      <c r="L844" s="1"/>
      <c r="R844" s="1"/>
      <c r="AC844" s="1"/>
      <c r="AE844" s="1"/>
      <c r="AG844" s="1"/>
    </row>
    <row r="845" spans="6:33" customHeight="1">
      <c r="F845" s="1"/>
      <c r="G845" s="1"/>
      <c r="J845" s="1"/>
      <c r="K845" s="1"/>
      <c r="L845" s="1"/>
      <c r="R845" s="1"/>
      <c r="AC845" s="1"/>
      <c r="AE845" s="1"/>
      <c r="AG845" s="1"/>
    </row>
    <row r="846" spans="6:33" customHeight="1">
      <c r="F846" s="1"/>
      <c r="G846" s="1"/>
      <c r="J846" s="1"/>
      <c r="K846" s="1"/>
      <c r="L846" s="1"/>
      <c r="R846" s="1"/>
      <c r="AC846" s="1"/>
      <c r="AE846" s="1"/>
      <c r="AG846" s="1"/>
    </row>
    <row r="847" spans="6:33" customHeight="1">
      <c r="F847" s="1"/>
      <c r="G847" s="1"/>
      <c r="J847" s="1"/>
      <c r="K847" s="1"/>
      <c r="L847" s="1"/>
      <c r="R847" s="1"/>
      <c r="AC847" s="1"/>
      <c r="AE847" s="1"/>
      <c r="AG847" s="1"/>
    </row>
    <row r="848" spans="6:33" customHeight="1">
      <c r="F848" s="1"/>
      <c r="G848" s="1"/>
      <c r="J848" s="1"/>
      <c r="K848" s="1"/>
      <c r="L848" s="1"/>
      <c r="R848" s="1"/>
      <c r="AC848" s="1"/>
      <c r="AE848" s="1"/>
      <c r="AG848" s="1"/>
    </row>
    <row r="849" spans="6:33" customHeight="1">
      <c r="F849" s="1"/>
      <c r="G849" s="1"/>
      <c r="J849" s="1"/>
      <c r="K849" s="1"/>
      <c r="L849" s="1"/>
      <c r="R849" s="1"/>
      <c r="AC849" s="1"/>
      <c r="AE849" s="1"/>
      <c r="AG849" s="1"/>
    </row>
    <row r="850" spans="6:33" customHeight="1">
      <c r="F850" s="1"/>
      <c r="G850" s="1"/>
      <c r="J850" s="1"/>
      <c r="K850" s="1"/>
      <c r="L850" s="1"/>
      <c r="R850" s="1"/>
      <c r="AC850" s="1"/>
      <c r="AE850" s="1"/>
      <c r="AG850" s="1"/>
    </row>
    <row r="851" spans="6:33" customHeight="1">
      <c r="F851" s="1"/>
      <c r="G851" s="1"/>
      <c r="J851" s="1"/>
      <c r="K851" s="1"/>
      <c r="L851" s="1"/>
      <c r="R851" s="1"/>
      <c r="AC851" s="1"/>
      <c r="AE851" s="1"/>
      <c r="AG851" s="1"/>
    </row>
    <row r="852" spans="6:33" customHeight="1">
      <c r="F852" s="1"/>
      <c r="G852" s="1"/>
      <c r="J852" s="1"/>
      <c r="K852" s="1"/>
      <c r="L852" s="1"/>
      <c r="R852" s="1"/>
      <c r="AC852" s="1"/>
      <c r="AE852" s="1"/>
      <c r="AG852" s="1"/>
    </row>
    <row r="853" spans="6:33" customHeight="1">
      <c r="F853" s="1"/>
      <c r="G853" s="1"/>
      <c r="J853" s="1"/>
      <c r="K853" s="1"/>
      <c r="L853" s="1"/>
      <c r="R853" s="1"/>
      <c r="AC853" s="1"/>
      <c r="AE853" s="1"/>
      <c r="AG853" s="1"/>
    </row>
    <row r="854" spans="6:33" customHeight="1">
      <c r="F854" s="1"/>
      <c r="G854" s="1"/>
      <c r="J854" s="1"/>
      <c r="K854" s="1"/>
      <c r="L854" s="1"/>
      <c r="R854" s="1"/>
      <c r="AC854" s="1"/>
      <c r="AE854" s="1"/>
      <c r="AG854" s="1"/>
    </row>
    <row r="855" spans="6:33" customHeight="1">
      <c r="F855" s="1"/>
      <c r="G855" s="1"/>
      <c r="J855" s="1"/>
      <c r="K855" s="1"/>
      <c r="L855" s="1"/>
      <c r="R855" s="1"/>
      <c r="AC855" s="1"/>
      <c r="AE855" s="1"/>
      <c r="AG855" s="1"/>
    </row>
    <row r="856" spans="6:33" customHeight="1">
      <c r="F856" s="1"/>
      <c r="G856" s="1"/>
      <c r="J856" s="1"/>
      <c r="K856" s="1"/>
      <c r="L856" s="1"/>
      <c r="R856" s="1"/>
      <c r="AC856" s="1"/>
      <c r="AE856" s="1"/>
      <c r="AG856" s="1"/>
    </row>
    <row r="857" spans="6:33" customHeight="1">
      <c r="F857" s="1"/>
      <c r="G857" s="1"/>
      <c r="J857" s="1"/>
      <c r="K857" s="1"/>
      <c r="L857" s="1"/>
      <c r="R857" s="1"/>
      <c r="AC857" s="1"/>
      <c r="AE857" s="1"/>
      <c r="AG857" s="1"/>
    </row>
    <row r="858" spans="6:33" customHeight="1">
      <c r="F858" s="1"/>
      <c r="G858" s="1"/>
      <c r="J858" s="1"/>
      <c r="K858" s="1"/>
      <c r="L858" s="1"/>
      <c r="R858" s="1"/>
      <c r="AC858" s="1"/>
      <c r="AE858" s="1"/>
      <c r="AG858" s="1"/>
    </row>
    <row r="859" spans="6:33" customHeight="1">
      <c r="F859" s="1"/>
      <c r="G859" s="1"/>
      <c r="J859" s="1"/>
      <c r="K859" s="1"/>
      <c r="L859" s="1"/>
      <c r="R859" s="1"/>
      <c r="AC859" s="1"/>
      <c r="AE859" s="1"/>
      <c r="AG859" s="1"/>
    </row>
    <row r="860" spans="6:33" customHeight="1">
      <c r="F860" s="1"/>
      <c r="G860" s="1"/>
      <c r="J860" s="1"/>
      <c r="K860" s="1"/>
      <c r="L860" s="1"/>
      <c r="R860" s="1"/>
      <c r="AC860" s="1"/>
      <c r="AE860" s="1"/>
      <c r="AG860" s="1"/>
    </row>
    <row r="861" spans="6:33" customHeight="1">
      <c r="F861" s="1"/>
      <c r="G861" s="1"/>
      <c r="J861" s="1"/>
      <c r="K861" s="1"/>
      <c r="L861" s="1"/>
      <c r="R861" s="1"/>
      <c r="AC861" s="1"/>
      <c r="AE861" s="1"/>
      <c r="AG861" s="1"/>
    </row>
    <row r="862" spans="6:33" customHeight="1">
      <c r="F862" s="1"/>
      <c r="G862" s="1"/>
      <c r="J862" s="1"/>
      <c r="K862" s="1"/>
      <c r="L862" s="1"/>
      <c r="R862" s="1"/>
      <c r="AC862" s="1"/>
      <c r="AE862" s="1"/>
      <c r="AG862" s="1"/>
    </row>
    <row r="863" spans="6:33" customHeight="1">
      <c r="F863" s="1"/>
      <c r="G863" s="1"/>
      <c r="J863" s="1"/>
      <c r="K863" s="1"/>
      <c r="L863" s="1"/>
      <c r="R863" s="1"/>
      <c r="AC863" s="1"/>
      <c r="AE863" s="1"/>
      <c r="AG863" s="1"/>
    </row>
    <row r="864" spans="6:33" customHeight="1">
      <c r="F864" s="1"/>
      <c r="G864" s="1"/>
      <c r="J864" s="1"/>
      <c r="K864" s="1"/>
      <c r="L864" s="1"/>
      <c r="R864" s="1"/>
      <c r="AC864" s="1"/>
      <c r="AE864" s="1"/>
      <c r="AG864" s="1"/>
    </row>
    <row r="865" spans="6:33" customHeight="1">
      <c r="F865" s="1"/>
      <c r="G865" s="1"/>
      <c r="J865" s="1"/>
      <c r="K865" s="1"/>
      <c r="L865" s="1"/>
      <c r="R865" s="1"/>
      <c r="AC865" s="1"/>
      <c r="AE865" s="1"/>
      <c r="AG865" s="1"/>
    </row>
    <row r="866" spans="6:33" customHeight="1">
      <c r="F866" s="1"/>
      <c r="G866" s="1"/>
      <c r="J866" s="1"/>
      <c r="K866" s="1"/>
      <c r="L866" s="1"/>
      <c r="R866" s="1"/>
      <c r="AC866" s="1"/>
      <c r="AE866" s="1"/>
      <c r="AG866" s="1"/>
    </row>
    <row r="867" spans="6:33" customHeight="1">
      <c r="F867" s="1"/>
      <c r="G867" s="1"/>
      <c r="J867" s="1"/>
      <c r="K867" s="1"/>
      <c r="L867" s="1"/>
      <c r="R867" s="1"/>
      <c r="AC867" s="1"/>
      <c r="AE867" s="1"/>
      <c r="AG867" s="1"/>
    </row>
    <row r="868" spans="6:33" customHeight="1">
      <c r="F868" s="1"/>
      <c r="G868" s="1"/>
      <c r="J868" s="1"/>
      <c r="K868" s="1"/>
      <c r="L868" s="1"/>
      <c r="R868" s="1"/>
      <c r="AC868" s="1"/>
      <c r="AE868" s="1"/>
      <c r="AG868" s="1"/>
    </row>
    <row r="869" spans="6:33" customHeight="1">
      <c r="F869" s="1"/>
      <c r="G869" s="1"/>
      <c r="J869" s="1"/>
      <c r="K869" s="1"/>
      <c r="L869" s="1"/>
      <c r="R869" s="1"/>
      <c r="AC869" s="1"/>
      <c r="AE869" s="1"/>
      <c r="AG869" s="1"/>
    </row>
    <row r="870" spans="6:33" customHeight="1">
      <c r="F870" s="1"/>
      <c r="G870" s="1"/>
      <c r="J870" s="1"/>
      <c r="K870" s="1"/>
      <c r="L870" s="1"/>
      <c r="R870" s="1"/>
      <c r="AC870" s="1"/>
      <c r="AE870" s="1"/>
      <c r="AG870" s="1"/>
    </row>
    <row r="871" spans="6:33" customHeight="1">
      <c r="F871" s="1"/>
      <c r="G871" s="1"/>
      <c r="J871" s="1"/>
      <c r="K871" s="1"/>
      <c r="L871" s="1"/>
      <c r="R871" s="1"/>
      <c r="AC871" s="1"/>
      <c r="AE871" s="1"/>
      <c r="AG871" s="1"/>
    </row>
    <row r="872" spans="6:33" customHeight="1">
      <c r="F872" s="1"/>
      <c r="G872" s="1"/>
      <c r="J872" s="1"/>
      <c r="K872" s="1"/>
      <c r="L872" s="1"/>
      <c r="R872" s="1"/>
      <c r="AC872" s="1"/>
      <c r="AE872" s="1"/>
      <c r="AG872" s="1"/>
    </row>
    <row r="873" spans="6:33" customHeight="1">
      <c r="F873" s="1"/>
      <c r="G873" s="1"/>
      <c r="J873" s="1"/>
      <c r="K873" s="1"/>
      <c r="L873" s="1"/>
      <c r="R873" s="1"/>
      <c r="AC873" s="1"/>
      <c r="AE873" s="1"/>
      <c r="AG873" s="1"/>
    </row>
    <row r="874" spans="6:33" customHeight="1">
      <c r="F874" s="1"/>
      <c r="G874" s="1"/>
      <c r="J874" s="1"/>
      <c r="K874" s="1"/>
      <c r="L874" s="1"/>
      <c r="R874" s="1"/>
      <c r="AC874" s="1"/>
      <c r="AE874" s="1"/>
      <c r="AG874" s="1"/>
    </row>
    <row r="875" spans="6:33" customHeight="1">
      <c r="F875" s="1"/>
      <c r="G875" s="1"/>
      <c r="J875" s="1"/>
      <c r="K875" s="1"/>
      <c r="L875" s="1"/>
      <c r="R875" s="1"/>
      <c r="AC875" s="1"/>
      <c r="AE875" s="1"/>
      <c r="AG875" s="1"/>
    </row>
    <row r="876" spans="6:33" customHeight="1">
      <c r="F876" s="1"/>
      <c r="G876" s="1"/>
      <c r="J876" s="1"/>
      <c r="K876" s="1"/>
      <c r="L876" s="1"/>
      <c r="R876" s="1"/>
      <c r="AC876" s="1"/>
      <c r="AE876" s="1"/>
      <c r="AG876" s="1"/>
    </row>
    <row r="877" spans="6:33" customHeight="1">
      <c r="F877" s="1"/>
      <c r="G877" s="1"/>
      <c r="J877" s="1"/>
      <c r="K877" s="1"/>
      <c r="L877" s="1"/>
      <c r="R877" s="1"/>
      <c r="AC877" s="1"/>
      <c r="AE877" s="1"/>
      <c r="AG877" s="1"/>
    </row>
    <row r="878" spans="6:33" customHeight="1">
      <c r="F878" s="1"/>
      <c r="G878" s="1"/>
      <c r="J878" s="1"/>
      <c r="K878" s="1"/>
      <c r="L878" s="1"/>
      <c r="R878" s="1"/>
      <c r="AC878" s="1"/>
      <c r="AE878" s="1"/>
      <c r="AG878" s="1"/>
    </row>
    <row r="879" spans="6:33" customHeight="1">
      <c r="F879" s="1"/>
      <c r="G879" s="1"/>
      <c r="J879" s="1"/>
      <c r="K879" s="1"/>
      <c r="L879" s="1"/>
      <c r="R879" s="1"/>
      <c r="AC879" s="1"/>
      <c r="AE879" s="1"/>
      <c r="AG879" s="1"/>
    </row>
    <row r="880" spans="6:33" customHeight="1">
      <c r="F880" s="1"/>
      <c r="G880" s="1"/>
      <c r="J880" s="1"/>
      <c r="K880" s="1"/>
      <c r="L880" s="1"/>
      <c r="R880" s="1"/>
      <c r="AC880" s="1"/>
      <c r="AE880" s="1"/>
      <c r="AG880" s="1"/>
    </row>
    <row r="881" spans="6:33" customHeight="1">
      <c r="F881" s="1"/>
      <c r="G881" s="1"/>
      <c r="J881" s="1"/>
      <c r="K881" s="1"/>
      <c r="L881" s="1"/>
      <c r="R881" s="1"/>
      <c r="AC881" s="1"/>
      <c r="AE881" s="1"/>
      <c r="AG881" s="1"/>
    </row>
    <row r="882" spans="6:33" customHeight="1">
      <c r="F882" s="1"/>
      <c r="G882" s="1"/>
      <c r="J882" s="1"/>
      <c r="K882" s="1"/>
      <c r="L882" s="1"/>
      <c r="R882" s="1"/>
      <c r="AC882" s="1"/>
      <c r="AE882" s="1"/>
      <c r="AG882" s="1"/>
    </row>
    <row r="883" spans="6:33" customHeight="1">
      <c r="F883" s="1"/>
      <c r="G883" s="1"/>
      <c r="J883" s="1"/>
      <c r="K883" s="1"/>
      <c r="L883" s="1"/>
      <c r="R883" s="1"/>
      <c r="AC883" s="1"/>
      <c r="AE883" s="1"/>
      <c r="AG883" s="1"/>
    </row>
    <row r="884" spans="6:33" customHeight="1">
      <c r="F884" s="1"/>
      <c r="G884" s="1"/>
      <c r="J884" s="1"/>
      <c r="K884" s="1"/>
      <c r="L884" s="1"/>
      <c r="R884" s="1"/>
      <c r="AC884" s="1"/>
      <c r="AE884" s="1"/>
      <c r="AG884" s="1"/>
    </row>
    <row r="885" spans="6:33" customHeight="1">
      <c r="F885" s="1"/>
      <c r="G885" s="1"/>
      <c r="J885" s="1"/>
      <c r="K885" s="1"/>
      <c r="L885" s="1"/>
      <c r="R885" s="1"/>
      <c r="AC885" s="1"/>
      <c r="AE885" s="1"/>
      <c r="AG885" s="1"/>
    </row>
    <row r="886" spans="6:33" customHeight="1">
      <c r="F886" s="1"/>
      <c r="G886" s="1"/>
      <c r="J886" s="1"/>
      <c r="K886" s="1"/>
      <c r="L886" s="1"/>
      <c r="R886" s="1"/>
      <c r="AC886" s="1"/>
      <c r="AE886" s="1"/>
      <c r="AG886" s="1"/>
    </row>
    <row r="887" spans="6:33" customHeight="1">
      <c r="F887" s="1"/>
      <c r="G887" s="1"/>
      <c r="J887" s="1"/>
      <c r="K887" s="1"/>
      <c r="L887" s="1"/>
      <c r="R887" s="1"/>
      <c r="AC887" s="1"/>
      <c r="AE887" s="1"/>
      <c r="AG887" s="1"/>
    </row>
    <row r="888" spans="6:33" customHeight="1">
      <c r="F888" s="1"/>
      <c r="G888" s="1"/>
      <c r="J888" s="1"/>
      <c r="K888" s="1"/>
      <c r="L888" s="1"/>
      <c r="R888" s="1"/>
      <c r="AC888" s="1"/>
      <c r="AE888" s="1"/>
      <c r="AG888" s="1"/>
    </row>
    <row r="889" spans="6:33" customHeight="1">
      <c r="F889" s="1"/>
      <c r="G889" s="1"/>
      <c r="J889" s="1"/>
      <c r="K889" s="1"/>
      <c r="L889" s="1"/>
      <c r="R889" s="1"/>
      <c r="AC889" s="1"/>
      <c r="AE889" s="1"/>
      <c r="AG889" s="1"/>
    </row>
    <row r="890" spans="6:33" customHeight="1">
      <c r="F890" s="1"/>
      <c r="G890" s="1"/>
      <c r="J890" s="1"/>
      <c r="K890" s="1"/>
      <c r="L890" s="1"/>
      <c r="R890" s="1"/>
      <c r="AC890" s="1"/>
      <c r="AE890" s="1"/>
      <c r="AG890" s="1"/>
    </row>
    <row r="891" spans="6:33" customHeight="1">
      <c r="F891" s="1"/>
      <c r="G891" s="1"/>
      <c r="J891" s="1"/>
      <c r="K891" s="1"/>
      <c r="L891" s="1"/>
      <c r="R891" s="1"/>
      <c r="AC891" s="1"/>
      <c r="AE891" s="1"/>
      <c r="AG891" s="1"/>
    </row>
    <row r="892" spans="6:33" customHeight="1">
      <c r="F892" s="1"/>
      <c r="G892" s="1"/>
      <c r="J892" s="1"/>
      <c r="K892" s="1"/>
      <c r="L892" s="1"/>
      <c r="R892" s="1"/>
      <c r="AC892" s="1"/>
      <c r="AE892" s="1"/>
      <c r="AG892" s="1"/>
    </row>
    <row r="893" spans="6:33" customHeight="1">
      <c r="F893" s="1"/>
      <c r="G893" s="1"/>
      <c r="J893" s="1"/>
      <c r="K893" s="1"/>
      <c r="L893" s="1"/>
      <c r="R893" s="1"/>
      <c r="AC893" s="1"/>
      <c r="AE893" s="1"/>
      <c r="AG893" s="1"/>
    </row>
    <row r="894" spans="6:33" customHeight="1">
      <c r="F894" s="1"/>
      <c r="G894" s="1"/>
      <c r="J894" s="1"/>
      <c r="K894" s="1"/>
      <c r="L894" s="1"/>
      <c r="R894" s="1"/>
      <c r="AC894" s="1"/>
      <c r="AE894" s="1"/>
      <c r="AG894" s="1"/>
    </row>
    <row r="895" spans="6:33" customHeight="1">
      <c r="F895" s="1"/>
      <c r="G895" s="1"/>
      <c r="J895" s="1"/>
      <c r="K895" s="1"/>
      <c r="L895" s="1"/>
      <c r="R895" s="1"/>
      <c r="AC895" s="1"/>
      <c r="AE895" s="1"/>
      <c r="AG895" s="1"/>
    </row>
    <row r="896" spans="6:33" customHeight="1">
      <c r="F896" s="1"/>
      <c r="G896" s="1"/>
      <c r="J896" s="1"/>
      <c r="K896" s="1"/>
      <c r="L896" s="1"/>
      <c r="R896" s="1"/>
      <c r="AC896" s="1"/>
      <c r="AE896" s="1"/>
      <c r="AG896" s="1"/>
    </row>
    <row r="897" spans="6:33" customHeight="1">
      <c r="F897" s="1"/>
      <c r="G897" s="1"/>
      <c r="J897" s="1"/>
      <c r="K897" s="1"/>
      <c r="L897" s="1"/>
      <c r="R897" s="1"/>
      <c r="AC897" s="1"/>
      <c r="AE897" s="1"/>
      <c r="AG897" s="1"/>
    </row>
    <row r="898" spans="6:33" customHeight="1">
      <c r="F898" s="1"/>
      <c r="G898" s="1"/>
      <c r="J898" s="1"/>
      <c r="K898" s="1"/>
      <c r="L898" s="1"/>
      <c r="R898" s="1"/>
      <c r="AC898" s="1"/>
      <c r="AE898" s="1"/>
      <c r="AG898" s="1"/>
    </row>
    <row r="899" spans="6:33" customHeight="1">
      <c r="F899" s="1"/>
      <c r="G899" s="1"/>
      <c r="J899" s="1"/>
      <c r="K899" s="1"/>
      <c r="L899" s="1"/>
      <c r="R899" s="1"/>
      <c r="AC899" s="1"/>
      <c r="AE899" s="1"/>
      <c r="AG899" s="1"/>
    </row>
    <row r="900" spans="6:33" customHeight="1">
      <c r="F900" s="1"/>
      <c r="G900" s="1"/>
      <c r="J900" s="1"/>
      <c r="K900" s="1"/>
      <c r="L900" s="1"/>
      <c r="R900" s="1"/>
      <c r="AC900" s="1"/>
      <c r="AE900" s="1"/>
      <c r="AG900" s="1"/>
    </row>
    <row r="901" spans="6:33" customHeight="1">
      <c r="F901" s="1"/>
      <c r="G901" s="1"/>
      <c r="J901" s="1"/>
      <c r="K901" s="1"/>
      <c r="L901" s="1"/>
      <c r="R901" s="1"/>
      <c r="AC901" s="1"/>
      <c r="AE901" s="1"/>
      <c r="AG901" s="1"/>
    </row>
    <row r="902" spans="6:33" customHeight="1">
      <c r="F902" s="1"/>
      <c r="G902" s="1"/>
      <c r="J902" s="1"/>
      <c r="K902" s="1"/>
      <c r="L902" s="1"/>
      <c r="R902" s="1"/>
      <c r="AC902" s="1"/>
      <c r="AE902" s="1"/>
      <c r="AG902" s="1"/>
    </row>
    <row r="903" spans="6:33" customHeight="1">
      <c r="F903" s="1"/>
      <c r="G903" s="1"/>
      <c r="J903" s="1"/>
      <c r="K903" s="1"/>
      <c r="L903" s="1"/>
      <c r="R903" s="1"/>
      <c r="AC903" s="1"/>
      <c r="AE903" s="1"/>
      <c r="AG903" s="1"/>
    </row>
    <row r="904" spans="6:33" customHeight="1">
      <c r="F904" s="1"/>
      <c r="G904" s="1"/>
      <c r="J904" s="1"/>
      <c r="K904" s="1"/>
      <c r="L904" s="1"/>
      <c r="R904" s="1"/>
      <c r="AC904" s="1"/>
      <c r="AE904" s="1"/>
      <c r="AG904" s="1"/>
    </row>
    <row r="905" spans="6:33" customHeight="1">
      <c r="F905" s="1"/>
      <c r="G905" s="1"/>
      <c r="J905" s="1"/>
      <c r="K905" s="1"/>
      <c r="L905" s="1"/>
      <c r="R905" s="1"/>
      <c r="AC905" s="1"/>
      <c r="AE905" s="1"/>
      <c r="AG905" s="1"/>
    </row>
    <row r="906" spans="6:33" customHeight="1">
      <c r="F906" s="1"/>
      <c r="G906" s="1"/>
      <c r="J906" s="1"/>
      <c r="K906" s="1"/>
      <c r="L906" s="1"/>
      <c r="R906" s="1"/>
      <c r="AC906" s="1"/>
      <c r="AE906" s="1"/>
      <c r="AG906" s="1"/>
    </row>
    <row r="907" spans="6:33" customHeight="1">
      <c r="F907" s="1"/>
      <c r="G907" s="1"/>
      <c r="J907" s="1"/>
      <c r="K907" s="1"/>
      <c r="L907" s="1"/>
      <c r="R907" s="1"/>
      <c r="AC907" s="1"/>
      <c r="AE907" s="1"/>
      <c r="AG907" s="1"/>
    </row>
    <row r="908" spans="6:33" customHeight="1">
      <c r="F908" s="1"/>
      <c r="G908" s="1"/>
      <c r="J908" s="1"/>
      <c r="K908" s="1"/>
      <c r="L908" s="1"/>
      <c r="R908" s="1"/>
      <c r="AC908" s="1"/>
      <c r="AE908" s="1"/>
      <c r="AG908" s="1"/>
    </row>
    <row r="909" spans="6:33" customHeight="1">
      <c r="F909" s="1"/>
      <c r="G909" s="1"/>
      <c r="J909" s="1"/>
      <c r="K909" s="1"/>
      <c r="L909" s="1"/>
      <c r="R909" s="1"/>
      <c r="AC909" s="1"/>
      <c r="AE909" s="1"/>
      <c r="AG909" s="1"/>
    </row>
    <row r="910" spans="6:33" customHeight="1">
      <c r="F910" s="1"/>
      <c r="G910" s="1"/>
      <c r="J910" s="1"/>
      <c r="K910" s="1"/>
      <c r="L910" s="1"/>
      <c r="R910" s="1"/>
      <c r="AC910" s="1"/>
      <c r="AE910" s="1"/>
      <c r="AG910" s="1"/>
    </row>
    <row r="911" spans="6:33" customHeight="1">
      <c r="F911" s="1"/>
      <c r="G911" s="1"/>
      <c r="J911" s="1"/>
      <c r="K911" s="1"/>
      <c r="L911" s="1"/>
      <c r="R911" s="1"/>
      <c r="AC911" s="1"/>
      <c r="AE911" s="1"/>
      <c r="AG911" s="1"/>
    </row>
    <row r="912" spans="6:33" customHeight="1">
      <c r="F912" s="1"/>
      <c r="G912" s="1"/>
      <c r="J912" s="1"/>
      <c r="K912" s="1"/>
      <c r="L912" s="1"/>
      <c r="R912" s="1"/>
      <c r="AC912" s="1"/>
      <c r="AE912" s="1"/>
      <c r="AG912" s="1"/>
    </row>
    <row r="913" spans="6:33" customHeight="1">
      <c r="F913" s="1"/>
      <c r="G913" s="1"/>
      <c r="J913" s="1"/>
      <c r="K913" s="1"/>
      <c r="L913" s="1"/>
      <c r="R913" s="1"/>
      <c r="AC913" s="1"/>
      <c r="AE913" s="1"/>
      <c r="AG913" s="1"/>
    </row>
    <row r="914" spans="6:33" customHeight="1">
      <c r="F914" s="1"/>
      <c r="G914" s="1"/>
      <c r="J914" s="1"/>
      <c r="K914" s="1"/>
      <c r="L914" s="1"/>
      <c r="R914" s="1"/>
      <c r="AC914" s="1"/>
      <c r="AE914" s="1"/>
      <c r="AG914" s="1"/>
    </row>
    <row r="915" spans="6:33" customHeight="1">
      <c r="F915" s="1"/>
      <c r="G915" s="1"/>
      <c r="J915" s="1"/>
      <c r="K915" s="1"/>
      <c r="L915" s="1"/>
      <c r="R915" s="1"/>
      <c r="AC915" s="1"/>
      <c r="AE915" s="1"/>
      <c r="AG915" s="1"/>
    </row>
    <row r="916" spans="6:33" customHeight="1">
      <c r="F916" s="1"/>
      <c r="G916" s="1"/>
      <c r="J916" s="1"/>
      <c r="K916" s="1"/>
      <c r="L916" s="1"/>
      <c r="R916" s="1"/>
      <c r="AC916" s="1"/>
      <c r="AE916" s="1"/>
      <c r="AG916" s="1"/>
    </row>
    <row r="917" spans="6:33" customHeight="1">
      <c r="F917" s="1"/>
      <c r="G917" s="1"/>
      <c r="J917" s="1"/>
      <c r="K917" s="1"/>
      <c r="L917" s="1"/>
      <c r="R917" s="1"/>
      <c r="AC917" s="1"/>
      <c r="AE917" s="1"/>
      <c r="AG917" s="1"/>
    </row>
    <row r="918" spans="6:33" customHeight="1">
      <c r="F918" s="1"/>
      <c r="G918" s="1"/>
      <c r="J918" s="1"/>
      <c r="K918" s="1"/>
      <c r="L918" s="1"/>
      <c r="R918" s="1"/>
      <c r="AC918" s="1"/>
      <c r="AE918" s="1"/>
      <c r="AG918" s="1"/>
    </row>
    <row r="919" spans="6:33" customHeight="1">
      <c r="F919" s="1"/>
      <c r="G919" s="1"/>
      <c r="J919" s="1"/>
      <c r="K919" s="1"/>
      <c r="L919" s="1"/>
      <c r="R919" s="1"/>
      <c r="AC919" s="1"/>
      <c r="AE919" s="1"/>
      <c r="AG919" s="1"/>
    </row>
    <row r="920" spans="6:33" customHeight="1">
      <c r="F920" s="1"/>
      <c r="G920" s="1"/>
      <c r="J920" s="1"/>
      <c r="K920" s="1"/>
      <c r="L920" s="1"/>
      <c r="R920" s="1"/>
      <c r="AC920" s="1"/>
      <c r="AE920" s="1"/>
      <c r="AG920" s="1"/>
    </row>
    <row r="921" spans="6:33" customHeight="1">
      <c r="F921" s="1"/>
      <c r="G921" s="1"/>
      <c r="J921" s="1"/>
      <c r="K921" s="1"/>
      <c r="L921" s="1"/>
      <c r="R921" s="1"/>
      <c r="AC921" s="1"/>
      <c r="AE921" s="1"/>
      <c r="AG921" s="1"/>
    </row>
    <row r="922" spans="6:33" customHeight="1">
      <c r="F922" s="1"/>
      <c r="G922" s="1"/>
      <c r="J922" s="1"/>
      <c r="K922" s="1"/>
      <c r="L922" s="1"/>
      <c r="R922" s="1"/>
      <c r="AC922" s="1"/>
      <c r="AE922" s="1"/>
      <c r="AG922" s="1"/>
    </row>
    <row r="923" spans="6:33" customHeight="1">
      <c r="F923" s="1"/>
      <c r="G923" s="1"/>
      <c r="J923" s="1"/>
      <c r="K923" s="1"/>
      <c r="L923" s="1"/>
      <c r="R923" s="1"/>
      <c r="AC923" s="1"/>
      <c r="AE923" s="1"/>
      <c r="AG923" s="1"/>
    </row>
    <row r="924" spans="6:33" customHeight="1">
      <c r="F924" s="1"/>
      <c r="G924" s="1"/>
      <c r="J924" s="1"/>
      <c r="K924" s="1"/>
      <c r="L924" s="1"/>
      <c r="R924" s="1"/>
      <c r="AC924" s="1"/>
      <c r="AE924" s="1"/>
      <c r="AG924" s="1"/>
    </row>
    <row r="925" spans="6:33" customHeight="1">
      <c r="F925" s="1"/>
      <c r="G925" s="1"/>
      <c r="J925" s="1"/>
      <c r="K925" s="1"/>
      <c r="L925" s="1"/>
      <c r="R925" s="1"/>
      <c r="AC925" s="1"/>
      <c r="AE925" s="1"/>
      <c r="AG925" s="1"/>
    </row>
    <row r="926" spans="6:33" customHeight="1">
      <c r="F926" s="1"/>
      <c r="G926" s="1"/>
      <c r="J926" s="1"/>
      <c r="K926" s="1"/>
      <c r="L926" s="1"/>
      <c r="R926" s="1"/>
      <c r="AC926" s="1"/>
      <c r="AE926" s="1"/>
      <c r="AG926" s="1"/>
    </row>
    <row r="927" spans="6:33" customHeight="1">
      <c r="F927" s="1"/>
      <c r="G927" s="1"/>
      <c r="J927" s="1"/>
      <c r="K927" s="1"/>
      <c r="L927" s="1"/>
      <c r="R927" s="1"/>
      <c r="AC927" s="1"/>
      <c r="AE927" s="1"/>
      <c r="AG927" s="1"/>
    </row>
    <row r="928" spans="6:33" customHeight="1">
      <c r="F928" s="1"/>
      <c r="G928" s="1"/>
      <c r="J928" s="1"/>
      <c r="K928" s="1"/>
      <c r="L928" s="1"/>
      <c r="R928" s="1"/>
      <c r="AC928" s="1"/>
      <c r="AE928" s="1"/>
      <c r="AG928" s="1"/>
    </row>
    <row r="929" spans="6:33" customHeight="1">
      <c r="F929" s="1"/>
      <c r="G929" s="1"/>
      <c r="J929" s="1"/>
      <c r="K929" s="1"/>
      <c r="L929" s="1"/>
      <c r="R929" s="1"/>
      <c r="AC929" s="1"/>
      <c r="AE929" s="1"/>
      <c r="AG929" s="1"/>
    </row>
    <row r="930" spans="6:33" customHeight="1">
      <c r="F930" s="1"/>
      <c r="G930" s="1"/>
      <c r="J930" s="1"/>
      <c r="K930" s="1"/>
      <c r="L930" s="1"/>
      <c r="R930" s="1"/>
      <c r="AC930" s="1"/>
      <c r="AE930" s="1"/>
      <c r="AG930" s="1"/>
    </row>
    <row r="931" spans="6:33" customHeight="1">
      <c r="F931" s="1"/>
      <c r="G931" s="1"/>
      <c r="J931" s="1"/>
      <c r="K931" s="1"/>
      <c r="L931" s="1"/>
      <c r="R931" s="1"/>
      <c r="AC931" s="1"/>
      <c r="AE931" s="1"/>
      <c r="AG931" s="1"/>
    </row>
    <row r="932" spans="6:33" customHeight="1">
      <c r="F932" s="1"/>
      <c r="G932" s="1"/>
      <c r="J932" s="1"/>
      <c r="K932" s="1"/>
      <c r="L932" s="1"/>
      <c r="R932" s="1"/>
      <c r="AC932" s="1"/>
      <c r="AE932" s="1"/>
      <c r="AG932" s="1"/>
    </row>
    <row r="933" spans="6:33" customHeight="1">
      <c r="F933" s="1"/>
      <c r="G933" s="1"/>
      <c r="J933" s="1"/>
      <c r="K933" s="1"/>
      <c r="L933" s="1"/>
      <c r="R933" s="1"/>
      <c r="AC933" s="1"/>
      <c r="AE933" s="1"/>
      <c r="AG933" s="1"/>
    </row>
    <row r="934" spans="6:33" customHeight="1">
      <c r="F934" s="1"/>
      <c r="G934" s="1"/>
      <c r="J934" s="1"/>
      <c r="K934" s="1"/>
      <c r="L934" s="1"/>
      <c r="R934" s="1"/>
      <c r="AC934" s="1"/>
      <c r="AE934" s="1"/>
      <c r="AG934" s="1"/>
    </row>
    <row r="935" spans="6:33" customHeight="1">
      <c r="F935" s="1"/>
      <c r="G935" s="1"/>
      <c r="J935" s="1"/>
      <c r="K935" s="1"/>
      <c r="L935" s="1"/>
      <c r="R935" s="1"/>
      <c r="AC935" s="1"/>
      <c r="AE935" s="1"/>
      <c r="AG935" s="1"/>
    </row>
    <row r="936" spans="6:33" customHeight="1">
      <c r="F936" s="1"/>
      <c r="G936" s="1"/>
      <c r="J936" s="1"/>
      <c r="K936" s="1"/>
      <c r="L936" s="1"/>
      <c r="R936" s="1"/>
      <c r="AC936" s="1"/>
      <c r="AE936" s="1"/>
      <c r="AG936" s="1"/>
    </row>
    <row r="937" spans="6:33" customHeight="1">
      <c r="F937" s="1"/>
      <c r="G937" s="1"/>
      <c r="J937" s="1"/>
      <c r="K937" s="1"/>
      <c r="L937" s="1"/>
      <c r="R937" s="1"/>
      <c r="AC937" s="1"/>
      <c r="AE937" s="1"/>
      <c r="AG937" s="1"/>
    </row>
    <row r="938" spans="6:33" customHeight="1">
      <c r="F938" s="1"/>
      <c r="G938" s="1"/>
      <c r="J938" s="1"/>
      <c r="K938" s="1"/>
      <c r="L938" s="1"/>
      <c r="R938" s="1"/>
      <c r="AC938" s="1"/>
      <c r="AE938" s="1"/>
      <c r="AG938" s="1"/>
    </row>
    <row r="939" spans="6:33" customHeight="1">
      <c r="F939" s="1"/>
      <c r="G939" s="1"/>
      <c r="J939" s="1"/>
      <c r="K939" s="1"/>
      <c r="L939" s="1"/>
      <c r="R939" s="1"/>
      <c r="AC939" s="1"/>
      <c r="AE939" s="1"/>
      <c r="AG939" s="1"/>
    </row>
    <row r="940" spans="6:33" customHeight="1">
      <c r="F940" s="1"/>
      <c r="G940" s="1"/>
      <c r="J940" s="1"/>
      <c r="K940" s="1"/>
      <c r="L940" s="1"/>
      <c r="R940" s="1"/>
      <c r="AC940" s="1"/>
      <c r="AE940" s="1"/>
      <c r="AG940" s="1"/>
    </row>
    <row r="941" spans="6:33" customHeight="1">
      <c r="F941" s="1"/>
      <c r="G941" s="1"/>
      <c r="J941" s="1"/>
      <c r="K941" s="1"/>
      <c r="L941" s="1"/>
      <c r="R941" s="1"/>
      <c r="AC941" s="1"/>
      <c r="AE941" s="1"/>
      <c r="AG941" s="1"/>
    </row>
    <row r="942" spans="6:33" customHeight="1">
      <c r="F942" s="1"/>
      <c r="G942" s="1"/>
      <c r="J942" s="1"/>
      <c r="K942" s="1"/>
      <c r="L942" s="1"/>
      <c r="R942" s="1"/>
      <c r="AC942" s="1"/>
      <c r="AE942" s="1"/>
      <c r="AG942" s="1"/>
    </row>
    <row r="943" spans="6:33" customHeight="1">
      <c r="F943" s="1"/>
      <c r="G943" s="1"/>
      <c r="J943" s="1"/>
      <c r="K943" s="1"/>
      <c r="L943" s="1"/>
      <c r="R943" s="1"/>
      <c r="AC943" s="1"/>
      <c r="AE943" s="1"/>
      <c r="AG943" s="1"/>
    </row>
    <row r="944" spans="6:33" customHeight="1">
      <c r="F944" s="1"/>
      <c r="G944" s="1"/>
      <c r="J944" s="1"/>
      <c r="K944" s="1"/>
      <c r="L944" s="1"/>
      <c r="R944" s="1"/>
      <c r="AC944" s="1"/>
      <c r="AE944" s="1"/>
      <c r="AG944" s="1"/>
    </row>
    <row r="945" spans="6:33" customHeight="1">
      <c r="F945" s="1"/>
      <c r="G945" s="1"/>
      <c r="J945" s="1"/>
      <c r="K945" s="1"/>
      <c r="L945" s="1"/>
      <c r="R945" s="1"/>
      <c r="AC945" s="1"/>
      <c r="AE945" s="1"/>
      <c r="AG945" s="1"/>
    </row>
    <row r="946" spans="6:33" customHeight="1">
      <c r="F946" s="1"/>
      <c r="G946" s="1"/>
      <c r="J946" s="1"/>
      <c r="K946" s="1"/>
      <c r="L946" s="1"/>
      <c r="R946" s="1"/>
      <c r="AC946" s="1"/>
      <c r="AE946" s="1"/>
      <c r="AG946" s="1"/>
    </row>
    <row r="947" spans="6:33" customHeight="1">
      <c r="F947" s="1"/>
      <c r="G947" s="1"/>
      <c r="J947" s="1"/>
      <c r="K947" s="1"/>
      <c r="L947" s="1"/>
      <c r="R947" s="1"/>
      <c r="AC947" s="1"/>
      <c r="AE947" s="1"/>
      <c r="AG947" s="1"/>
    </row>
    <row r="948" spans="6:33" customHeight="1">
      <c r="F948" s="1"/>
      <c r="G948" s="1"/>
      <c r="J948" s="1"/>
      <c r="K948" s="1"/>
      <c r="L948" s="1"/>
      <c r="R948" s="1"/>
      <c r="AC948" s="1"/>
      <c r="AE948" s="1"/>
      <c r="AG948" s="1"/>
    </row>
    <row r="949" spans="6:33" customHeight="1">
      <c r="F949" s="1"/>
      <c r="G949" s="1"/>
      <c r="J949" s="1"/>
      <c r="K949" s="1"/>
      <c r="L949" s="1"/>
      <c r="R949" s="1"/>
      <c r="AC949" s="1"/>
      <c r="AE949" s="1"/>
      <c r="AG949" s="1"/>
    </row>
    <row r="950" spans="6:33" customHeight="1">
      <c r="F950" s="1"/>
      <c r="G950" s="1"/>
      <c r="J950" s="1"/>
      <c r="K950" s="1"/>
      <c r="L950" s="1"/>
      <c r="R950" s="1"/>
      <c r="AC950" s="1"/>
      <c r="AE950" s="1"/>
      <c r="AG950" s="1"/>
    </row>
    <row r="951" spans="6:33" customHeight="1">
      <c r="F951" s="1"/>
      <c r="G951" s="1"/>
      <c r="J951" s="1"/>
      <c r="K951" s="1"/>
      <c r="L951" s="1"/>
      <c r="R951" s="1"/>
      <c r="AC951" s="1"/>
      <c r="AE951" s="1"/>
      <c r="AG951" s="1"/>
    </row>
    <row r="952" spans="6:33" customHeight="1">
      <c r="F952" s="1"/>
      <c r="G952" s="1"/>
      <c r="J952" s="1"/>
      <c r="K952" s="1"/>
      <c r="L952" s="1"/>
      <c r="R952" s="1"/>
      <c r="AC952" s="1"/>
      <c r="AE952" s="1"/>
      <c r="AG952" s="1"/>
    </row>
    <row r="953" spans="6:33" customHeight="1">
      <c r="F953" s="1"/>
      <c r="G953" s="1"/>
      <c r="J953" s="1"/>
      <c r="K953" s="1"/>
      <c r="L953" s="1"/>
      <c r="R953" s="1"/>
      <c r="AC953" s="1"/>
      <c r="AE953" s="1"/>
      <c r="AG953" s="1"/>
    </row>
    <row r="954" spans="6:33" customHeight="1">
      <c r="F954" s="1"/>
      <c r="G954" s="1"/>
      <c r="J954" s="1"/>
      <c r="K954" s="1"/>
      <c r="L954" s="1"/>
      <c r="R954" s="1"/>
      <c r="AC954" s="1"/>
      <c r="AE954" s="1"/>
      <c r="AG954" s="1"/>
    </row>
    <row r="955" spans="6:33" customHeight="1">
      <c r="F955" s="1"/>
      <c r="G955" s="1"/>
      <c r="J955" s="1"/>
      <c r="K955" s="1"/>
      <c r="L955" s="1"/>
      <c r="R955" s="1"/>
      <c r="AC955" s="1"/>
      <c r="AE955" s="1"/>
      <c r="AG955" s="1"/>
    </row>
    <row r="956" spans="6:33" customHeight="1">
      <c r="F956" s="1"/>
      <c r="G956" s="1"/>
      <c r="J956" s="1"/>
      <c r="K956" s="1"/>
      <c r="L956" s="1"/>
      <c r="R956" s="1"/>
      <c r="AC956" s="1"/>
      <c r="AE956" s="1"/>
      <c r="AG956" s="1"/>
    </row>
    <row r="957" spans="6:33" customHeight="1">
      <c r="F957" s="1"/>
      <c r="G957" s="1"/>
      <c r="J957" s="1"/>
      <c r="K957" s="1"/>
      <c r="L957" s="1"/>
      <c r="R957" s="1"/>
      <c r="AC957" s="1"/>
      <c r="AE957" s="1"/>
      <c r="AG957" s="1"/>
    </row>
    <row r="958" spans="6:33" customHeight="1">
      <c r="F958" s="1"/>
      <c r="G958" s="1"/>
      <c r="J958" s="1"/>
      <c r="K958" s="1"/>
      <c r="L958" s="1"/>
      <c r="R958" s="1"/>
      <c r="AC958" s="1"/>
      <c r="AE958" s="1"/>
      <c r="AG958" s="1"/>
    </row>
    <row r="959" spans="6:33" customHeight="1">
      <c r="F959" s="1"/>
      <c r="G959" s="1"/>
      <c r="J959" s="1"/>
      <c r="K959" s="1"/>
      <c r="L959" s="1"/>
      <c r="R959" s="1"/>
      <c r="AC959" s="1"/>
      <c r="AE959" s="1"/>
      <c r="AG959" s="1"/>
    </row>
    <row r="960" spans="6:33" customHeight="1">
      <c r="F960" s="1"/>
      <c r="G960" s="1"/>
      <c r="J960" s="1"/>
      <c r="K960" s="1"/>
      <c r="L960" s="1"/>
      <c r="R960" s="1"/>
      <c r="AC960" s="1"/>
      <c r="AE960" s="1"/>
      <c r="AG960" s="1"/>
    </row>
    <row r="961" spans="6:33" customHeight="1">
      <c r="F961" s="1"/>
      <c r="G961" s="1"/>
      <c r="J961" s="1"/>
      <c r="K961" s="1"/>
      <c r="L961" s="1"/>
      <c r="R961" s="1"/>
      <c r="AC961" s="1"/>
      <c r="AE961" s="1"/>
      <c r="AG961" s="1"/>
    </row>
    <row r="962" spans="6:33" customHeight="1">
      <c r="F962" s="1"/>
      <c r="G962" s="1"/>
      <c r="J962" s="1"/>
      <c r="K962" s="1"/>
      <c r="L962" s="1"/>
      <c r="R962" s="1"/>
      <c r="AC962" s="1"/>
      <c r="AE962" s="1"/>
      <c r="AG962" s="1"/>
    </row>
    <row r="963" spans="6:33" customHeight="1">
      <c r="F963" s="1"/>
      <c r="G963" s="1"/>
      <c r="J963" s="1"/>
      <c r="K963" s="1"/>
      <c r="L963" s="1"/>
      <c r="R963" s="1"/>
      <c r="AC963" s="1"/>
      <c r="AE963" s="1"/>
      <c r="AG963" s="1"/>
    </row>
    <row r="964" spans="6:33" customHeight="1">
      <c r="F964" s="1"/>
      <c r="G964" s="1"/>
      <c r="J964" s="1"/>
      <c r="K964" s="1"/>
      <c r="L964" s="1"/>
      <c r="R964" s="1"/>
      <c r="AC964" s="1"/>
      <c r="AE964" s="1"/>
      <c r="AG964" s="1"/>
    </row>
    <row r="965" spans="6:33" customHeight="1">
      <c r="F965" s="1"/>
      <c r="G965" s="1"/>
      <c r="J965" s="1"/>
      <c r="K965" s="1"/>
      <c r="L965" s="1"/>
      <c r="R965" s="1"/>
      <c r="AC965" s="1"/>
      <c r="AE965" s="1"/>
      <c r="AG965" s="1"/>
    </row>
    <row r="966" spans="6:33" customHeight="1">
      <c r="F966" s="1"/>
      <c r="G966" s="1"/>
      <c r="J966" s="1"/>
      <c r="K966" s="1"/>
      <c r="L966" s="1"/>
      <c r="R966" s="1"/>
      <c r="AC966" s="1"/>
      <c r="AE966" s="1"/>
      <c r="AG966" s="1"/>
    </row>
    <row r="967" spans="6:33" customHeight="1">
      <c r="F967" s="1"/>
      <c r="G967" s="1"/>
      <c r="J967" s="1"/>
      <c r="K967" s="1"/>
      <c r="L967" s="1"/>
      <c r="R967" s="1"/>
      <c r="AC967" s="1"/>
      <c r="AE967" s="1"/>
      <c r="AG967" s="1"/>
    </row>
    <row r="968" spans="6:33" customHeight="1">
      <c r="F968" s="1"/>
      <c r="G968" s="1"/>
      <c r="J968" s="1"/>
      <c r="K968" s="1"/>
      <c r="L968" s="1"/>
      <c r="R968" s="1"/>
      <c r="AC968" s="1"/>
      <c r="AE968" s="1"/>
      <c r="AG968" s="1"/>
    </row>
    <row r="969" spans="6:33" customHeight="1">
      <c r="F969" s="1"/>
      <c r="G969" s="1"/>
      <c r="J969" s="1"/>
      <c r="K969" s="1"/>
      <c r="L969" s="1"/>
      <c r="R969" s="1"/>
      <c r="AC969" s="1"/>
      <c r="AE969" s="1"/>
      <c r="AG969" s="1"/>
    </row>
    <row r="970" spans="6:33" customHeight="1">
      <c r="F970" s="1"/>
      <c r="G970" s="1"/>
      <c r="J970" s="1"/>
      <c r="K970" s="1"/>
      <c r="L970" s="1"/>
      <c r="R970" s="1"/>
      <c r="AC970" s="1"/>
      <c r="AE970" s="1"/>
      <c r="AG970" s="1"/>
    </row>
    <row r="971" spans="6:33" customHeight="1">
      <c r="F971" s="1"/>
      <c r="G971" s="1"/>
      <c r="J971" s="1"/>
      <c r="K971" s="1"/>
      <c r="L971" s="1"/>
      <c r="R971" s="1"/>
      <c r="AC971" s="1"/>
      <c r="AE971" s="1"/>
      <c r="AG971" s="1"/>
    </row>
    <row r="972" spans="6:33" customHeight="1">
      <c r="F972" s="1"/>
      <c r="G972" s="1"/>
      <c r="J972" s="1"/>
      <c r="K972" s="1"/>
      <c r="L972" s="1"/>
      <c r="R972" s="1"/>
      <c r="AC972" s="1"/>
      <c r="AE972" s="1"/>
      <c r="AG972" s="1"/>
    </row>
    <row r="973" spans="6:33" customHeight="1">
      <c r="F973" s="1"/>
      <c r="G973" s="1"/>
      <c r="J973" s="1"/>
      <c r="K973" s="1"/>
      <c r="L973" s="1"/>
      <c r="R973" s="1"/>
      <c r="AC973" s="1"/>
      <c r="AE973" s="1"/>
      <c r="AG973" s="1"/>
    </row>
    <row r="974" spans="6:33" customHeight="1">
      <c r="F974" s="1"/>
      <c r="G974" s="1"/>
      <c r="J974" s="1"/>
      <c r="K974" s="1"/>
      <c r="L974" s="1"/>
      <c r="R974" s="1"/>
      <c r="AC974" s="1"/>
      <c r="AE974" s="1"/>
      <c r="AG974" s="1"/>
    </row>
    <row r="975" spans="6:33" customHeight="1">
      <c r="F975" s="1"/>
      <c r="G975" s="1"/>
      <c r="J975" s="1"/>
      <c r="K975" s="1"/>
      <c r="L975" s="1"/>
      <c r="R975" s="1"/>
      <c r="AC975" s="1"/>
      <c r="AE975" s="1"/>
      <c r="AG975" s="1"/>
    </row>
    <row r="976" spans="6:33" customHeight="1">
      <c r="F976" s="1"/>
      <c r="G976" s="1"/>
      <c r="J976" s="1"/>
      <c r="K976" s="1"/>
      <c r="L976" s="1"/>
      <c r="R976" s="1"/>
      <c r="AC976" s="1"/>
      <c r="AE976" s="1"/>
      <c r="AG976" s="1"/>
    </row>
    <row r="977" spans="6:33" customHeight="1">
      <c r="F977" s="1"/>
      <c r="G977" s="1"/>
      <c r="J977" s="1"/>
      <c r="K977" s="1"/>
      <c r="L977" s="1"/>
      <c r="R977" s="1"/>
      <c r="AC977" s="1"/>
      <c r="AE977" s="1"/>
      <c r="AG977" s="1"/>
    </row>
    <row r="978" spans="6:33" customHeight="1">
      <c r="F978" s="1"/>
      <c r="G978" s="1"/>
      <c r="J978" s="1"/>
      <c r="K978" s="1"/>
      <c r="L978" s="1"/>
      <c r="R978" s="1"/>
      <c r="AC978" s="1"/>
      <c r="AE978" s="1"/>
      <c r="AG978" s="1"/>
    </row>
    <row r="979" spans="6:33" customHeight="1">
      <c r="F979" s="1"/>
      <c r="G979" s="1"/>
      <c r="J979" s="1"/>
      <c r="K979" s="1"/>
      <c r="L979" s="1"/>
      <c r="R979" s="1"/>
      <c r="AC979" s="1"/>
      <c r="AE979" s="1"/>
      <c r="AG979" s="1"/>
    </row>
    <row r="980" spans="6:33" customHeight="1">
      <c r="F980" s="1"/>
      <c r="G980" s="1"/>
      <c r="J980" s="1"/>
      <c r="K980" s="1"/>
      <c r="L980" s="1"/>
      <c r="R980" s="1"/>
      <c r="AC980" s="1"/>
      <c r="AE980" s="1"/>
      <c r="AG980" s="1"/>
    </row>
    <row r="981" spans="6:33" customHeight="1">
      <c r="F981" s="1"/>
      <c r="G981" s="1"/>
      <c r="J981" s="1"/>
      <c r="K981" s="1"/>
      <c r="L981" s="1"/>
      <c r="R981" s="1"/>
      <c r="AC981" s="1"/>
      <c r="AE981" s="1"/>
      <c r="AG981" s="1"/>
    </row>
    <row r="982" spans="6:33" customHeight="1">
      <c r="F982" s="1"/>
      <c r="G982" s="1"/>
      <c r="J982" s="1"/>
      <c r="K982" s="1"/>
      <c r="L982" s="1"/>
      <c r="R982" s="1"/>
      <c r="AC982" s="1"/>
      <c r="AE982" s="1"/>
      <c r="AG982" s="1"/>
    </row>
    <row r="983" spans="6:33" customHeight="1">
      <c r="F983" s="1"/>
      <c r="G983" s="1"/>
      <c r="J983" s="1"/>
      <c r="K983" s="1"/>
      <c r="L983" s="1"/>
      <c r="R983" s="1"/>
      <c r="AC983" s="1"/>
      <c r="AE983" s="1"/>
      <c r="AG983" s="1"/>
    </row>
    <row r="984" spans="6:33" customHeight="1">
      <c r="F984" s="1"/>
      <c r="G984" s="1"/>
      <c r="J984" s="1"/>
      <c r="K984" s="1"/>
      <c r="L984" s="1"/>
      <c r="R984" s="1"/>
      <c r="AC984" s="1"/>
      <c r="AE984" s="1"/>
      <c r="AG984" s="1"/>
    </row>
    <row r="985" spans="6:33" customHeight="1">
      <c r="F985" s="1"/>
      <c r="G985" s="1"/>
      <c r="J985" s="1"/>
      <c r="K985" s="1"/>
      <c r="L985" s="1"/>
      <c r="R985" s="1"/>
      <c r="AC985" s="1"/>
      <c r="AE985" s="1"/>
      <c r="AG985" s="1"/>
    </row>
    <row r="986" spans="6:33" customHeight="1">
      <c r="F986" s="1"/>
      <c r="G986" s="1"/>
      <c r="J986" s="1"/>
      <c r="K986" s="1"/>
      <c r="L986" s="1"/>
      <c r="R986" s="1"/>
      <c r="AC986" s="1"/>
      <c r="AE986" s="1"/>
      <c r="AG986" s="1"/>
    </row>
    <row r="987" spans="6:33" customHeight="1">
      <c r="F987" s="1"/>
      <c r="G987" s="1"/>
      <c r="J987" s="1"/>
      <c r="K987" s="1"/>
      <c r="L987" s="1"/>
      <c r="R987" s="1"/>
      <c r="AC987" s="1"/>
      <c r="AE987" s="1"/>
      <c r="AG987" s="1"/>
    </row>
    <row r="988" spans="6:33" customHeight="1">
      <c r="F988" s="1"/>
      <c r="G988" s="1"/>
      <c r="J988" s="1"/>
      <c r="K988" s="1"/>
      <c r="L988" s="1"/>
      <c r="R988" s="1"/>
      <c r="AC988" s="1"/>
      <c r="AE988" s="1"/>
      <c r="AG988" s="1"/>
    </row>
    <row r="989" spans="6:33" customHeight="1">
      <c r="F989" s="1"/>
      <c r="G989" s="1"/>
      <c r="J989" s="1"/>
      <c r="K989" s="1"/>
      <c r="L989" s="1"/>
      <c r="R989" s="1"/>
      <c r="AC989" s="1"/>
      <c r="AE989" s="1"/>
      <c r="AG989" s="1"/>
    </row>
    <row r="990" spans="6:33" customHeight="1">
      <c r="F990" s="1"/>
      <c r="G990" s="1"/>
      <c r="J990" s="1"/>
      <c r="K990" s="1"/>
      <c r="L990" s="1"/>
      <c r="R990" s="1"/>
      <c r="AC990" s="1"/>
      <c r="AE990" s="1"/>
      <c r="AG990" s="1"/>
    </row>
    <row r="991" spans="6:33" customHeight="1">
      <c r="F991" s="1"/>
      <c r="G991" s="1"/>
      <c r="J991" s="1"/>
      <c r="K991" s="1"/>
      <c r="L991" s="1"/>
      <c r="R991" s="1"/>
      <c r="AC991" s="1"/>
      <c r="AE991" s="1"/>
      <c r="AG991" s="1"/>
    </row>
    <row r="992" spans="6:33" customHeight="1">
      <c r="F992" s="1"/>
      <c r="G992" s="1"/>
      <c r="J992" s="1"/>
      <c r="K992" s="1"/>
      <c r="L992" s="1"/>
      <c r="R992" s="1"/>
      <c r="AC992" s="1"/>
      <c r="AE992" s="1"/>
      <c r="AG992" s="1"/>
    </row>
    <row r="993" spans="6:33" customHeight="1">
      <c r="F993" s="1"/>
      <c r="G993" s="1"/>
      <c r="J993" s="1"/>
      <c r="K993" s="1"/>
      <c r="L993" s="1"/>
      <c r="R993" s="1"/>
      <c r="AC993" s="1"/>
      <c r="AE993" s="1"/>
      <c r="AG993" s="1"/>
    </row>
    <row r="994" spans="6:33" customHeight="1">
      <c r="F994" s="1"/>
      <c r="G994" s="1"/>
      <c r="J994" s="1"/>
      <c r="K994" s="1"/>
      <c r="L994" s="1"/>
      <c r="R994" s="1"/>
      <c r="AC994" s="1"/>
      <c r="AE994" s="1"/>
      <c r="AG994" s="1"/>
    </row>
    <row r="995" spans="6:33" customHeight="1">
      <c r="F995" s="1"/>
      <c r="G995" s="1"/>
      <c r="J995" s="1"/>
      <c r="K995" s="1"/>
      <c r="L995" s="1"/>
      <c r="R995" s="1"/>
      <c r="AC995" s="1"/>
      <c r="AE995" s="1"/>
      <c r="AG995" s="1"/>
    </row>
    <row r="996" spans="6:33" customHeight="1">
      <c r="F996" s="1"/>
      <c r="G996" s="1"/>
      <c r="J996" s="1"/>
      <c r="K996" s="1"/>
      <c r="L996" s="1"/>
      <c r="R996" s="1"/>
      <c r="AC996" s="1"/>
      <c r="AE996" s="1"/>
      <c r="AG996" s="1"/>
    </row>
    <row r="997" spans="6:33" customHeight="1">
      <c r="F997" s="1"/>
      <c r="G997" s="1"/>
      <c r="J997" s="1"/>
      <c r="K997" s="1"/>
      <c r="L997" s="1"/>
      <c r="R997" s="1"/>
      <c r="AC997" s="1"/>
      <c r="AE997" s="1"/>
      <c r="AG997" s="1"/>
    </row>
    <row r="998" spans="6:33" customHeight="1">
      <c r="F998" s="1"/>
      <c r="G998" s="1"/>
      <c r="J998" s="1"/>
      <c r="K998" s="1"/>
      <c r="L998" s="1"/>
      <c r="R998" s="1"/>
      <c r="AC998" s="1"/>
      <c r="AE998" s="1"/>
      <c r="AG998" s="1"/>
    </row>
    <row r="999" spans="6:33" customHeight="1">
      <c r="F999" s="1"/>
      <c r="G999" s="1"/>
      <c r="J999" s="1"/>
      <c r="K999" s="1"/>
      <c r="L999" s="1"/>
      <c r="R999" s="1"/>
      <c r="AC999" s="1"/>
      <c r="AE999" s="1"/>
      <c r="AG999" s="1"/>
    </row>
    <row r="1000" spans="6:33" customHeight="1">
      <c r="F1000" s="1"/>
      <c r="G1000" s="1"/>
      <c r="J1000" s="1"/>
      <c r="K1000" s="1"/>
      <c r="L1000" s="1"/>
      <c r="R1000" s="1"/>
      <c r="AC1000" s="1"/>
      <c r="AE1000" s="1"/>
      <c r="AG1000" s="1"/>
    </row>
    <row r="1001" spans="6:33" customHeight="1">
      <c r="F1001" s="1"/>
      <c r="G1001" s="1"/>
      <c r="J1001" s="1"/>
      <c r="K1001" s="1"/>
      <c r="L1001" s="1"/>
      <c r="R1001" s="1"/>
      <c r="AC1001" s="1"/>
      <c r="AE1001" s="1"/>
      <c r="AG1001" s="1"/>
    </row>
    <row r="1002" spans="6:33" customHeight="1">
      <c r="F1002" s="1"/>
      <c r="G1002" s="1"/>
      <c r="J1002" s="1"/>
      <c r="K1002" s="1"/>
      <c r="L1002" s="1"/>
      <c r="R1002" s="1"/>
      <c r="AC1002" s="1"/>
      <c r="AE1002" s="1"/>
      <c r="AG1002" s="1"/>
    </row>
    <row r="1003" spans="6:33" customHeight="1">
      <c r="F1003" s="1"/>
      <c r="G1003" s="1"/>
      <c r="J1003" s="1"/>
      <c r="K1003" s="1"/>
      <c r="L1003" s="1"/>
      <c r="R1003" s="1"/>
      <c r="AC1003" s="1"/>
      <c r="AE1003" s="1"/>
      <c r="AG1003" s="1"/>
    </row>
    <row r="1004" spans="6:33" customHeight="1">
      <c r="F1004" s="1"/>
      <c r="G1004" s="1"/>
      <c r="J1004" s="1"/>
      <c r="K1004" s="1"/>
      <c r="L1004" s="1"/>
      <c r="R1004" s="1"/>
      <c r="AC1004" s="1"/>
      <c r="AE1004" s="1"/>
      <c r="AG1004" s="1"/>
    </row>
    <row r="1005" spans="6:33" customHeight="1">
      <c r="F1005" s="1"/>
      <c r="G1005" s="1"/>
      <c r="J1005" s="1"/>
      <c r="K1005" s="1"/>
      <c r="L1005" s="1"/>
      <c r="R1005" s="1"/>
      <c r="AC1005" s="1"/>
      <c r="AE1005" s="1"/>
      <c r="AG1005" s="1"/>
    </row>
    <row r="1006" spans="6:33" customHeight="1">
      <c r="F1006" s="1"/>
      <c r="G1006" s="1"/>
      <c r="J1006" s="1"/>
      <c r="K1006" s="1"/>
      <c r="L1006" s="1"/>
      <c r="R1006" s="1"/>
      <c r="AC1006" s="1"/>
      <c r="AE1006" s="1"/>
      <c r="AG1006" s="1"/>
    </row>
    <row r="1007" spans="6:33" customHeight="1">
      <c r="F1007" s="1"/>
      <c r="G1007" s="1"/>
      <c r="J1007" s="1"/>
      <c r="K1007" s="1"/>
      <c r="L1007" s="1"/>
      <c r="R1007" s="1"/>
      <c r="AC1007" s="1"/>
      <c r="AE1007" s="1"/>
      <c r="AG1007" s="1"/>
    </row>
    <row r="1008" spans="6:33" customHeight="1">
      <c r="F1008" s="1"/>
      <c r="G1008" s="1"/>
      <c r="J1008" s="1"/>
      <c r="K1008" s="1"/>
      <c r="L1008" s="1"/>
      <c r="R1008" s="1"/>
      <c r="AC1008" s="1"/>
      <c r="AE1008" s="1"/>
      <c r="AG1008" s="1"/>
    </row>
    <row r="1009" spans="6:33" customHeight="1">
      <c r="F1009" s="1"/>
      <c r="G1009" s="1"/>
      <c r="J1009" s="1"/>
      <c r="K1009" s="1"/>
      <c r="L1009" s="1"/>
      <c r="R1009" s="1"/>
      <c r="AC1009" s="1"/>
      <c r="AE1009" s="1"/>
      <c r="AG1009" s="1"/>
    </row>
    <row r="1010" spans="6:33" customHeight="1">
      <c r="F1010" s="1"/>
      <c r="G1010" s="1"/>
      <c r="J1010" s="1"/>
      <c r="K1010" s="1"/>
      <c r="L1010" s="1"/>
      <c r="R1010" s="1"/>
      <c r="AC1010" s="1"/>
      <c r="AE1010" s="1"/>
      <c r="AG1010" s="1"/>
    </row>
    <row r="1011" spans="6:33" customHeight="1">
      <c r="F1011" s="1"/>
      <c r="G1011" s="1"/>
      <c r="J1011" s="1"/>
      <c r="K1011" s="1"/>
      <c r="L1011" s="1"/>
      <c r="R1011" s="1"/>
      <c r="AC1011" s="1"/>
      <c r="AE1011" s="1"/>
      <c r="AG1011" s="1"/>
    </row>
    <row r="1012" spans="6:33" customHeight="1">
      <c r="F1012" s="1"/>
      <c r="G1012" s="1"/>
      <c r="J1012" s="1"/>
      <c r="K1012" s="1"/>
      <c r="L1012" s="1"/>
      <c r="R1012" s="1"/>
      <c r="AC1012" s="1"/>
      <c r="AE1012" s="1"/>
      <c r="AG1012" s="1"/>
    </row>
    <row r="1013" spans="6:33" customHeight="1">
      <c r="F1013" s="1"/>
      <c r="G1013" s="1"/>
      <c r="J1013" s="1"/>
      <c r="K1013" s="1"/>
      <c r="L1013" s="1"/>
      <c r="R1013" s="1"/>
      <c r="AC1013" s="1"/>
      <c r="AE1013" s="1"/>
      <c r="AG1013" s="1"/>
    </row>
    <row r="1014" spans="6:33" customHeight="1">
      <c r="F1014" s="1"/>
      <c r="G1014" s="1"/>
      <c r="J1014" s="1"/>
      <c r="K1014" s="1"/>
      <c r="L1014" s="1"/>
      <c r="R1014" s="1"/>
      <c r="AC1014" s="1"/>
      <c r="AE1014" s="1"/>
      <c r="AG1014" s="1"/>
    </row>
    <row r="1015" spans="6:33" customHeight="1">
      <c r="F1015" s="1"/>
      <c r="G1015" s="1"/>
      <c r="J1015" s="1"/>
      <c r="K1015" s="1"/>
      <c r="L1015" s="1"/>
      <c r="R1015" s="1"/>
      <c r="AC1015" s="1"/>
      <c r="AE1015" s="1"/>
      <c r="AG1015" s="1"/>
    </row>
    <row r="1016" spans="6:33" customHeight="1">
      <c r="F1016" s="1"/>
      <c r="G1016" s="1"/>
      <c r="J1016" s="1"/>
      <c r="K1016" s="1"/>
      <c r="L1016" s="1"/>
      <c r="R1016" s="1"/>
      <c r="AC1016" s="1"/>
      <c r="AE1016" s="1"/>
      <c r="AG1016" s="1"/>
    </row>
    <row r="1017" spans="6:33" customHeight="1">
      <c r="F1017" s="1"/>
      <c r="G1017" s="1"/>
      <c r="J1017" s="1"/>
      <c r="K1017" s="1"/>
      <c r="L1017" s="1"/>
      <c r="R1017" s="1"/>
      <c r="AC1017" s="1"/>
      <c r="AE1017" s="1"/>
      <c r="AG1017" s="1"/>
    </row>
    <row r="1018" spans="6:33" customHeight="1">
      <c r="F1018" s="1"/>
      <c r="G1018" s="1"/>
      <c r="J1018" s="1"/>
      <c r="K1018" s="1"/>
      <c r="L1018" s="1"/>
      <c r="R1018" s="1"/>
      <c r="AC1018" s="1"/>
      <c r="AE1018" s="1"/>
      <c r="AG1018" s="1"/>
    </row>
    <row r="1019" spans="6:33" customHeight="1">
      <c r="F1019" s="1"/>
      <c r="G1019" s="1"/>
      <c r="J1019" s="1"/>
      <c r="K1019" s="1"/>
      <c r="L1019" s="1"/>
      <c r="R1019" s="1"/>
      <c r="AC1019" s="1"/>
      <c r="AE1019" s="1"/>
      <c r="AG1019" s="1"/>
    </row>
    <row r="1020" spans="6:33" customHeight="1">
      <c r="F1020" s="1"/>
      <c r="G1020" s="1"/>
      <c r="J1020" s="1"/>
      <c r="K1020" s="1"/>
      <c r="L1020" s="1"/>
      <c r="R1020" s="1"/>
      <c r="AC1020" s="1"/>
      <c r="AE1020" s="1"/>
      <c r="AG1020" s="1"/>
    </row>
    <row r="1021" spans="6:33" customHeight="1">
      <c r="F1021" s="1"/>
      <c r="G1021" s="1"/>
      <c r="J1021" s="1"/>
      <c r="K1021" s="1"/>
      <c r="L1021" s="1"/>
      <c r="R1021" s="1"/>
      <c r="AC1021" s="1"/>
      <c r="AE1021" s="1"/>
      <c r="AG1021" s="1"/>
    </row>
    <row r="1022" spans="6:33" customHeight="1">
      <c r="F1022" s="1"/>
      <c r="G1022" s="1"/>
      <c r="J1022" s="1"/>
      <c r="K1022" s="1"/>
      <c r="L1022" s="1"/>
      <c r="R1022" s="1"/>
      <c r="AC1022" s="1"/>
      <c r="AE1022" s="1"/>
      <c r="AG1022" s="1"/>
    </row>
    <row r="1023" spans="6:33" customHeight="1">
      <c r="F1023" s="1"/>
      <c r="G1023" s="1"/>
      <c r="J1023" s="1"/>
      <c r="K1023" s="1"/>
      <c r="L1023" s="1"/>
      <c r="R1023" s="1"/>
      <c r="AC1023" s="1"/>
      <c r="AE1023" s="1"/>
      <c r="AG1023" s="1"/>
    </row>
    <row r="1024" spans="6:33" customHeight="1">
      <c r="F1024" s="1"/>
      <c r="G1024" s="1"/>
      <c r="J1024" s="1"/>
      <c r="K1024" s="1"/>
      <c r="L1024" s="1"/>
      <c r="R1024" s="1"/>
      <c r="AC1024" s="1"/>
      <c r="AE1024" s="1"/>
      <c r="AG1024" s="1"/>
    </row>
    <row r="1025" spans="6:33" customHeight="1">
      <c r="F1025" s="1"/>
      <c r="G1025" s="1"/>
      <c r="J1025" s="1"/>
      <c r="K1025" s="1"/>
      <c r="L1025" s="1"/>
      <c r="R1025" s="1"/>
      <c r="AC1025" s="1"/>
      <c r="AE1025" s="1"/>
      <c r="AG1025" s="1"/>
    </row>
    <row r="1026" spans="6:33" customHeight="1">
      <c r="F1026" s="1"/>
      <c r="G1026" s="1"/>
      <c r="J1026" s="1"/>
      <c r="K1026" s="1"/>
      <c r="L1026" s="1"/>
      <c r="R1026" s="1"/>
      <c r="AC1026" s="1"/>
      <c r="AE1026" s="1"/>
      <c r="AG1026" s="1"/>
    </row>
    <row r="1027" spans="6:33" customHeight="1">
      <c r="F1027" s="1"/>
      <c r="G1027" s="1"/>
      <c r="J1027" s="1"/>
      <c r="K1027" s="1"/>
      <c r="L1027" s="1"/>
      <c r="R1027" s="1"/>
      <c r="AC1027" s="1"/>
      <c r="AE1027" s="1"/>
      <c r="AG1027" s="1"/>
    </row>
    <row r="1028" spans="6:33" customHeight="1">
      <c r="F1028" s="1"/>
      <c r="G1028" s="1"/>
      <c r="J1028" s="1"/>
      <c r="K1028" s="1"/>
      <c r="L1028" s="1"/>
      <c r="R1028" s="1"/>
      <c r="AC1028" s="1"/>
      <c r="AE1028" s="1"/>
      <c r="AG1028" s="1"/>
    </row>
    <row r="1029" spans="6:33" customHeight="1">
      <c r="F1029" s="1"/>
      <c r="G1029" s="1"/>
      <c r="J1029" s="1"/>
      <c r="K1029" s="1"/>
      <c r="L1029" s="1"/>
      <c r="R1029" s="1"/>
      <c r="AC1029" s="1"/>
      <c r="AE1029" s="1"/>
      <c r="AG1029" s="1"/>
    </row>
    <row r="1030" spans="6:33" customHeight="1">
      <c r="F1030" s="1"/>
      <c r="G1030" s="1"/>
      <c r="J1030" s="1"/>
      <c r="K1030" s="1"/>
      <c r="L1030" s="1"/>
      <c r="R1030" s="1"/>
      <c r="AC1030" s="1"/>
      <c r="AE1030" s="1"/>
      <c r="AG1030" s="1"/>
    </row>
    <row r="1031" spans="6:33" customHeight="1">
      <c r="F1031" s="1"/>
      <c r="G1031" s="1"/>
      <c r="J1031" s="1"/>
      <c r="K1031" s="1"/>
      <c r="L1031" s="1"/>
      <c r="R1031" s="1"/>
      <c r="AC1031" s="1"/>
      <c r="AE1031" s="1"/>
      <c r="AG1031" s="1"/>
    </row>
    <row r="1032" spans="6:33" customHeight="1">
      <c r="F1032" s="1"/>
      <c r="G1032" s="1"/>
      <c r="J1032" s="1"/>
      <c r="K1032" s="1"/>
      <c r="L1032" s="1"/>
      <c r="R1032" s="1"/>
      <c r="AC1032" s="1"/>
      <c r="AE1032" s="1"/>
      <c r="AG1032" s="1"/>
    </row>
    <row r="1033" spans="6:33" customHeight="1">
      <c r="F1033" s="1"/>
      <c r="G1033" s="1"/>
      <c r="J1033" s="1"/>
      <c r="K1033" s="1"/>
      <c r="L1033" s="1"/>
      <c r="R1033" s="1"/>
      <c r="AC1033" s="1"/>
      <c r="AE1033" s="1"/>
      <c r="AG1033" s="1"/>
    </row>
    <row r="1034" spans="6:33" customHeight="1">
      <c r="F1034" s="1"/>
      <c r="G1034" s="1"/>
      <c r="J1034" s="1"/>
      <c r="K1034" s="1"/>
      <c r="L1034" s="1"/>
      <c r="R1034" s="1"/>
      <c r="AC1034" s="1"/>
      <c r="AE1034" s="1"/>
      <c r="AG1034" s="1"/>
    </row>
    <row r="1035" spans="6:33" customHeight="1">
      <c r="F1035" s="1"/>
      <c r="G1035" s="1"/>
      <c r="J1035" s="1"/>
      <c r="K1035" s="1"/>
      <c r="L1035" s="1"/>
      <c r="R1035" s="1"/>
      <c r="AC1035" s="1"/>
      <c r="AE1035" s="1"/>
      <c r="AG1035" s="1"/>
    </row>
    <row r="1036" spans="6:33" customHeight="1">
      <c r="F1036" s="1"/>
      <c r="G1036" s="1"/>
      <c r="J1036" s="1"/>
      <c r="K1036" s="1"/>
      <c r="L1036" s="1"/>
      <c r="R1036" s="1"/>
      <c r="AC1036" s="1"/>
      <c r="AE1036" s="1"/>
      <c r="AG1036" s="1"/>
    </row>
    <row r="1037" spans="6:33" customHeight="1">
      <c r="F1037" s="1"/>
      <c r="G1037" s="1"/>
      <c r="J1037" s="1"/>
      <c r="K1037" s="1"/>
      <c r="L1037" s="1"/>
      <c r="R1037" s="1"/>
      <c r="AC1037" s="1"/>
      <c r="AE1037" s="1"/>
      <c r="AG1037" s="1"/>
    </row>
    <row r="1038" spans="6:33" customHeight="1">
      <c r="F1038" s="1"/>
      <c r="G1038" s="1"/>
      <c r="J1038" s="1"/>
      <c r="K1038" s="1"/>
      <c r="L1038" s="1"/>
      <c r="R1038" s="1"/>
      <c r="AC1038" s="1"/>
      <c r="AE1038" s="1"/>
      <c r="AG1038" s="1"/>
    </row>
    <row r="1039" spans="6:33" customHeight="1">
      <c r="F1039" s="1"/>
      <c r="G1039" s="1"/>
      <c r="J1039" s="1"/>
      <c r="K1039" s="1"/>
      <c r="L1039" s="1"/>
      <c r="R1039" s="1"/>
      <c r="AC1039" s="1"/>
      <c r="AE1039" s="1"/>
      <c r="AG1039" s="1"/>
    </row>
    <row r="1040" spans="6:33" customHeight="1">
      <c r="F1040" s="1"/>
      <c r="G1040" s="1"/>
      <c r="J1040" s="1"/>
      <c r="K1040" s="1"/>
      <c r="L1040" s="1"/>
      <c r="R1040" s="1"/>
      <c r="AC1040" s="1"/>
      <c r="AE1040" s="1"/>
      <c r="AG1040" s="1"/>
    </row>
    <row r="1041" spans="6:33" customHeight="1">
      <c r="F1041" s="1"/>
      <c r="G1041" s="1"/>
      <c r="J1041" s="1"/>
      <c r="K1041" s="1"/>
      <c r="L1041" s="1"/>
      <c r="R1041" s="1"/>
      <c r="AC1041" s="1"/>
      <c r="AE1041" s="1"/>
      <c r="AG1041" s="1"/>
    </row>
    <row r="1042" spans="6:33" customHeight="1">
      <c r="F1042" s="1"/>
      <c r="G1042" s="1"/>
      <c r="J1042" s="1"/>
      <c r="K1042" s="1"/>
      <c r="L1042" s="1"/>
      <c r="R1042" s="1"/>
      <c r="AC1042" s="1"/>
      <c r="AE1042" s="1"/>
      <c r="AG1042" s="1"/>
    </row>
    <row r="1043" spans="6:33" customHeight="1">
      <c r="F1043" s="1"/>
      <c r="G1043" s="1"/>
      <c r="J1043" s="1"/>
      <c r="K1043" s="1"/>
      <c r="L1043" s="1"/>
      <c r="R1043" s="1"/>
      <c r="AC1043" s="1"/>
      <c r="AE1043" s="1"/>
      <c r="AG1043" s="1"/>
    </row>
    <row r="1044" spans="6:33" customHeight="1">
      <c r="F1044" s="1"/>
      <c r="G1044" s="1"/>
      <c r="J1044" s="1"/>
      <c r="K1044" s="1"/>
      <c r="L1044" s="1"/>
      <c r="R1044" s="1"/>
      <c r="AC1044" s="1"/>
      <c r="AE1044" s="1"/>
      <c r="AG1044" s="1"/>
    </row>
    <row r="1045" spans="6:33" customHeight="1">
      <c r="F1045" s="1"/>
      <c r="G1045" s="1"/>
      <c r="J1045" s="1"/>
      <c r="K1045" s="1"/>
      <c r="L1045" s="1"/>
      <c r="R1045" s="1"/>
      <c r="AC1045" s="1"/>
      <c r="AE1045" s="1"/>
      <c r="AG1045" s="1"/>
    </row>
    <row r="1046" spans="6:33" customHeight="1">
      <c r="F1046" s="1"/>
      <c r="G1046" s="1"/>
      <c r="J1046" s="1"/>
      <c r="K1046" s="1"/>
      <c r="L1046" s="1"/>
      <c r="R1046" s="1"/>
      <c r="AC1046" s="1"/>
      <c r="AE1046" s="1"/>
      <c r="AG1046" s="1"/>
    </row>
    <row r="1047" spans="6:33" customHeight="1">
      <c r="F1047" s="1"/>
      <c r="G1047" s="1"/>
      <c r="J1047" s="1"/>
      <c r="K1047" s="1"/>
      <c r="L1047" s="1"/>
      <c r="R1047" s="1"/>
      <c r="AC1047" s="1"/>
      <c r="AE1047" s="1"/>
      <c r="AG1047" s="1"/>
    </row>
    <row r="1048" spans="6:33" customHeight="1">
      <c r="F1048" s="1"/>
      <c r="G1048" s="1"/>
      <c r="J1048" s="1"/>
      <c r="K1048" s="1"/>
      <c r="L1048" s="1"/>
      <c r="R1048" s="1"/>
      <c r="AC1048" s="1"/>
      <c r="AE1048" s="1"/>
      <c r="AG1048" s="1"/>
    </row>
    <row r="1049" spans="6:33" customHeight="1">
      <c r="F1049" s="1"/>
      <c r="G1049" s="1"/>
      <c r="J1049" s="1"/>
      <c r="K1049" s="1"/>
      <c r="L1049" s="1"/>
      <c r="R1049" s="1"/>
      <c r="AC1049" s="1"/>
      <c r="AE1049" s="1"/>
      <c r="AG1049" s="1"/>
    </row>
    <row r="1050" spans="6:33" customHeight="1">
      <c r="F1050" s="1"/>
      <c r="G1050" s="1"/>
      <c r="J1050" s="1"/>
      <c r="K1050" s="1"/>
      <c r="L1050" s="1"/>
      <c r="R1050" s="1"/>
      <c r="AC1050" s="1"/>
      <c r="AE1050" s="1"/>
      <c r="AG1050" s="1"/>
    </row>
    <row r="1051" spans="6:33" customHeight="1">
      <c r="F1051" s="1"/>
      <c r="G1051" s="1"/>
      <c r="J1051" s="1"/>
      <c r="K1051" s="1"/>
      <c r="L1051" s="1"/>
      <c r="R1051" s="1"/>
      <c r="AC1051" s="1"/>
      <c r="AE1051" s="1"/>
      <c r="AG1051" s="1"/>
    </row>
    <row r="1052" spans="6:33" customHeight="1">
      <c r="F1052" s="1"/>
      <c r="G1052" s="1"/>
      <c r="J1052" s="1"/>
      <c r="K1052" s="1"/>
      <c r="L1052" s="1"/>
      <c r="R1052" s="1"/>
      <c r="AC1052" s="1"/>
      <c r="AE1052" s="1"/>
      <c r="AG1052" s="1"/>
    </row>
    <row r="1053" spans="6:33" customHeight="1">
      <c r="F1053" s="1"/>
      <c r="G1053" s="1"/>
      <c r="J1053" s="1"/>
      <c r="K1053" s="1"/>
      <c r="L1053" s="1"/>
      <c r="R1053" s="1"/>
      <c r="AC1053" s="1"/>
      <c r="AE1053" s="1"/>
      <c r="AG1053" s="1"/>
    </row>
    <row r="1054" spans="6:33" customHeight="1">
      <c r="F1054" s="1"/>
      <c r="G1054" s="1"/>
      <c r="J1054" s="1"/>
      <c r="K1054" s="1"/>
      <c r="L1054" s="1"/>
      <c r="R1054" s="1"/>
      <c r="AC1054" s="1"/>
      <c r="AE1054" s="1"/>
      <c r="AG1054" s="1"/>
    </row>
    <row r="1055" spans="6:33" customHeight="1">
      <c r="F1055" s="1"/>
      <c r="G1055" s="1"/>
      <c r="J1055" s="1"/>
      <c r="K1055" s="1"/>
      <c r="L1055" s="1"/>
      <c r="R1055" s="1"/>
      <c r="AC1055" s="1"/>
      <c r="AE1055" s="1"/>
      <c r="AG1055" s="1"/>
    </row>
    <row r="1056" spans="6:33" customHeight="1">
      <c r="F1056" s="1"/>
      <c r="G1056" s="1"/>
      <c r="J1056" s="1"/>
      <c r="K1056" s="1"/>
      <c r="L1056" s="1"/>
      <c r="R1056" s="1"/>
      <c r="AC1056" s="1"/>
      <c r="AE1056" s="1"/>
      <c r="AG1056" s="1"/>
    </row>
    <row r="1057" spans="6:33" customHeight="1">
      <c r="F1057" s="1"/>
      <c r="G1057" s="1"/>
      <c r="J1057" s="1"/>
      <c r="K1057" s="1"/>
      <c r="L1057" s="1"/>
      <c r="R1057" s="1"/>
      <c r="AC1057" s="1"/>
      <c r="AE1057" s="1"/>
      <c r="AG1057" s="1"/>
    </row>
    <row r="1058" spans="6:33" customHeight="1">
      <c r="F1058" s="1"/>
      <c r="G1058" s="1"/>
      <c r="J1058" s="1"/>
      <c r="K1058" s="1"/>
      <c r="L1058" s="1"/>
      <c r="R1058" s="1"/>
      <c r="AC1058" s="1"/>
      <c r="AE1058" s="1"/>
      <c r="AG1058" s="1"/>
    </row>
    <row r="1059" spans="6:33" customHeight="1">
      <c r="F1059" s="1"/>
      <c r="G1059" s="1"/>
      <c r="J1059" s="1"/>
      <c r="K1059" s="1"/>
      <c r="L1059" s="1"/>
      <c r="R1059" s="1"/>
      <c r="AC1059" s="1"/>
      <c r="AE1059" s="1"/>
      <c r="AG1059" s="1"/>
    </row>
    <row r="1060" spans="6:33" customHeight="1">
      <c r="F1060" s="1"/>
      <c r="G1060" s="1"/>
      <c r="J1060" s="1"/>
      <c r="K1060" s="1"/>
      <c r="L1060" s="1"/>
      <c r="R1060" s="1"/>
      <c r="AC1060" s="1"/>
      <c r="AE1060" s="1"/>
      <c r="AG1060" s="1"/>
    </row>
    <row r="1061" spans="6:33" customHeight="1">
      <c r="F1061" s="1"/>
      <c r="G1061" s="1"/>
      <c r="J1061" s="1"/>
      <c r="K1061" s="1"/>
      <c r="L1061" s="1"/>
      <c r="R1061" s="1"/>
      <c r="AC1061" s="1"/>
      <c r="AE1061" s="1"/>
      <c r="AG1061" s="1"/>
    </row>
    <row r="1062" spans="6:33" customHeight="1">
      <c r="F1062" s="1"/>
      <c r="G1062" s="1"/>
      <c r="J1062" s="1"/>
      <c r="K1062" s="1"/>
      <c r="L1062" s="1"/>
      <c r="R1062" s="1"/>
      <c r="AC1062" s="1"/>
      <c r="AE1062" s="1"/>
      <c r="AG1062" s="1"/>
    </row>
    <row r="1063" spans="6:33" customHeight="1">
      <c r="F1063" s="1"/>
      <c r="G1063" s="1"/>
      <c r="J1063" s="1"/>
      <c r="K1063" s="1"/>
      <c r="L1063" s="1"/>
      <c r="R1063" s="1"/>
      <c r="AC1063" s="1"/>
      <c r="AE1063" s="1"/>
      <c r="AG1063" s="1"/>
    </row>
    <row r="1064" spans="6:33" customHeight="1">
      <c r="F1064" s="1"/>
      <c r="G1064" s="1"/>
      <c r="J1064" s="1"/>
      <c r="K1064" s="1"/>
      <c r="L1064" s="1"/>
      <c r="R1064" s="1"/>
      <c r="AC1064" s="1"/>
      <c r="AE1064" s="1"/>
      <c r="AG1064" s="1"/>
    </row>
    <row r="1065" spans="6:33" customHeight="1">
      <c r="F1065" s="1"/>
      <c r="G1065" s="1"/>
      <c r="J1065" s="1"/>
      <c r="K1065" s="1"/>
      <c r="L1065" s="1"/>
      <c r="R1065" s="1"/>
      <c r="AC1065" s="1"/>
      <c r="AE1065" s="1"/>
      <c r="AG1065" s="1"/>
    </row>
    <row r="1066" spans="6:33" customHeight="1">
      <c r="F1066" s="1"/>
      <c r="G1066" s="1"/>
      <c r="J1066" s="1"/>
      <c r="K1066" s="1"/>
      <c r="L1066" s="1"/>
      <c r="R1066" s="1"/>
      <c r="AC1066" s="1"/>
      <c r="AE1066" s="1"/>
      <c r="AG1066" s="1"/>
    </row>
    <row r="1067" spans="6:33" customHeight="1">
      <c r="F1067" s="1"/>
      <c r="G1067" s="1"/>
      <c r="J1067" s="1"/>
      <c r="K1067" s="1"/>
      <c r="L1067" s="1"/>
      <c r="R1067" s="1"/>
      <c r="AC1067" s="1"/>
      <c r="AE1067" s="1"/>
      <c r="AG1067" s="1"/>
    </row>
    <row r="1068" spans="6:33" customHeight="1">
      <c r="F1068" s="1"/>
      <c r="G1068" s="1"/>
      <c r="J1068" s="1"/>
      <c r="K1068" s="1"/>
      <c r="L1068" s="1"/>
      <c r="R1068" s="1"/>
      <c r="AC1068" s="1"/>
      <c r="AE1068" s="1"/>
      <c r="AG1068" s="1"/>
    </row>
    <row r="1069" spans="6:33" customHeight="1">
      <c r="F1069" s="1"/>
      <c r="G1069" s="1"/>
      <c r="J1069" s="1"/>
      <c r="K1069" s="1"/>
      <c r="L1069" s="1"/>
      <c r="R1069" s="1"/>
      <c r="AC1069" s="1"/>
      <c r="AE1069" s="1"/>
      <c r="AG1069" s="1"/>
    </row>
    <row r="1070" spans="6:33" customHeight="1">
      <c r="F1070" s="1"/>
      <c r="G1070" s="1"/>
      <c r="J1070" s="1"/>
      <c r="K1070" s="1"/>
      <c r="L1070" s="1"/>
      <c r="R1070" s="1"/>
      <c r="AC1070" s="1"/>
      <c r="AE1070" s="1"/>
      <c r="AG1070" s="1"/>
    </row>
    <row r="1071" spans="6:33" customHeight="1">
      <c r="F1071" s="1"/>
      <c r="G1071" s="1"/>
      <c r="J1071" s="1"/>
      <c r="K1071" s="1"/>
      <c r="L1071" s="1"/>
      <c r="R1071" s="1"/>
      <c r="AC1071" s="1"/>
      <c r="AE1071" s="1"/>
      <c r="AG1071" s="1"/>
    </row>
    <row r="1072" spans="6:33" customHeight="1">
      <c r="F1072" s="1"/>
      <c r="G1072" s="1"/>
      <c r="J1072" s="1"/>
      <c r="K1072" s="1"/>
      <c r="L1072" s="1"/>
      <c r="R1072" s="1"/>
      <c r="AC1072" s="1"/>
      <c r="AE1072" s="1"/>
      <c r="AG1072" s="1"/>
    </row>
    <row r="1073" spans="6:33" customHeight="1">
      <c r="F1073" s="1"/>
      <c r="G1073" s="1"/>
      <c r="J1073" s="1"/>
      <c r="K1073" s="1"/>
      <c r="L1073" s="1"/>
      <c r="R1073" s="1"/>
      <c r="AC1073" s="1"/>
      <c r="AE1073" s="1"/>
      <c r="AG1073" s="1"/>
    </row>
    <row r="1074" spans="6:33" customHeight="1">
      <c r="F1074" s="1"/>
      <c r="G1074" s="1"/>
      <c r="J1074" s="1"/>
      <c r="K1074" s="1"/>
      <c r="L1074" s="1"/>
      <c r="R1074" s="1"/>
      <c r="AC1074" s="1"/>
      <c r="AE1074" s="1"/>
      <c r="AG1074" s="1"/>
    </row>
    <row r="1075" spans="6:33" customHeight="1">
      <c r="F1075" s="1"/>
      <c r="G1075" s="1"/>
      <c r="J1075" s="1"/>
      <c r="K1075" s="1"/>
      <c r="L1075" s="1"/>
      <c r="R1075" s="1"/>
      <c r="AC1075" s="1"/>
      <c r="AE1075" s="1"/>
      <c r="AG1075" s="1"/>
    </row>
    <row r="1076" spans="6:33" customHeight="1">
      <c r="F1076" s="1"/>
      <c r="G1076" s="1"/>
      <c r="J1076" s="1"/>
      <c r="K1076" s="1"/>
      <c r="L1076" s="1"/>
      <c r="R1076" s="1"/>
      <c r="AC1076" s="1"/>
      <c r="AE1076" s="1"/>
      <c r="AG1076" s="1"/>
    </row>
    <row r="1077" spans="6:33" customHeight="1">
      <c r="F1077" s="1"/>
      <c r="G1077" s="1"/>
      <c r="J1077" s="1"/>
      <c r="K1077" s="1"/>
      <c r="L1077" s="1"/>
      <c r="R1077" s="1"/>
      <c r="AC1077" s="1"/>
      <c r="AE1077" s="1"/>
      <c r="AG1077" s="1"/>
    </row>
    <row r="1078" spans="6:33" customHeight="1">
      <c r="F1078" s="1"/>
      <c r="G1078" s="1"/>
      <c r="J1078" s="1"/>
      <c r="K1078" s="1"/>
      <c r="L1078" s="1"/>
      <c r="R1078" s="1"/>
      <c r="AC1078" s="1"/>
      <c r="AE1078" s="1"/>
      <c r="AG1078" s="1"/>
    </row>
    <row r="1079" spans="6:33" customHeight="1">
      <c r="F1079" s="1"/>
      <c r="G1079" s="1"/>
      <c r="J1079" s="1"/>
      <c r="K1079" s="1"/>
      <c r="L1079" s="1"/>
      <c r="R1079" s="1"/>
      <c r="AC1079" s="1"/>
      <c r="AE1079" s="1"/>
      <c r="AG1079" s="1"/>
    </row>
    <row r="1080" spans="6:33" customHeight="1">
      <c r="F1080" s="1"/>
      <c r="G1080" s="1"/>
      <c r="J1080" s="1"/>
      <c r="K1080" s="1"/>
      <c r="L1080" s="1"/>
      <c r="R1080" s="1"/>
      <c r="AC1080" s="1"/>
      <c r="AE1080" s="1"/>
      <c r="AG1080" s="1"/>
    </row>
    <row r="1081" spans="6:33" customHeight="1">
      <c r="F1081" s="1"/>
      <c r="G1081" s="1"/>
      <c r="J1081" s="1"/>
      <c r="K1081" s="1"/>
      <c r="L1081" s="1"/>
      <c r="R1081" s="1"/>
      <c r="AC1081" s="1"/>
      <c r="AE1081" s="1"/>
      <c r="AG1081" s="1"/>
    </row>
    <row r="1082" spans="6:33" customHeight="1">
      <c r="F1082" s="1"/>
      <c r="G1082" s="1"/>
      <c r="J1082" s="1"/>
      <c r="K1082" s="1"/>
      <c r="L1082" s="1"/>
      <c r="R1082" s="1"/>
      <c r="AC1082" s="1"/>
      <c r="AE1082" s="1"/>
      <c r="AG1082" s="1"/>
    </row>
    <row r="1083" spans="6:33" customHeight="1">
      <c r="F1083" s="1"/>
      <c r="G1083" s="1"/>
      <c r="J1083" s="1"/>
      <c r="K1083" s="1"/>
      <c r="L1083" s="1"/>
      <c r="R1083" s="1"/>
      <c r="AC1083" s="1"/>
      <c r="AE1083" s="1"/>
      <c r="AG1083" s="1"/>
    </row>
    <row r="1084" spans="6:33" customHeight="1">
      <c r="F1084" s="1"/>
      <c r="G1084" s="1"/>
      <c r="J1084" s="1"/>
      <c r="K1084" s="1"/>
      <c r="L1084" s="1"/>
      <c r="R1084" s="1"/>
      <c r="AC1084" s="1"/>
      <c r="AE1084" s="1"/>
      <c r="AG1084" s="1"/>
    </row>
    <row r="1085" spans="6:33" customHeight="1">
      <c r="F1085" s="1"/>
      <c r="G1085" s="1"/>
      <c r="J1085" s="1"/>
      <c r="K1085" s="1"/>
      <c r="L1085" s="1"/>
      <c r="R1085" s="1"/>
      <c r="AC1085" s="1"/>
      <c r="AE1085" s="1"/>
      <c r="AG1085" s="1"/>
    </row>
    <row r="1086" spans="6:33" customHeight="1">
      <c r="F1086" s="1"/>
      <c r="G1086" s="1"/>
      <c r="J1086" s="1"/>
      <c r="K1086" s="1"/>
      <c r="L1086" s="1"/>
      <c r="R1086" s="1"/>
      <c r="AC1086" s="1"/>
      <c r="AE1086" s="1"/>
      <c r="AG1086" s="1"/>
    </row>
    <row r="1087" spans="6:33" customHeight="1">
      <c r="F1087" s="1"/>
      <c r="G1087" s="1"/>
      <c r="J1087" s="1"/>
      <c r="K1087" s="1"/>
      <c r="L1087" s="1"/>
      <c r="R1087" s="1"/>
      <c r="AC1087" s="1"/>
      <c r="AE1087" s="1"/>
      <c r="AG1087" s="1"/>
    </row>
    <row r="1088" spans="6:33" customHeight="1">
      <c r="F1088" s="1"/>
      <c r="G1088" s="1"/>
      <c r="J1088" s="1"/>
      <c r="K1088" s="1"/>
      <c r="L1088" s="1"/>
      <c r="R1088" s="1"/>
      <c r="AC1088" s="1"/>
      <c r="AE1088" s="1"/>
      <c r="AG1088" s="1"/>
    </row>
    <row r="1089" spans="6:33" customHeight="1">
      <c r="F1089" s="1"/>
      <c r="G1089" s="1"/>
      <c r="J1089" s="1"/>
      <c r="K1089" s="1"/>
      <c r="L1089" s="1"/>
      <c r="R1089" s="1"/>
      <c r="AC1089" s="1"/>
      <c r="AE1089" s="1"/>
      <c r="AG1089" s="1"/>
    </row>
    <row r="1090" spans="6:33" customHeight="1">
      <c r="F1090" s="1"/>
      <c r="G1090" s="1"/>
      <c r="J1090" s="1"/>
      <c r="K1090" s="1"/>
      <c r="L1090" s="1"/>
      <c r="R1090" s="1"/>
      <c r="AC1090" s="1"/>
      <c r="AE1090" s="1"/>
      <c r="AG1090" s="1"/>
    </row>
    <row r="1091" spans="6:33" customHeight="1">
      <c r="F1091" s="1"/>
      <c r="G1091" s="1"/>
      <c r="J1091" s="1"/>
      <c r="K1091" s="1"/>
      <c r="L1091" s="1"/>
      <c r="R1091" s="1"/>
      <c r="AC1091" s="1"/>
      <c r="AE1091" s="1"/>
      <c r="AG1091" s="1"/>
    </row>
    <row r="1092" spans="6:33" customHeight="1">
      <c r="F1092" s="1"/>
      <c r="G1092" s="1"/>
      <c r="J1092" s="1"/>
      <c r="K1092" s="1"/>
      <c r="L1092" s="1"/>
      <c r="R1092" s="1"/>
      <c r="AC1092" s="1"/>
      <c r="AE1092" s="1"/>
      <c r="AG1092" s="1"/>
    </row>
    <row r="1093" spans="6:33" customHeight="1">
      <c r="F1093" s="1"/>
      <c r="G1093" s="1"/>
      <c r="J1093" s="1"/>
      <c r="K1093" s="1"/>
      <c r="L1093" s="1"/>
      <c r="R1093" s="1"/>
      <c r="AC1093" s="1"/>
      <c r="AE1093" s="1"/>
      <c r="AG1093" s="1"/>
    </row>
    <row r="1094" spans="6:33" customHeight="1">
      <c r="F1094" s="1"/>
      <c r="G1094" s="1"/>
      <c r="J1094" s="1"/>
      <c r="K1094" s="1"/>
      <c r="L1094" s="1"/>
      <c r="R1094" s="1"/>
      <c r="AC1094" s="1"/>
      <c r="AE1094" s="1"/>
      <c r="AG1094" s="1"/>
    </row>
    <row r="1095" spans="6:33" customHeight="1">
      <c r="F1095" s="1"/>
      <c r="G1095" s="1"/>
      <c r="J1095" s="1"/>
      <c r="K1095" s="1"/>
      <c r="L1095" s="1"/>
      <c r="R1095" s="1"/>
      <c r="AC1095" s="1"/>
      <c r="AE1095" s="1"/>
      <c r="AG1095" s="1"/>
    </row>
    <row r="1096" spans="6:33" customHeight="1">
      <c r="F1096" s="1"/>
      <c r="G1096" s="1"/>
      <c r="J1096" s="1"/>
      <c r="K1096" s="1"/>
      <c r="L1096" s="1"/>
      <c r="R1096" s="1"/>
      <c r="AC1096" s="1"/>
      <c r="AE1096" s="1"/>
      <c r="AG1096" s="1"/>
    </row>
    <row r="1097" spans="6:33" customHeight="1">
      <c r="F1097" s="1"/>
      <c r="G1097" s="1"/>
      <c r="J1097" s="1"/>
      <c r="K1097" s="1"/>
      <c r="L1097" s="1"/>
      <c r="R1097" s="1"/>
      <c r="AC1097" s="1"/>
      <c r="AE1097" s="1"/>
      <c r="AG1097" s="1"/>
    </row>
    <row r="1098" spans="6:33" customHeight="1">
      <c r="F1098" s="1"/>
      <c r="G1098" s="1"/>
      <c r="J1098" s="1"/>
      <c r="K1098" s="1"/>
      <c r="L1098" s="1"/>
      <c r="R1098" s="1"/>
      <c r="AC1098" s="1"/>
      <c r="AE1098" s="1"/>
      <c r="AG1098" s="1"/>
    </row>
    <row r="1099" spans="6:33" customHeight="1">
      <c r="F1099" s="1"/>
      <c r="G1099" s="1"/>
      <c r="J1099" s="1"/>
      <c r="K1099" s="1"/>
      <c r="L1099" s="1"/>
      <c r="R1099" s="1"/>
      <c r="AC1099" s="1"/>
      <c r="AE1099" s="1"/>
      <c r="AG1099" s="1"/>
    </row>
    <row r="1100" spans="6:33" customHeight="1">
      <c r="F1100" s="1"/>
      <c r="G1100" s="1"/>
      <c r="J1100" s="1"/>
      <c r="K1100" s="1"/>
      <c r="L1100" s="1"/>
      <c r="R1100" s="1"/>
      <c r="AC1100" s="1"/>
      <c r="AE1100" s="1"/>
      <c r="AG1100" s="1"/>
    </row>
    <row r="1101" spans="6:33" customHeight="1">
      <c r="F1101" s="1"/>
      <c r="G1101" s="1"/>
      <c r="J1101" s="1"/>
      <c r="K1101" s="1"/>
      <c r="L1101" s="1"/>
      <c r="R1101" s="1"/>
      <c r="AC1101" s="1"/>
      <c r="AE1101" s="1"/>
      <c r="AG1101" s="1"/>
    </row>
    <row r="1102" spans="6:33" customHeight="1">
      <c r="F1102" s="1"/>
      <c r="G1102" s="1"/>
      <c r="J1102" s="1"/>
      <c r="K1102" s="1"/>
      <c r="L1102" s="1"/>
      <c r="R1102" s="1"/>
      <c r="AC1102" s="1"/>
      <c r="AE1102" s="1"/>
      <c r="AG1102" s="1"/>
    </row>
    <row r="1103" spans="6:33" customHeight="1">
      <c r="F1103" s="1"/>
      <c r="G1103" s="1"/>
      <c r="J1103" s="1"/>
      <c r="K1103" s="1"/>
      <c r="L1103" s="1"/>
      <c r="R1103" s="1"/>
      <c r="AC1103" s="1"/>
      <c r="AE1103" s="1"/>
      <c r="AG1103" s="1"/>
    </row>
    <row r="1104" spans="6:33" customHeight="1">
      <c r="F1104" s="1"/>
      <c r="G1104" s="1"/>
      <c r="J1104" s="1"/>
      <c r="K1104" s="1"/>
      <c r="L1104" s="1"/>
      <c r="R1104" s="1"/>
      <c r="AC1104" s="1"/>
      <c r="AE1104" s="1"/>
      <c r="AG1104" s="1"/>
    </row>
    <row r="1105" spans="6:33" customHeight="1">
      <c r="F1105" s="1"/>
      <c r="G1105" s="1"/>
      <c r="J1105" s="1"/>
      <c r="K1105" s="1"/>
      <c r="L1105" s="1"/>
      <c r="R1105" s="1"/>
      <c r="AC1105" s="1"/>
      <c r="AE1105" s="1"/>
      <c r="AG1105" s="1"/>
    </row>
    <row r="1106" spans="6:33" customHeight="1">
      <c r="F1106" s="1"/>
      <c r="G1106" s="1"/>
      <c r="J1106" s="1"/>
      <c r="K1106" s="1"/>
      <c r="L1106" s="1"/>
      <c r="R1106" s="1"/>
      <c r="AC1106" s="1"/>
      <c r="AE1106" s="1"/>
      <c r="AG1106" s="1"/>
    </row>
    <row r="1107" spans="6:33" customHeight="1">
      <c r="F1107" s="1"/>
      <c r="G1107" s="1"/>
      <c r="J1107" s="1"/>
      <c r="K1107" s="1"/>
      <c r="L1107" s="1"/>
      <c r="R1107" s="1"/>
      <c r="AC1107" s="1"/>
      <c r="AE1107" s="1"/>
      <c r="AG1107" s="1"/>
    </row>
    <row r="1108" spans="6:33" customHeight="1">
      <c r="F1108" s="1"/>
      <c r="G1108" s="1"/>
      <c r="J1108" s="1"/>
      <c r="K1108" s="1"/>
      <c r="L1108" s="1"/>
      <c r="R1108" s="1"/>
      <c r="AC1108" s="1"/>
      <c r="AE1108" s="1"/>
      <c r="AG1108" s="1"/>
    </row>
    <row r="1109" spans="6:33" customHeight="1">
      <c r="F1109" s="1"/>
      <c r="G1109" s="1"/>
      <c r="J1109" s="1"/>
      <c r="K1109" s="1"/>
      <c r="L1109" s="1"/>
      <c r="R1109" s="1"/>
      <c r="AC1109" s="1"/>
      <c r="AE1109" s="1"/>
      <c r="AG1109" s="1"/>
    </row>
    <row r="1110" spans="6:33" customHeight="1">
      <c r="F1110" s="1"/>
      <c r="G1110" s="1"/>
      <c r="J1110" s="1"/>
      <c r="K1110" s="1"/>
      <c r="L1110" s="1"/>
      <c r="R1110" s="1"/>
      <c r="AC1110" s="1"/>
      <c r="AE1110" s="1"/>
      <c r="AG1110" s="1"/>
    </row>
    <row r="1111" spans="6:33" customHeight="1">
      <c r="F1111" s="1"/>
      <c r="G1111" s="1"/>
      <c r="J1111" s="1"/>
      <c r="K1111" s="1"/>
      <c r="L1111" s="1"/>
      <c r="R1111" s="1"/>
      <c r="AC1111" s="1"/>
      <c r="AE1111" s="1"/>
      <c r="AG1111" s="1"/>
    </row>
    <row r="1112" spans="6:33" customHeight="1">
      <c r="F1112" s="1"/>
      <c r="G1112" s="1"/>
      <c r="J1112" s="1"/>
      <c r="K1112" s="1"/>
      <c r="L1112" s="1"/>
      <c r="R1112" s="1"/>
      <c r="AC1112" s="1"/>
      <c r="AE1112" s="1"/>
      <c r="AG1112" s="1"/>
    </row>
    <row r="1113" spans="6:33" customHeight="1">
      <c r="F1113" s="1"/>
      <c r="G1113" s="1"/>
      <c r="J1113" s="1"/>
      <c r="K1113" s="1"/>
      <c r="L1113" s="1"/>
      <c r="R1113" s="1"/>
      <c r="AC1113" s="1"/>
      <c r="AE1113" s="1"/>
      <c r="AG1113" s="1"/>
    </row>
    <row r="1114" spans="6:33" customHeight="1">
      <c r="F1114" s="1"/>
      <c r="G1114" s="1"/>
      <c r="J1114" s="1"/>
      <c r="K1114" s="1"/>
      <c r="L1114" s="1"/>
      <c r="R1114" s="1"/>
      <c r="AC1114" s="1"/>
      <c r="AE1114" s="1"/>
      <c r="AG1114" s="1"/>
    </row>
    <row r="1115" spans="6:33" customHeight="1">
      <c r="F1115" s="1"/>
      <c r="G1115" s="1"/>
      <c r="J1115" s="1"/>
      <c r="K1115" s="1"/>
      <c r="L1115" s="1"/>
      <c r="R1115" s="1"/>
      <c r="AC1115" s="1"/>
      <c r="AE1115" s="1"/>
      <c r="AG1115" s="1"/>
    </row>
    <row r="1116" spans="6:33" customHeight="1">
      <c r="F1116" s="1"/>
      <c r="G1116" s="1"/>
      <c r="J1116" s="1"/>
      <c r="K1116" s="1"/>
      <c r="L1116" s="1"/>
      <c r="R1116" s="1"/>
      <c r="AC1116" s="1"/>
      <c r="AE1116" s="1"/>
      <c r="AG1116" s="1"/>
    </row>
    <row r="1117" spans="6:33" customHeight="1">
      <c r="F1117" s="1"/>
      <c r="G1117" s="1"/>
      <c r="J1117" s="1"/>
      <c r="K1117" s="1"/>
      <c r="L1117" s="1"/>
      <c r="R1117" s="1"/>
      <c r="AC1117" s="1"/>
      <c r="AE1117" s="1"/>
      <c r="AG1117" s="1"/>
    </row>
    <row r="1118" spans="6:33" customHeight="1">
      <c r="F1118" s="1"/>
      <c r="G1118" s="1"/>
      <c r="J1118" s="1"/>
      <c r="K1118" s="1"/>
      <c r="L1118" s="1"/>
      <c r="R1118" s="1"/>
      <c r="AC1118" s="1"/>
      <c r="AE1118" s="1"/>
      <c r="AG1118" s="1"/>
    </row>
    <row r="1119" spans="6:33" customHeight="1">
      <c r="F1119" s="1"/>
      <c r="G1119" s="1"/>
      <c r="J1119" s="1"/>
      <c r="K1119" s="1"/>
      <c r="L1119" s="1"/>
      <c r="R1119" s="1"/>
      <c r="AC1119" s="1"/>
      <c r="AE1119" s="1"/>
      <c r="AG1119" s="1"/>
    </row>
    <row r="1120" spans="6:33" customHeight="1">
      <c r="F1120" s="1"/>
      <c r="G1120" s="1"/>
      <c r="J1120" s="1"/>
      <c r="K1120" s="1"/>
      <c r="L1120" s="1"/>
      <c r="R1120" s="1"/>
      <c r="AC1120" s="1"/>
      <c r="AE1120" s="1"/>
      <c r="AG1120" s="1"/>
    </row>
    <row r="1121" spans="6:33" customHeight="1">
      <c r="F1121" s="1"/>
      <c r="G1121" s="1"/>
      <c r="J1121" s="1"/>
      <c r="K1121" s="1"/>
      <c r="L1121" s="1"/>
      <c r="R1121" s="1"/>
      <c r="AC1121" s="1"/>
      <c r="AE1121" s="1"/>
      <c r="AG1121" s="1"/>
    </row>
    <row r="1122" spans="6:33" customHeight="1">
      <c r="F1122" s="1"/>
      <c r="G1122" s="1"/>
      <c r="J1122" s="1"/>
      <c r="K1122" s="1"/>
      <c r="L1122" s="1"/>
      <c r="R1122" s="1"/>
      <c r="AC1122" s="1"/>
      <c r="AE1122" s="1"/>
      <c r="AG1122" s="1"/>
    </row>
    <row r="1123" spans="6:33" customHeight="1">
      <c r="F1123" s="1"/>
      <c r="G1123" s="1"/>
      <c r="J1123" s="1"/>
      <c r="K1123" s="1"/>
      <c r="L1123" s="1"/>
      <c r="R1123" s="1"/>
      <c r="AC1123" s="1"/>
      <c r="AE1123" s="1"/>
      <c r="AG1123" s="1"/>
    </row>
    <row r="1124" spans="6:33" customHeight="1">
      <c r="F1124" s="1"/>
      <c r="G1124" s="1"/>
      <c r="J1124" s="1"/>
      <c r="K1124" s="1"/>
      <c r="L1124" s="1"/>
      <c r="R1124" s="1"/>
      <c r="AC1124" s="1"/>
      <c r="AE1124" s="1"/>
      <c r="AG1124" s="1"/>
    </row>
    <row r="1125" spans="6:33" customHeight="1">
      <c r="F1125" s="1"/>
      <c r="G1125" s="1"/>
      <c r="J1125" s="1"/>
      <c r="K1125" s="1"/>
      <c r="L1125" s="1"/>
      <c r="R1125" s="1"/>
      <c r="AC1125" s="1"/>
      <c r="AE1125" s="1"/>
      <c r="AG1125" s="1"/>
    </row>
    <row r="1126" spans="6:33" customHeight="1">
      <c r="F1126" s="1"/>
      <c r="G1126" s="1"/>
      <c r="J1126" s="1"/>
      <c r="K1126" s="1"/>
      <c r="L1126" s="1"/>
      <c r="R1126" s="1"/>
      <c r="AC1126" s="1"/>
      <c r="AE1126" s="1"/>
      <c r="AG1126" s="1"/>
    </row>
    <row r="1127" spans="6:33" customHeight="1">
      <c r="F1127" s="1"/>
      <c r="G1127" s="1"/>
      <c r="J1127" s="1"/>
      <c r="K1127" s="1"/>
      <c r="L1127" s="1"/>
      <c r="R1127" s="1"/>
      <c r="AC1127" s="1"/>
      <c r="AE1127" s="1"/>
      <c r="AG1127" s="1"/>
    </row>
    <row r="1128" spans="6:33" customHeight="1">
      <c r="F1128" s="1"/>
      <c r="G1128" s="1"/>
      <c r="J1128" s="1"/>
      <c r="K1128" s="1"/>
      <c r="L1128" s="1"/>
      <c r="R1128" s="1"/>
      <c r="AC1128" s="1"/>
      <c r="AE1128" s="1"/>
      <c r="AG1128" s="1"/>
    </row>
    <row r="1129" spans="6:33" customHeight="1">
      <c r="F1129" s="1"/>
      <c r="G1129" s="1"/>
      <c r="J1129" s="1"/>
      <c r="K1129" s="1"/>
      <c r="L1129" s="1"/>
      <c r="R1129" s="1"/>
      <c r="AC1129" s="1"/>
      <c r="AE1129" s="1"/>
      <c r="AG1129" s="1"/>
    </row>
    <row r="1130" spans="6:33" customHeight="1">
      <c r="F1130" s="1"/>
      <c r="G1130" s="1"/>
      <c r="J1130" s="1"/>
      <c r="K1130" s="1"/>
      <c r="L1130" s="1"/>
      <c r="R1130" s="1"/>
      <c r="AC1130" s="1"/>
      <c r="AE1130" s="1"/>
      <c r="AG1130" s="1"/>
    </row>
    <row r="1131" spans="6:33" customHeight="1">
      <c r="F1131" s="1"/>
      <c r="G1131" s="1"/>
      <c r="J1131" s="1"/>
      <c r="K1131" s="1"/>
      <c r="L1131" s="1"/>
      <c r="R1131" s="1"/>
      <c r="AC1131" s="1"/>
      <c r="AE1131" s="1"/>
      <c r="AG1131" s="1"/>
    </row>
    <row r="1132" spans="6:33" customHeight="1">
      <c r="F1132" s="1"/>
      <c r="G1132" s="1"/>
      <c r="J1132" s="1"/>
      <c r="K1132" s="1"/>
      <c r="L1132" s="1"/>
      <c r="R1132" s="1"/>
      <c r="AC1132" s="1"/>
      <c r="AE1132" s="1"/>
      <c r="AG1132" s="1"/>
    </row>
    <row r="1133" spans="6:33" customHeight="1">
      <c r="F1133" s="1"/>
      <c r="G1133" s="1"/>
      <c r="J1133" s="1"/>
      <c r="K1133" s="1"/>
      <c r="L1133" s="1"/>
      <c r="R1133" s="1"/>
      <c r="AC1133" s="1"/>
      <c r="AE1133" s="1"/>
      <c r="AG1133" s="1"/>
    </row>
    <row r="1134" spans="6:33" customHeight="1">
      <c r="F1134" s="1"/>
      <c r="G1134" s="1"/>
      <c r="J1134" s="1"/>
      <c r="K1134" s="1"/>
      <c r="L1134" s="1"/>
      <c r="R1134" s="1"/>
      <c r="AC1134" s="1"/>
      <c r="AE1134" s="1"/>
      <c r="AG1134" s="1"/>
    </row>
    <row r="1135" spans="6:33" customHeight="1">
      <c r="F1135" s="1"/>
      <c r="G1135" s="1"/>
      <c r="J1135" s="1"/>
      <c r="K1135" s="1"/>
      <c r="L1135" s="1"/>
      <c r="R1135" s="1"/>
      <c r="AC1135" s="1"/>
      <c r="AE1135" s="1"/>
      <c r="AG1135" s="1"/>
    </row>
    <row r="1136" spans="6:33" customHeight="1">
      <c r="F1136" s="1"/>
      <c r="G1136" s="1"/>
      <c r="J1136" s="1"/>
      <c r="K1136" s="1"/>
      <c r="L1136" s="1"/>
      <c r="R1136" s="1"/>
      <c r="AC1136" s="1"/>
      <c r="AE1136" s="1"/>
      <c r="AG1136" s="1"/>
    </row>
    <row r="1137" spans="6:33" customHeight="1">
      <c r="F1137" s="1"/>
      <c r="G1137" s="1"/>
      <c r="J1137" s="1"/>
      <c r="K1137" s="1"/>
      <c r="L1137" s="1"/>
      <c r="R1137" s="1"/>
      <c r="AC1137" s="1"/>
      <c r="AE1137" s="1"/>
      <c r="AG1137" s="1"/>
    </row>
    <row r="1138" spans="6:33" customHeight="1">
      <c r="F1138" s="1"/>
      <c r="G1138" s="1"/>
      <c r="J1138" s="1"/>
      <c r="K1138" s="1"/>
      <c r="L1138" s="1"/>
      <c r="R1138" s="1"/>
      <c r="AC1138" s="1"/>
      <c r="AE1138" s="1"/>
      <c r="AG1138" s="1"/>
    </row>
    <row r="1139" spans="6:33" customHeight="1">
      <c r="F1139" s="1"/>
      <c r="G1139" s="1"/>
      <c r="J1139" s="1"/>
      <c r="K1139" s="1"/>
      <c r="L1139" s="1"/>
      <c r="R1139" s="1"/>
      <c r="AC1139" s="1"/>
      <c r="AE1139" s="1"/>
      <c r="AG1139" s="1"/>
    </row>
    <row r="1140" spans="6:33" customHeight="1">
      <c r="F1140" s="1"/>
      <c r="G1140" s="1"/>
      <c r="J1140" s="1"/>
      <c r="K1140" s="1"/>
      <c r="L1140" s="1"/>
      <c r="R1140" s="1"/>
      <c r="AC1140" s="1"/>
      <c r="AE1140" s="1"/>
      <c r="AG1140" s="1"/>
    </row>
    <row r="1141" spans="6:33" customHeight="1">
      <c r="F1141" s="1"/>
      <c r="G1141" s="1"/>
      <c r="J1141" s="1"/>
      <c r="K1141" s="1"/>
      <c r="L1141" s="1"/>
      <c r="R1141" s="1"/>
      <c r="AC1141" s="1"/>
      <c r="AE1141" s="1"/>
      <c r="AG1141" s="1"/>
    </row>
    <row r="1142" spans="6:33" customHeight="1">
      <c r="F1142" s="1"/>
      <c r="G1142" s="1"/>
      <c r="J1142" s="1"/>
      <c r="K1142" s="1"/>
      <c r="L1142" s="1"/>
      <c r="R1142" s="1"/>
      <c r="AC1142" s="1"/>
      <c r="AE1142" s="1"/>
      <c r="AG1142" s="1"/>
    </row>
    <row r="1143" spans="6:33" customHeight="1">
      <c r="F1143" s="1"/>
      <c r="G1143" s="1"/>
      <c r="J1143" s="1"/>
      <c r="K1143" s="1"/>
      <c r="L1143" s="1"/>
      <c r="R1143" s="1"/>
      <c r="AC1143" s="1"/>
      <c r="AE1143" s="1"/>
      <c r="AG1143" s="1"/>
    </row>
    <row r="1144" spans="6:33" customHeight="1">
      <c r="F1144" s="1"/>
      <c r="G1144" s="1"/>
      <c r="J1144" s="1"/>
      <c r="K1144" s="1"/>
      <c r="L1144" s="1"/>
      <c r="R1144" s="1"/>
      <c r="AC1144" s="1"/>
      <c r="AE1144" s="1"/>
      <c r="AG1144" s="1"/>
    </row>
    <row r="1145" spans="6:33" customHeight="1">
      <c r="F1145" s="1"/>
      <c r="G1145" s="1"/>
      <c r="J1145" s="1"/>
      <c r="K1145" s="1"/>
      <c r="L1145" s="1"/>
      <c r="R1145" s="1"/>
      <c r="AC1145" s="1"/>
      <c r="AE1145" s="1"/>
      <c r="AG1145" s="1"/>
    </row>
    <row r="1146" spans="6:33" customHeight="1">
      <c r="F1146" s="1"/>
      <c r="G1146" s="1"/>
      <c r="J1146" s="1"/>
      <c r="K1146" s="1"/>
      <c r="L1146" s="1"/>
      <c r="R1146" s="1"/>
      <c r="AC1146" s="1"/>
      <c r="AE1146" s="1"/>
      <c r="AG1146" s="1"/>
    </row>
    <row r="1147" spans="6:33" customHeight="1">
      <c r="F1147" s="1"/>
      <c r="G1147" s="1"/>
      <c r="J1147" s="1"/>
      <c r="K1147" s="1"/>
      <c r="L1147" s="1"/>
      <c r="R1147" s="1"/>
      <c r="AC1147" s="1"/>
      <c r="AE1147" s="1"/>
      <c r="AG1147" s="1"/>
    </row>
    <row r="1148" spans="6:33" customHeight="1">
      <c r="F1148" s="1"/>
      <c r="G1148" s="1"/>
      <c r="J1148" s="1"/>
      <c r="K1148" s="1"/>
      <c r="L1148" s="1"/>
      <c r="R1148" s="1"/>
      <c r="AC1148" s="1"/>
      <c r="AE1148" s="1"/>
      <c r="AG1148" s="1"/>
    </row>
    <row r="1149" spans="6:33" customHeight="1">
      <c r="F1149" s="1"/>
      <c r="G1149" s="1"/>
      <c r="J1149" s="1"/>
      <c r="K1149" s="1"/>
      <c r="L1149" s="1"/>
      <c r="R1149" s="1"/>
      <c r="AC1149" s="1"/>
      <c r="AE1149" s="1"/>
      <c r="AG1149" s="1"/>
    </row>
    <row r="1150" spans="6:33" customHeight="1">
      <c r="F1150" s="1"/>
      <c r="G1150" s="1"/>
      <c r="J1150" s="1"/>
      <c r="K1150" s="1"/>
      <c r="L1150" s="1"/>
      <c r="R1150" s="1"/>
      <c r="AC1150" s="1"/>
      <c r="AE1150" s="1"/>
      <c r="AG1150" s="1"/>
    </row>
    <row r="1151" spans="6:33" customHeight="1">
      <c r="F1151" s="1"/>
      <c r="G1151" s="1"/>
      <c r="J1151" s="1"/>
      <c r="K1151" s="1"/>
      <c r="L1151" s="1"/>
      <c r="R1151" s="1"/>
      <c r="AC1151" s="1"/>
      <c r="AE1151" s="1"/>
      <c r="AG1151" s="1"/>
    </row>
    <row r="1152" spans="6:33" customHeight="1">
      <c r="F1152" s="1"/>
      <c r="G1152" s="1"/>
      <c r="J1152" s="1"/>
      <c r="K1152" s="1"/>
      <c r="L1152" s="1"/>
      <c r="R1152" s="1"/>
      <c r="AC1152" s="1"/>
      <c r="AE1152" s="1"/>
      <c r="AG1152" s="1"/>
    </row>
    <row r="1153" spans="6:33" customHeight="1">
      <c r="F1153" s="1"/>
      <c r="G1153" s="1"/>
      <c r="J1153" s="1"/>
      <c r="K1153" s="1"/>
      <c r="L1153" s="1"/>
      <c r="R1153" s="1"/>
      <c r="AC1153" s="1"/>
      <c r="AE1153" s="1"/>
      <c r="AG1153" s="1"/>
    </row>
    <row r="1154" spans="6:33" customHeight="1">
      <c r="F1154" s="1"/>
      <c r="G1154" s="1"/>
      <c r="J1154" s="1"/>
      <c r="K1154" s="1"/>
      <c r="L1154" s="1"/>
      <c r="R1154" s="1"/>
      <c r="AC1154" s="1"/>
      <c r="AE1154" s="1"/>
      <c r="AG1154" s="1"/>
    </row>
    <row r="1155" spans="6:33" customHeight="1">
      <c r="F1155" s="1"/>
      <c r="G1155" s="1"/>
      <c r="J1155" s="1"/>
      <c r="K1155" s="1"/>
      <c r="L1155" s="1"/>
      <c r="R1155" s="1"/>
      <c r="AC1155" s="1"/>
      <c r="AE1155" s="1"/>
      <c r="AG1155" s="1"/>
    </row>
    <row r="1156" spans="6:33" customHeight="1">
      <c r="F1156" s="1"/>
      <c r="G1156" s="1"/>
      <c r="J1156" s="1"/>
      <c r="K1156" s="1"/>
      <c r="L1156" s="1"/>
      <c r="R1156" s="1"/>
      <c r="AC1156" s="1"/>
      <c r="AE1156" s="1"/>
      <c r="AG1156" s="1"/>
    </row>
    <row r="1157" spans="6:33" customHeight="1">
      <c r="F1157" s="1"/>
      <c r="G1157" s="1"/>
      <c r="J1157" s="1"/>
      <c r="K1157" s="1"/>
      <c r="L1157" s="1"/>
      <c r="R1157" s="1"/>
      <c r="AC1157" s="1"/>
      <c r="AE1157" s="1"/>
      <c r="AG1157" s="1"/>
    </row>
    <row r="1158" spans="6:33" customHeight="1">
      <c r="F1158" s="1"/>
      <c r="G1158" s="1"/>
      <c r="J1158" s="1"/>
      <c r="K1158" s="1"/>
      <c r="L1158" s="1"/>
      <c r="R1158" s="1"/>
      <c r="AC1158" s="1"/>
      <c r="AE1158" s="1"/>
      <c r="AG1158" s="1"/>
    </row>
    <row r="1159" spans="6:33" customHeight="1">
      <c r="F1159" s="1"/>
      <c r="G1159" s="1"/>
      <c r="J1159" s="1"/>
      <c r="K1159" s="1"/>
      <c r="L1159" s="1"/>
      <c r="R1159" s="1"/>
      <c r="AC1159" s="1"/>
      <c r="AE1159" s="1"/>
      <c r="AG1159" s="1"/>
    </row>
    <row r="1160" spans="6:33" customHeight="1">
      <c r="F1160" s="1"/>
      <c r="G1160" s="1"/>
      <c r="J1160" s="1"/>
      <c r="K1160" s="1"/>
      <c r="L1160" s="1"/>
      <c r="R1160" s="1"/>
      <c r="AC1160" s="1"/>
      <c r="AE1160" s="1"/>
      <c r="AG1160" s="1"/>
    </row>
    <row r="1161" spans="6:33" customHeight="1">
      <c r="F1161" s="1"/>
      <c r="G1161" s="1"/>
      <c r="J1161" s="1"/>
      <c r="K1161" s="1"/>
      <c r="L1161" s="1"/>
      <c r="R1161" s="1"/>
      <c r="AC1161" s="1"/>
      <c r="AE1161" s="1"/>
      <c r="AG1161" s="1"/>
    </row>
    <row r="1162" spans="6:33" customHeight="1">
      <c r="F1162" s="1"/>
      <c r="G1162" s="1"/>
      <c r="J1162" s="1"/>
      <c r="K1162" s="1"/>
      <c r="L1162" s="1"/>
      <c r="R1162" s="1"/>
      <c r="AC1162" s="1"/>
      <c r="AE1162" s="1"/>
      <c r="AG1162" s="1"/>
    </row>
    <row r="1163" spans="6:33" customHeight="1">
      <c r="F1163" s="1"/>
      <c r="G1163" s="1"/>
      <c r="J1163" s="1"/>
      <c r="K1163" s="1"/>
      <c r="L1163" s="1"/>
      <c r="R1163" s="1"/>
      <c r="AC1163" s="1"/>
      <c r="AE1163" s="1"/>
      <c r="AG1163" s="1"/>
    </row>
    <row r="1164" spans="6:33" customHeight="1">
      <c r="F1164" s="1"/>
      <c r="G1164" s="1"/>
      <c r="J1164" s="1"/>
      <c r="K1164" s="1"/>
      <c r="L1164" s="1"/>
      <c r="R1164" s="1"/>
      <c r="AC1164" s="1"/>
      <c r="AE1164" s="1"/>
      <c r="AG1164" s="1"/>
    </row>
    <row r="1165" spans="6:33" customHeight="1">
      <c r="F1165" s="1"/>
      <c r="G1165" s="1"/>
      <c r="J1165" s="1"/>
      <c r="K1165" s="1"/>
      <c r="L1165" s="1"/>
      <c r="R1165" s="1"/>
      <c r="AC1165" s="1"/>
      <c r="AE1165" s="1"/>
      <c r="AG1165" s="1"/>
    </row>
    <row r="1166" spans="6:33" customHeight="1">
      <c r="F1166" s="1"/>
      <c r="G1166" s="1"/>
      <c r="J1166" s="1"/>
      <c r="K1166" s="1"/>
      <c r="L1166" s="1"/>
      <c r="R1166" s="1"/>
      <c r="AC1166" s="1"/>
      <c r="AE1166" s="1"/>
      <c r="AG1166" s="1"/>
    </row>
    <row r="1167" spans="6:33" customHeight="1">
      <c r="F1167" s="1"/>
      <c r="G1167" s="1"/>
      <c r="J1167" s="1"/>
      <c r="K1167" s="1"/>
      <c r="L1167" s="1"/>
      <c r="R1167" s="1"/>
      <c r="AC1167" s="1"/>
      <c r="AE1167" s="1"/>
      <c r="AG1167" s="1"/>
    </row>
    <row r="1168" spans="6:33" customHeight="1">
      <c r="F1168" s="1"/>
      <c r="G1168" s="1"/>
      <c r="J1168" s="1"/>
      <c r="K1168" s="1"/>
      <c r="L1168" s="1"/>
      <c r="R1168" s="1"/>
      <c r="AC1168" s="1"/>
      <c r="AE1168" s="1"/>
      <c r="AG1168" s="1"/>
    </row>
    <row r="1169" spans="6:33" customHeight="1">
      <c r="F1169" s="1"/>
      <c r="G1169" s="1"/>
      <c r="J1169" s="1"/>
      <c r="K1169" s="1"/>
      <c r="L1169" s="1"/>
      <c r="R1169" s="1"/>
      <c r="AC1169" s="1"/>
      <c r="AE1169" s="1"/>
      <c r="AG1169" s="1"/>
    </row>
    <row r="1170" spans="6:33" customHeight="1">
      <c r="F1170" s="1"/>
      <c r="G1170" s="1"/>
      <c r="J1170" s="1"/>
      <c r="K1170" s="1"/>
      <c r="L1170" s="1"/>
      <c r="R1170" s="1"/>
      <c r="AC1170" s="1"/>
      <c r="AE1170" s="1"/>
      <c r="AG1170" s="1"/>
    </row>
    <row r="1171" spans="6:33" customHeight="1">
      <c r="F1171" s="1"/>
      <c r="G1171" s="1"/>
      <c r="J1171" s="1"/>
      <c r="K1171" s="1"/>
      <c r="L1171" s="1"/>
      <c r="R1171" s="1"/>
      <c r="AC1171" s="1"/>
      <c r="AE1171" s="1"/>
      <c r="AG1171" s="1"/>
    </row>
    <row r="1172" spans="6:33" customHeight="1">
      <c r="F1172" s="1"/>
      <c r="G1172" s="1"/>
      <c r="J1172" s="1"/>
      <c r="K1172" s="1"/>
      <c r="L1172" s="1"/>
      <c r="R1172" s="1"/>
      <c r="AC1172" s="1"/>
      <c r="AE1172" s="1"/>
      <c r="AG1172" s="1"/>
    </row>
    <row r="1173" spans="6:33" customHeight="1">
      <c r="F1173" s="1"/>
      <c r="G1173" s="1"/>
      <c r="J1173" s="1"/>
      <c r="K1173" s="1"/>
      <c r="L1173" s="1"/>
      <c r="R1173" s="1"/>
      <c r="AC1173" s="1"/>
      <c r="AE1173" s="1"/>
      <c r="AG1173" s="1"/>
    </row>
    <row r="1174" spans="6:33" customHeight="1">
      <c r="F1174" s="1"/>
      <c r="G1174" s="1"/>
      <c r="J1174" s="1"/>
      <c r="K1174" s="1"/>
      <c r="L1174" s="1"/>
      <c r="R1174" s="1"/>
      <c r="AC1174" s="1"/>
      <c r="AE1174" s="1"/>
      <c r="AG1174" s="1"/>
    </row>
    <row r="1175" spans="6:33" customHeight="1">
      <c r="F1175" s="1"/>
      <c r="G1175" s="1"/>
      <c r="J1175" s="1"/>
      <c r="K1175" s="1"/>
      <c r="L1175" s="1"/>
      <c r="R1175" s="1"/>
      <c r="AC1175" s="1"/>
      <c r="AE1175" s="1"/>
      <c r="AG1175" s="1"/>
    </row>
    <row r="1176" spans="6:33" customHeight="1">
      <c r="F1176" s="1"/>
      <c r="G1176" s="1"/>
      <c r="J1176" s="1"/>
      <c r="K1176" s="1"/>
      <c r="L1176" s="1"/>
      <c r="R1176" s="1"/>
      <c r="AC1176" s="1"/>
      <c r="AE1176" s="1"/>
      <c r="AG1176" s="1"/>
    </row>
    <row r="1177" spans="6:33" customHeight="1">
      <c r="F1177" s="1"/>
      <c r="G1177" s="1"/>
      <c r="J1177" s="1"/>
      <c r="K1177" s="1"/>
      <c r="L1177" s="1"/>
      <c r="R1177" s="1"/>
      <c r="AC1177" s="1"/>
      <c r="AE1177" s="1"/>
      <c r="AG1177" s="1"/>
    </row>
    <row r="1178" spans="6:33" customHeight="1">
      <c r="F1178" s="1"/>
      <c r="G1178" s="1"/>
      <c r="J1178" s="1"/>
      <c r="K1178" s="1"/>
      <c r="L1178" s="1"/>
      <c r="R1178" s="1"/>
      <c r="AC1178" s="1"/>
      <c r="AE1178" s="1"/>
      <c r="AG1178" s="1"/>
    </row>
    <row r="1179" spans="6:33" customHeight="1">
      <c r="F1179" s="1"/>
      <c r="G1179" s="1"/>
      <c r="J1179" s="1"/>
      <c r="K1179" s="1"/>
      <c r="L1179" s="1"/>
      <c r="R1179" s="1"/>
      <c r="AC1179" s="1"/>
      <c r="AE1179" s="1"/>
      <c r="AG1179" s="1"/>
    </row>
    <row r="1180" spans="6:33" customHeight="1">
      <c r="F1180" s="1"/>
      <c r="G1180" s="1"/>
      <c r="J1180" s="1"/>
      <c r="K1180" s="1"/>
      <c r="L1180" s="1"/>
      <c r="R1180" s="1"/>
      <c r="AC1180" s="1"/>
      <c r="AE1180" s="1"/>
      <c r="AG1180" s="1"/>
    </row>
    <row r="1181" spans="6:33" customHeight="1">
      <c r="F1181" s="1"/>
      <c r="G1181" s="1"/>
      <c r="J1181" s="1"/>
      <c r="K1181" s="1"/>
      <c r="L1181" s="1"/>
      <c r="R1181" s="1"/>
      <c r="AC1181" s="1"/>
      <c r="AE1181" s="1"/>
      <c r="AG1181" s="1"/>
    </row>
    <row r="1182" spans="6:33" customHeight="1">
      <c r="F1182" s="1"/>
      <c r="G1182" s="1"/>
      <c r="J1182" s="1"/>
      <c r="K1182" s="1"/>
      <c r="L1182" s="1"/>
      <c r="R1182" s="1"/>
      <c r="AC1182" s="1"/>
      <c r="AE1182" s="1"/>
      <c r="AG1182" s="1"/>
    </row>
    <row r="1183" spans="6:33" customHeight="1">
      <c r="F1183" s="1"/>
      <c r="G1183" s="1"/>
      <c r="J1183" s="1"/>
      <c r="K1183" s="1"/>
      <c r="L1183" s="1"/>
      <c r="R1183" s="1"/>
      <c r="AC1183" s="1"/>
      <c r="AE1183" s="1"/>
      <c r="AG1183" s="1"/>
    </row>
    <row r="1184" spans="6:33" customHeight="1">
      <c r="F1184" s="1"/>
      <c r="G1184" s="1"/>
      <c r="J1184" s="1"/>
      <c r="K1184" s="1"/>
      <c r="L1184" s="1"/>
      <c r="R1184" s="1"/>
      <c r="AC1184" s="1"/>
      <c r="AE1184" s="1"/>
      <c r="AG1184" s="1"/>
    </row>
    <row r="1185" spans="6:33" customHeight="1">
      <c r="F1185" s="1"/>
      <c r="G1185" s="1"/>
      <c r="J1185" s="1"/>
      <c r="K1185" s="1"/>
      <c r="L1185" s="1"/>
      <c r="R1185" s="1"/>
      <c r="AC1185" s="1"/>
      <c r="AE1185" s="1"/>
      <c r="AG1185" s="1"/>
    </row>
    <row r="1186" spans="6:33" customHeight="1">
      <c r="F1186" s="1"/>
      <c r="G1186" s="1"/>
      <c r="J1186" s="1"/>
      <c r="K1186" s="1"/>
      <c r="L1186" s="1"/>
      <c r="R1186" s="1"/>
      <c r="AC1186" s="1"/>
      <c r="AE1186" s="1"/>
      <c r="AG1186" s="1"/>
    </row>
    <row r="1187" spans="6:33" customHeight="1">
      <c r="F1187" s="1"/>
      <c r="G1187" s="1"/>
      <c r="J1187" s="1"/>
      <c r="K1187" s="1"/>
      <c r="L1187" s="1"/>
      <c r="R1187" s="1"/>
      <c r="AC1187" s="1"/>
      <c r="AE1187" s="1"/>
      <c r="AG1187" s="1"/>
    </row>
    <row r="1188" spans="6:33" customHeight="1">
      <c r="F1188" s="1"/>
      <c r="G1188" s="1"/>
      <c r="J1188" s="1"/>
      <c r="K1188" s="1"/>
      <c r="L1188" s="1"/>
      <c r="R1188" s="1"/>
      <c r="AC1188" s="1"/>
      <c r="AE1188" s="1"/>
      <c r="AG1188" s="1"/>
    </row>
    <row r="1189" spans="6:33" customHeight="1">
      <c r="F1189" s="1"/>
      <c r="G1189" s="1"/>
      <c r="J1189" s="1"/>
      <c r="K1189" s="1"/>
      <c r="L1189" s="1"/>
      <c r="R1189" s="1"/>
      <c r="AC1189" s="1"/>
      <c r="AE1189" s="1"/>
      <c r="AG1189" s="1"/>
    </row>
    <row r="1190" spans="6:33" customHeight="1">
      <c r="F1190" s="1"/>
      <c r="G1190" s="1"/>
      <c r="J1190" s="1"/>
      <c r="K1190" s="1"/>
      <c r="L1190" s="1"/>
      <c r="R1190" s="1"/>
      <c r="AC1190" s="1"/>
      <c r="AE1190" s="1"/>
      <c r="AG1190" s="1"/>
    </row>
    <row r="1191" spans="6:33" customHeight="1">
      <c r="F1191" s="1"/>
      <c r="G1191" s="1"/>
      <c r="J1191" s="1"/>
      <c r="K1191" s="1"/>
      <c r="L1191" s="1"/>
      <c r="R1191" s="1"/>
      <c r="AC1191" s="1"/>
      <c r="AE1191" s="1"/>
      <c r="AG1191" s="1"/>
    </row>
    <row r="1192" spans="6:33" customHeight="1">
      <c r="F1192" s="1"/>
      <c r="G1192" s="1"/>
      <c r="J1192" s="1"/>
      <c r="K1192" s="1"/>
      <c r="L1192" s="1"/>
      <c r="R1192" s="1"/>
      <c r="AC1192" s="1"/>
      <c r="AE1192" s="1"/>
      <c r="AG1192" s="1"/>
    </row>
    <row r="1193" spans="6:33" customHeight="1">
      <c r="F1193" s="1"/>
      <c r="G1193" s="1"/>
      <c r="J1193" s="1"/>
      <c r="K1193" s="1"/>
      <c r="L1193" s="1"/>
      <c r="R1193" s="1"/>
      <c r="AC1193" s="1"/>
      <c r="AE1193" s="1"/>
      <c r="AG1193" s="1"/>
    </row>
    <row r="1194" spans="6:33" customHeight="1">
      <c r="F1194" s="1"/>
      <c r="G1194" s="1"/>
      <c r="J1194" s="1"/>
      <c r="K1194" s="1"/>
      <c r="L1194" s="1"/>
      <c r="R1194" s="1"/>
      <c r="AC1194" s="1"/>
      <c r="AE1194" s="1"/>
      <c r="AG1194" s="1"/>
    </row>
    <row r="1195" spans="6:33" customHeight="1">
      <c r="F1195" s="1"/>
      <c r="G1195" s="1"/>
      <c r="J1195" s="1"/>
      <c r="K1195" s="1"/>
      <c r="L1195" s="1"/>
      <c r="R1195" s="1"/>
      <c r="AC1195" s="1"/>
      <c r="AE1195" s="1"/>
      <c r="AG1195" s="1"/>
    </row>
    <row r="1196" spans="6:33" customHeight="1">
      <c r="F1196" s="1"/>
      <c r="G1196" s="1"/>
      <c r="J1196" s="1"/>
      <c r="K1196" s="1"/>
      <c r="L1196" s="1"/>
      <c r="R1196" s="1"/>
      <c r="AC1196" s="1"/>
      <c r="AE1196" s="1"/>
      <c r="AG1196" s="1"/>
    </row>
    <row r="1197" spans="6:33" customHeight="1">
      <c r="F1197" s="1"/>
      <c r="G1197" s="1"/>
      <c r="J1197" s="1"/>
      <c r="K1197" s="1"/>
      <c r="L1197" s="1"/>
      <c r="R1197" s="1"/>
      <c r="AC1197" s="1"/>
      <c r="AE1197" s="1"/>
      <c r="AG1197" s="1"/>
    </row>
    <row r="1198" spans="6:33" customHeight="1">
      <c r="F1198" s="1"/>
      <c r="G1198" s="1"/>
      <c r="J1198" s="1"/>
      <c r="K1198" s="1"/>
      <c r="L1198" s="1"/>
      <c r="R1198" s="1"/>
      <c r="AC1198" s="1"/>
      <c r="AE1198" s="1"/>
      <c r="AG1198" s="1"/>
    </row>
    <row r="1199" spans="6:33" customHeight="1">
      <c r="F1199" s="1"/>
      <c r="G1199" s="1"/>
      <c r="J1199" s="1"/>
      <c r="K1199" s="1"/>
      <c r="L1199" s="1"/>
      <c r="R1199" s="1"/>
      <c r="AC1199" s="1"/>
      <c r="AE1199" s="1"/>
      <c r="AG1199" s="1"/>
    </row>
    <row r="1200" spans="6:33" customHeight="1">
      <c r="F1200" s="1"/>
      <c r="G1200" s="1"/>
      <c r="J1200" s="1"/>
      <c r="K1200" s="1"/>
      <c r="L1200" s="1"/>
      <c r="R1200" s="1"/>
      <c r="AC1200" s="1"/>
      <c r="AE1200" s="1"/>
      <c r="AG1200" s="1"/>
    </row>
    <row r="1201" spans="6:33" customHeight="1">
      <c r="F1201" s="1"/>
      <c r="G1201" s="1"/>
      <c r="J1201" s="1"/>
      <c r="K1201" s="1"/>
      <c r="L1201" s="1"/>
      <c r="R1201" s="1"/>
      <c r="AC1201" s="1"/>
      <c r="AE1201" s="1"/>
      <c r="AG1201" s="1"/>
    </row>
    <row r="1202" spans="6:33" customHeight="1">
      <c r="F1202" s="1"/>
      <c r="G1202" s="1"/>
      <c r="J1202" s="1"/>
      <c r="K1202" s="1"/>
      <c r="L1202" s="1"/>
      <c r="R1202" s="1"/>
      <c r="AC1202" s="1"/>
      <c r="AE1202" s="1"/>
      <c r="AG1202" s="1"/>
    </row>
    <row r="1203" spans="6:33" customHeight="1">
      <c r="F1203" s="1"/>
      <c r="G1203" s="1"/>
      <c r="J1203" s="1"/>
      <c r="K1203" s="1"/>
      <c r="L1203" s="1"/>
      <c r="R1203" s="1"/>
      <c r="AC1203" s="1"/>
      <c r="AE1203" s="1"/>
      <c r="AG1203" s="1"/>
    </row>
    <row r="1204" spans="6:33" customHeight="1">
      <c r="F1204" s="1"/>
      <c r="G1204" s="1"/>
      <c r="J1204" s="1"/>
      <c r="K1204" s="1"/>
      <c r="L1204" s="1"/>
      <c r="R1204" s="1"/>
      <c r="AC1204" s="1"/>
      <c r="AE1204" s="1"/>
      <c r="AG1204" s="1"/>
    </row>
    <row r="1205" spans="6:33" customHeight="1">
      <c r="F1205" s="1"/>
      <c r="G1205" s="1"/>
      <c r="J1205" s="1"/>
      <c r="K1205" s="1"/>
      <c r="L1205" s="1"/>
      <c r="R1205" s="1"/>
      <c r="AC1205" s="1"/>
      <c r="AE1205" s="1"/>
      <c r="AG1205" s="1"/>
    </row>
    <row r="1206" spans="6:33" customHeight="1">
      <c r="F1206" s="1"/>
      <c r="G1206" s="1"/>
      <c r="J1206" s="1"/>
      <c r="K1206" s="1"/>
      <c r="L1206" s="1"/>
      <c r="R1206" s="1"/>
      <c r="AC1206" s="1"/>
      <c r="AE1206" s="1"/>
      <c r="AG1206" s="1"/>
    </row>
    <row r="1207" spans="6:33" customHeight="1">
      <c r="F1207" s="1"/>
      <c r="G1207" s="1"/>
      <c r="J1207" s="1"/>
      <c r="K1207" s="1"/>
      <c r="L1207" s="1"/>
      <c r="R1207" s="1"/>
      <c r="AC1207" s="1"/>
      <c r="AE1207" s="1"/>
      <c r="AG1207" s="1"/>
    </row>
    <row r="1208" spans="6:33" customHeight="1">
      <c r="F1208" s="1"/>
      <c r="G1208" s="1"/>
      <c r="J1208" s="1"/>
      <c r="K1208" s="1"/>
      <c r="L1208" s="1"/>
      <c r="R1208" s="1"/>
      <c r="AC1208" s="1"/>
      <c r="AE1208" s="1"/>
      <c r="AG1208" s="1"/>
    </row>
    <row r="1209" spans="6:33" customHeight="1">
      <c r="F1209" s="1"/>
      <c r="G1209" s="1"/>
      <c r="J1209" s="1"/>
      <c r="K1209" s="1"/>
      <c r="L1209" s="1"/>
      <c r="R1209" s="1"/>
      <c r="AC1209" s="1"/>
      <c r="AE1209" s="1"/>
      <c r="AG1209" s="1"/>
    </row>
    <row r="1210" spans="6:33" customHeight="1">
      <c r="F1210" s="1"/>
      <c r="G1210" s="1"/>
      <c r="J1210" s="1"/>
      <c r="K1210" s="1"/>
      <c r="L1210" s="1"/>
      <c r="R1210" s="1"/>
      <c r="AC1210" s="1"/>
      <c r="AE1210" s="1"/>
      <c r="AG1210" s="1"/>
    </row>
    <row r="1211" spans="6:33" customHeight="1">
      <c r="F1211" s="1"/>
      <c r="G1211" s="1"/>
      <c r="J1211" s="1"/>
      <c r="K1211" s="1"/>
      <c r="L1211" s="1"/>
      <c r="R1211" s="1"/>
      <c r="AC1211" s="1"/>
      <c r="AE1211" s="1"/>
      <c r="AG1211" s="1"/>
    </row>
    <row r="1212" spans="6:33" customHeight="1">
      <c r="F1212" s="1"/>
      <c r="G1212" s="1"/>
      <c r="J1212" s="1"/>
      <c r="K1212" s="1"/>
      <c r="L1212" s="1"/>
      <c r="R1212" s="1"/>
      <c r="AC1212" s="1"/>
      <c r="AE1212" s="1"/>
      <c r="AG1212" s="1"/>
    </row>
    <row r="1213" spans="6:33" customHeight="1">
      <c r="F1213" s="1"/>
      <c r="G1213" s="1"/>
      <c r="J1213" s="1"/>
      <c r="K1213" s="1"/>
      <c r="L1213" s="1"/>
      <c r="R1213" s="1"/>
      <c r="AC1213" s="1"/>
      <c r="AE1213" s="1"/>
      <c r="AG1213" s="1"/>
    </row>
    <row r="1214" spans="6:33" customHeight="1">
      <c r="F1214" s="1"/>
      <c r="G1214" s="1"/>
      <c r="J1214" s="1"/>
      <c r="K1214" s="1"/>
      <c r="L1214" s="1"/>
      <c r="R1214" s="1"/>
      <c r="AC1214" s="1"/>
      <c r="AE1214" s="1"/>
      <c r="AG1214" s="1"/>
    </row>
    <row r="1215" spans="6:33" customHeight="1">
      <c r="F1215" s="1"/>
      <c r="G1215" s="1"/>
      <c r="J1215" s="1"/>
      <c r="K1215" s="1"/>
      <c r="L1215" s="1"/>
      <c r="R1215" s="1"/>
      <c r="AC1215" s="1"/>
      <c r="AE1215" s="1"/>
      <c r="AG1215" s="1"/>
    </row>
    <row r="1216" spans="6:33" customHeight="1">
      <c r="F1216" s="1"/>
      <c r="G1216" s="1"/>
      <c r="J1216" s="1"/>
      <c r="K1216" s="1"/>
      <c r="L1216" s="1"/>
      <c r="R1216" s="1"/>
      <c r="AC1216" s="1"/>
      <c r="AE1216" s="1"/>
      <c r="AG1216" s="1"/>
    </row>
    <row r="1217" spans="6:33" customHeight="1">
      <c r="F1217" s="1"/>
      <c r="G1217" s="1"/>
      <c r="J1217" s="1"/>
      <c r="K1217" s="1"/>
      <c r="L1217" s="1"/>
      <c r="R1217" s="1"/>
      <c r="AC1217" s="1"/>
      <c r="AE1217" s="1"/>
      <c r="AG1217" s="1"/>
    </row>
    <row r="1218" spans="6:33" customHeight="1">
      <c r="F1218" s="1"/>
      <c r="G1218" s="1"/>
      <c r="J1218" s="1"/>
      <c r="K1218" s="1"/>
      <c r="L1218" s="1"/>
      <c r="R1218" s="1"/>
      <c r="AC1218" s="1"/>
      <c r="AE1218" s="1"/>
      <c r="AG1218" s="1"/>
    </row>
    <row r="1219" spans="6:33" customHeight="1">
      <c r="F1219" s="1"/>
      <c r="G1219" s="1"/>
      <c r="J1219" s="1"/>
      <c r="K1219" s="1"/>
      <c r="L1219" s="1"/>
      <c r="R1219" s="1"/>
      <c r="AC1219" s="1"/>
      <c r="AE1219" s="1"/>
      <c r="AG1219" s="1"/>
    </row>
    <row r="1220" spans="6:33" customHeight="1">
      <c r="F1220" s="1"/>
      <c r="G1220" s="1"/>
      <c r="J1220" s="1"/>
      <c r="K1220" s="1"/>
      <c r="L1220" s="1"/>
      <c r="R1220" s="1"/>
      <c r="AC1220" s="1"/>
      <c r="AE1220" s="1"/>
      <c r="AG1220" s="1"/>
    </row>
    <row r="1221" spans="6:33" customHeight="1">
      <c r="F1221" s="1"/>
      <c r="G1221" s="1"/>
      <c r="J1221" s="1"/>
      <c r="K1221" s="1"/>
      <c r="L1221" s="1"/>
      <c r="R1221" s="1"/>
      <c r="AC1221" s="1"/>
      <c r="AE1221" s="1"/>
      <c r="AG1221" s="1"/>
    </row>
    <row r="1222" spans="6:33" customHeight="1">
      <c r="F1222" s="1"/>
      <c r="G1222" s="1"/>
      <c r="J1222" s="1"/>
      <c r="K1222" s="1"/>
      <c r="L1222" s="1"/>
      <c r="R1222" s="1"/>
      <c r="AC1222" s="1"/>
      <c r="AE1222" s="1"/>
      <c r="AG1222" s="1"/>
    </row>
    <row r="1223" spans="6:33" customHeight="1">
      <c r="F1223" s="1"/>
      <c r="G1223" s="1"/>
      <c r="J1223" s="1"/>
      <c r="K1223" s="1"/>
      <c r="L1223" s="1"/>
      <c r="R1223" s="1"/>
      <c r="AC1223" s="1"/>
      <c r="AE1223" s="1"/>
      <c r="AG1223" s="1"/>
    </row>
    <row r="1224" spans="6:33" customHeight="1">
      <c r="F1224" s="1"/>
      <c r="G1224" s="1"/>
      <c r="J1224" s="1"/>
      <c r="K1224" s="1"/>
      <c r="L1224" s="1"/>
      <c r="R1224" s="1"/>
      <c r="AC1224" s="1"/>
      <c r="AE1224" s="1"/>
      <c r="AG1224" s="1"/>
    </row>
    <row r="1225" spans="6:33" customHeight="1">
      <c r="F1225" s="1"/>
      <c r="G1225" s="1"/>
      <c r="J1225" s="1"/>
      <c r="K1225" s="1"/>
      <c r="L1225" s="1"/>
      <c r="R1225" s="1"/>
      <c r="AC1225" s="1"/>
      <c r="AE1225" s="1"/>
      <c r="AG1225" s="1"/>
    </row>
    <row r="1226" spans="6:33" customHeight="1">
      <c r="F1226" s="1"/>
      <c r="G1226" s="1"/>
      <c r="J1226" s="1"/>
      <c r="K1226" s="1"/>
      <c r="L1226" s="1"/>
      <c r="R1226" s="1"/>
      <c r="AC1226" s="1"/>
      <c r="AE1226" s="1"/>
      <c r="AG1226" s="1"/>
    </row>
    <row r="1227" spans="6:33" customHeight="1">
      <c r="F1227" s="1"/>
      <c r="G1227" s="1"/>
      <c r="J1227" s="1"/>
      <c r="K1227" s="1"/>
      <c r="L1227" s="1"/>
      <c r="R1227" s="1"/>
      <c r="AC1227" s="1"/>
      <c r="AE1227" s="1"/>
      <c r="AG1227" s="1"/>
    </row>
    <row r="1228" spans="6:33" customHeight="1">
      <c r="F1228" s="1"/>
      <c r="G1228" s="1"/>
      <c r="J1228" s="1"/>
      <c r="K1228" s="1"/>
      <c r="L1228" s="1"/>
      <c r="R1228" s="1"/>
      <c r="AC1228" s="1"/>
      <c r="AE1228" s="1"/>
      <c r="AG1228" s="1"/>
    </row>
    <row r="1229" spans="6:33" customHeight="1">
      <c r="F1229" s="1"/>
      <c r="G1229" s="1"/>
      <c r="J1229" s="1"/>
      <c r="K1229" s="1"/>
      <c r="L1229" s="1"/>
      <c r="R1229" s="1"/>
      <c r="AC1229" s="1"/>
      <c r="AE1229" s="1"/>
      <c r="AG1229" s="1"/>
    </row>
    <row r="1230" spans="6:33" customHeight="1">
      <c r="F1230" s="1"/>
      <c r="G1230" s="1"/>
      <c r="J1230" s="1"/>
      <c r="K1230" s="1"/>
      <c r="L1230" s="1"/>
      <c r="R1230" s="1"/>
      <c r="AC1230" s="1"/>
      <c r="AE1230" s="1"/>
      <c r="AG1230" s="1"/>
    </row>
    <row r="1231" spans="6:33" customHeight="1">
      <c r="F1231" s="1"/>
      <c r="G1231" s="1"/>
      <c r="J1231" s="1"/>
      <c r="K1231" s="1"/>
      <c r="L1231" s="1"/>
      <c r="R1231" s="1"/>
      <c r="AC1231" s="1"/>
      <c r="AE1231" s="1"/>
      <c r="AG1231" s="1"/>
    </row>
    <row r="1232" spans="6:33" customHeight="1">
      <c r="F1232" s="1"/>
      <c r="G1232" s="1"/>
      <c r="J1232" s="1"/>
      <c r="K1232" s="1"/>
      <c r="L1232" s="1"/>
      <c r="R1232" s="1"/>
      <c r="AC1232" s="1"/>
      <c r="AE1232" s="1"/>
      <c r="AG1232" s="1"/>
    </row>
    <row r="1233" spans="6:33" customHeight="1">
      <c r="F1233" s="1"/>
      <c r="G1233" s="1"/>
      <c r="J1233" s="1"/>
      <c r="K1233" s="1"/>
      <c r="L1233" s="1"/>
      <c r="R1233" s="1"/>
      <c r="AC1233" s="1"/>
      <c r="AE1233" s="1"/>
      <c r="AG1233" s="1"/>
    </row>
    <row r="1234" spans="6:33" customHeight="1">
      <c r="F1234" s="1"/>
      <c r="G1234" s="1"/>
      <c r="J1234" s="1"/>
      <c r="K1234" s="1"/>
      <c r="L1234" s="1"/>
      <c r="R1234" s="1"/>
      <c r="AC1234" s="1"/>
      <c r="AE1234" s="1"/>
      <c r="AG1234" s="1"/>
    </row>
    <row r="1235" spans="6:33" customHeight="1">
      <c r="F1235" s="1"/>
      <c r="G1235" s="1"/>
      <c r="J1235" s="1"/>
      <c r="K1235" s="1"/>
      <c r="L1235" s="1"/>
      <c r="R1235" s="1"/>
      <c r="AC1235" s="1"/>
      <c r="AE1235" s="1"/>
      <c r="AG1235" s="1"/>
    </row>
    <row r="1236" spans="6:33" customHeight="1">
      <c r="F1236" s="1"/>
      <c r="G1236" s="1"/>
      <c r="J1236" s="1"/>
      <c r="K1236" s="1"/>
      <c r="L1236" s="1"/>
      <c r="R1236" s="1"/>
      <c r="AC1236" s="1"/>
      <c r="AE1236" s="1"/>
      <c r="AG1236" s="1"/>
    </row>
    <row r="1237" spans="6:33" customHeight="1">
      <c r="F1237" s="1"/>
      <c r="G1237" s="1"/>
      <c r="J1237" s="1"/>
      <c r="K1237" s="1"/>
      <c r="L1237" s="1"/>
      <c r="R1237" s="1"/>
      <c r="AC1237" s="1"/>
      <c r="AE1237" s="1"/>
      <c r="AG1237" s="1"/>
    </row>
    <row r="1238" spans="6:33" customHeight="1">
      <c r="F1238" s="1"/>
      <c r="G1238" s="1"/>
      <c r="J1238" s="1"/>
      <c r="K1238" s="1"/>
      <c r="L1238" s="1"/>
      <c r="R1238" s="1"/>
      <c r="AC1238" s="1"/>
      <c r="AE1238" s="1"/>
      <c r="AG1238" s="1"/>
    </row>
    <row r="1239" spans="6:33" customHeight="1">
      <c r="F1239" s="1"/>
      <c r="G1239" s="1"/>
      <c r="J1239" s="1"/>
      <c r="K1239" s="1"/>
      <c r="L1239" s="1"/>
      <c r="R1239" s="1"/>
      <c r="AC1239" s="1"/>
      <c r="AE1239" s="1"/>
      <c r="AG1239" s="1"/>
    </row>
    <row r="1240" spans="6:33" customHeight="1">
      <c r="F1240" s="1"/>
      <c r="G1240" s="1"/>
      <c r="J1240" s="1"/>
      <c r="K1240" s="1"/>
      <c r="L1240" s="1"/>
      <c r="R1240" s="1"/>
      <c r="AC1240" s="1"/>
      <c r="AE1240" s="1"/>
      <c r="AG1240" s="1"/>
    </row>
    <row r="1241" spans="6:33" customHeight="1">
      <c r="F1241" s="1"/>
      <c r="G1241" s="1"/>
      <c r="J1241" s="1"/>
      <c r="K1241" s="1"/>
      <c r="L1241" s="1"/>
      <c r="R1241" s="1"/>
      <c r="AC1241" s="1"/>
      <c r="AE1241" s="1"/>
      <c r="AG1241" s="1"/>
    </row>
    <row r="1242" spans="6:33" customHeight="1">
      <c r="F1242" s="1"/>
      <c r="G1242" s="1"/>
      <c r="J1242" s="1"/>
      <c r="K1242" s="1"/>
      <c r="L1242" s="1"/>
      <c r="R1242" s="1"/>
      <c r="AC1242" s="1"/>
      <c r="AE1242" s="1"/>
      <c r="AG1242" s="1"/>
    </row>
    <row r="1243" spans="6:33" customHeight="1">
      <c r="F1243" s="1"/>
      <c r="G1243" s="1"/>
      <c r="J1243" s="1"/>
      <c r="K1243" s="1"/>
      <c r="L1243" s="1"/>
      <c r="R1243" s="1"/>
      <c r="AC1243" s="1"/>
      <c r="AE1243" s="1"/>
      <c r="AG1243" s="1"/>
    </row>
    <row r="1244" spans="6:33" customHeight="1">
      <c r="F1244" s="1"/>
      <c r="G1244" s="1"/>
      <c r="J1244" s="1"/>
      <c r="K1244" s="1"/>
      <c r="L1244" s="1"/>
      <c r="R1244" s="1"/>
      <c r="AC1244" s="1"/>
      <c r="AE1244" s="1"/>
      <c r="AG1244" s="1"/>
    </row>
    <row r="1245" spans="6:33" customHeight="1">
      <c r="F1245" s="1"/>
      <c r="G1245" s="1"/>
      <c r="J1245" s="1"/>
      <c r="K1245" s="1"/>
      <c r="L1245" s="1"/>
      <c r="R1245" s="1"/>
      <c r="AC1245" s="1"/>
      <c r="AE1245" s="1"/>
      <c r="AG1245" s="1"/>
    </row>
    <row r="1246" spans="6:33" customHeight="1">
      <c r="F1246" s="1"/>
      <c r="G1246" s="1"/>
      <c r="J1246" s="1"/>
      <c r="K1246" s="1"/>
      <c r="L1246" s="1"/>
      <c r="R1246" s="1"/>
      <c r="AC1246" s="1"/>
      <c r="AE1246" s="1"/>
      <c r="AG1246" s="1"/>
    </row>
    <row r="1247" spans="6:33" customHeight="1">
      <c r="F1247" s="1"/>
      <c r="G1247" s="1"/>
      <c r="J1247" s="1"/>
      <c r="K1247" s="1"/>
      <c r="L1247" s="1"/>
      <c r="R1247" s="1"/>
      <c r="AC1247" s="1"/>
      <c r="AE1247" s="1"/>
      <c r="AG1247" s="1"/>
    </row>
    <row r="1248" spans="6:33" customHeight="1">
      <c r="F1248" s="1"/>
      <c r="G1248" s="1"/>
      <c r="J1248" s="1"/>
      <c r="K1248" s="1"/>
      <c r="L1248" s="1"/>
      <c r="R1248" s="1"/>
      <c r="AC1248" s="1"/>
      <c r="AE1248" s="1"/>
      <c r="AG1248" s="1"/>
    </row>
    <row r="1249" spans="6:33" customHeight="1">
      <c r="F1249" s="1"/>
      <c r="G1249" s="1"/>
      <c r="J1249" s="1"/>
      <c r="K1249" s="1"/>
      <c r="L1249" s="1"/>
      <c r="R1249" s="1"/>
      <c r="AC1249" s="1"/>
      <c r="AE1249" s="1"/>
      <c r="AG1249" s="1"/>
    </row>
    <row r="1250" spans="6:33" customHeight="1">
      <c r="F1250" s="1"/>
      <c r="G1250" s="1"/>
      <c r="J1250" s="1"/>
      <c r="K1250" s="1"/>
      <c r="L1250" s="1"/>
      <c r="R1250" s="1"/>
      <c r="AC1250" s="1"/>
      <c r="AE1250" s="1"/>
      <c r="AG1250" s="1"/>
    </row>
    <row r="1251" spans="6:33" customHeight="1">
      <c r="F1251" s="1"/>
      <c r="G1251" s="1"/>
      <c r="J1251" s="1"/>
      <c r="K1251" s="1"/>
      <c r="L1251" s="1"/>
      <c r="R1251" s="1"/>
      <c r="AC1251" s="1"/>
      <c r="AE1251" s="1"/>
      <c r="AG1251" s="1"/>
    </row>
    <row r="1252" spans="6:33" customHeight="1">
      <c r="F1252" s="1"/>
      <c r="G1252" s="1"/>
      <c r="J1252" s="1"/>
      <c r="K1252" s="1"/>
      <c r="L1252" s="1"/>
      <c r="R1252" s="1"/>
      <c r="AC1252" s="1"/>
      <c r="AE1252" s="1"/>
      <c r="AG1252" s="1"/>
    </row>
    <row r="1253" spans="6:33" customHeight="1">
      <c r="F1253" s="1"/>
      <c r="G1253" s="1"/>
      <c r="J1253" s="1"/>
      <c r="K1253" s="1"/>
      <c r="L1253" s="1"/>
      <c r="R1253" s="1"/>
      <c r="AC1253" s="1"/>
      <c r="AE1253" s="1"/>
      <c r="AG1253" s="1"/>
    </row>
    <row r="1254" spans="6:33" customHeight="1">
      <c r="F1254" s="1"/>
      <c r="G1254" s="1"/>
      <c r="J1254" s="1"/>
      <c r="K1254" s="1"/>
      <c r="L1254" s="1"/>
      <c r="R1254" s="1"/>
      <c r="AC1254" s="1"/>
      <c r="AE1254" s="1"/>
      <c r="AG1254" s="1"/>
    </row>
    <row r="1255" spans="6:33" customHeight="1">
      <c r="F1255" s="1"/>
      <c r="G1255" s="1"/>
      <c r="J1255" s="1"/>
      <c r="K1255" s="1"/>
      <c r="L1255" s="1"/>
      <c r="R1255" s="1"/>
      <c r="AC1255" s="1"/>
      <c r="AE1255" s="1"/>
      <c r="AG1255" s="1"/>
    </row>
    <row r="1256" spans="6:33" customHeight="1">
      <c r="F1256" s="1"/>
      <c r="G1256" s="1"/>
      <c r="J1256" s="1"/>
      <c r="K1256" s="1"/>
      <c r="L1256" s="1"/>
      <c r="R1256" s="1"/>
      <c r="AC1256" s="1"/>
      <c r="AE1256" s="1"/>
      <c r="AG1256" s="1"/>
    </row>
    <row r="1257" spans="6:33" customHeight="1">
      <c r="F1257" s="1"/>
      <c r="G1257" s="1"/>
      <c r="J1257" s="1"/>
      <c r="K1257" s="1"/>
      <c r="L1257" s="1"/>
      <c r="R1257" s="1"/>
      <c r="AC1257" s="1"/>
      <c r="AE1257" s="1"/>
      <c r="AG1257" s="1"/>
    </row>
    <row r="1258" spans="6:33" customHeight="1">
      <c r="F1258" s="1"/>
      <c r="G1258" s="1"/>
      <c r="J1258" s="1"/>
      <c r="K1258" s="1"/>
      <c r="L1258" s="1"/>
      <c r="R1258" s="1"/>
      <c r="AC1258" s="1"/>
      <c r="AE1258" s="1"/>
      <c r="AG1258" s="1"/>
    </row>
    <row r="1259" spans="6:33" customHeight="1">
      <c r="F1259" s="1"/>
      <c r="G1259" s="1"/>
      <c r="J1259" s="1"/>
      <c r="K1259" s="1"/>
      <c r="L1259" s="1"/>
      <c r="R1259" s="1"/>
      <c r="AC1259" s="1"/>
      <c r="AE1259" s="1"/>
      <c r="AG1259" s="1"/>
    </row>
    <row r="1260" spans="6:33" customHeight="1">
      <c r="F1260" s="1"/>
      <c r="G1260" s="1"/>
      <c r="J1260" s="1"/>
      <c r="K1260" s="1"/>
      <c r="L1260" s="1"/>
      <c r="R1260" s="1"/>
      <c r="AC1260" s="1"/>
      <c r="AE1260" s="1"/>
      <c r="AG1260" s="1"/>
    </row>
    <row r="1261" spans="6:33" customHeight="1">
      <c r="F1261" s="1"/>
      <c r="G1261" s="1"/>
      <c r="J1261" s="1"/>
      <c r="K1261" s="1"/>
      <c r="L1261" s="1"/>
      <c r="R1261" s="1"/>
      <c r="AC1261" s="1"/>
      <c r="AE1261" s="1"/>
      <c r="AG1261" s="1"/>
    </row>
    <row r="1262" spans="6:33" customHeight="1">
      <c r="F1262" s="1"/>
      <c r="G1262" s="1"/>
      <c r="J1262" s="1"/>
      <c r="K1262" s="1"/>
      <c r="L1262" s="1"/>
      <c r="R1262" s="1"/>
      <c r="AC1262" s="1"/>
      <c r="AE1262" s="1"/>
      <c r="AG1262" s="1"/>
    </row>
    <row r="1263" spans="6:33" customHeight="1">
      <c r="F1263" s="1"/>
      <c r="G1263" s="1"/>
      <c r="J1263" s="1"/>
      <c r="K1263" s="1"/>
      <c r="L1263" s="1"/>
      <c r="R1263" s="1"/>
      <c r="AC1263" s="1"/>
      <c r="AE1263" s="1"/>
      <c r="AG1263" s="1"/>
    </row>
    <row r="1264" spans="6:33" customHeight="1">
      <c r="F1264" s="1"/>
      <c r="G1264" s="1"/>
      <c r="J1264" s="1"/>
      <c r="K1264" s="1"/>
      <c r="L1264" s="1"/>
      <c r="R1264" s="1"/>
      <c r="AC1264" s="1"/>
      <c r="AE1264" s="1"/>
      <c r="AG1264" s="1"/>
    </row>
    <row r="1265" spans="6:33" customHeight="1">
      <c r="F1265" s="1"/>
      <c r="G1265" s="1"/>
      <c r="J1265" s="1"/>
      <c r="K1265" s="1"/>
      <c r="L1265" s="1"/>
      <c r="R1265" s="1"/>
      <c r="AC1265" s="1"/>
      <c r="AE1265" s="1"/>
      <c r="AG1265" s="1"/>
    </row>
    <row r="1266" spans="6:33" customHeight="1">
      <c r="F1266" s="1"/>
      <c r="G1266" s="1"/>
      <c r="J1266" s="1"/>
      <c r="K1266" s="1"/>
      <c r="L1266" s="1"/>
      <c r="R1266" s="1"/>
      <c r="AC1266" s="1"/>
      <c r="AE1266" s="1"/>
      <c r="AG1266" s="1"/>
    </row>
    <row r="1267" spans="6:33" customHeight="1">
      <c r="F1267" s="1"/>
      <c r="G1267" s="1"/>
      <c r="J1267" s="1"/>
      <c r="K1267" s="1"/>
      <c r="L1267" s="1"/>
      <c r="R1267" s="1"/>
      <c r="AC1267" s="1"/>
      <c r="AE1267" s="1"/>
      <c r="AG1267" s="1"/>
    </row>
    <row r="1268" spans="6:33" customHeight="1">
      <c r="F1268" s="1"/>
      <c r="G1268" s="1"/>
      <c r="J1268" s="1"/>
      <c r="K1268" s="1"/>
      <c r="L1268" s="1"/>
      <c r="R1268" s="1"/>
      <c r="AC1268" s="1"/>
      <c r="AE1268" s="1"/>
      <c r="AG1268" s="1"/>
    </row>
    <row r="1269" spans="6:33" customHeight="1">
      <c r="F1269" s="1"/>
      <c r="G1269" s="1"/>
      <c r="J1269" s="1"/>
      <c r="K1269" s="1"/>
      <c r="L1269" s="1"/>
      <c r="R1269" s="1"/>
      <c r="AC1269" s="1"/>
      <c r="AE1269" s="1"/>
      <c r="AG1269" s="1"/>
    </row>
    <row r="1270" spans="6:33" customHeight="1">
      <c r="F1270" s="1"/>
      <c r="G1270" s="1"/>
      <c r="J1270" s="1"/>
      <c r="K1270" s="1"/>
      <c r="L1270" s="1"/>
      <c r="R1270" s="1"/>
      <c r="AC1270" s="1"/>
      <c r="AE1270" s="1"/>
      <c r="AG1270" s="1"/>
    </row>
    <row r="1271" spans="6:33" customHeight="1">
      <c r="F1271" s="1"/>
      <c r="G1271" s="1"/>
      <c r="J1271" s="1"/>
      <c r="K1271" s="1"/>
      <c r="L1271" s="1"/>
      <c r="R1271" s="1"/>
      <c r="AC1271" s="1"/>
      <c r="AE1271" s="1"/>
      <c r="AG1271" s="1"/>
    </row>
    <row r="1272" spans="6:33" customHeight="1">
      <c r="F1272" s="1"/>
      <c r="G1272" s="1"/>
      <c r="J1272" s="1"/>
      <c r="K1272" s="1"/>
      <c r="L1272" s="1"/>
      <c r="R1272" s="1"/>
      <c r="AC1272" s="1"/>
      <c r="AE1272" s="1"/>
      <c r="AG1272" s="1"/>
    </row>
    <row r="1273" spans="6:33" customHeight="1">
      <c r="F1273" s="1"/>
      <c r="G1273" s="1"/>
      <c r="J1273" s="1"/>
      <c r="K1273" s="1"/>
      <c r="L1273" s="1"/>
      <c r="R1273" s="1"/>
      <c r="AC1273" s="1"/>
      <c r="AE1273" s="1"/>
      <c r="AG1273" s="1"/>
    </row>
    <row r="1274" spans="6:33" customHeight="1">
      <c r="F1274" s="1"/>
      <c r="G1274" s="1"/>
      <c r="J1274" s="1"/>
      <c r="K1274" s="1"/>
      <c r="L1274" s="1"/>
      <c r="R1274" s="1"/>
      <c r="AC1274" s="1"/>
      <c r="AE1274" s="1"/>
      <c r="AG1274" s="1"/>
    </row>
    <row r="1275" spans="6:33" customHeight="1">
      <c r="F1275" s="1"/>
      <c r="G1275" s="1"/>
      <c r="J1275" s="1"/>
      <c r="K1275" s="1"/>
      <c r="L1275" s="1"/>
      <c r="R1275" s="1"/>
      <c r="AC1275" s="1"/>
      <c r="AE1275" s="1"/>
      <c r="AG1275" s="1"/>
    </row>
    <row r="1276" spans="6:33" customHeight="1">
      <c r="F1276" s="1"/>
      <c r="G1276" s="1"/>
      <c r="J1276" s="1"/>
      <c r="K1276" s="1"/>
      <c r="L1276" s="1"/>
      <c r="R1276" s="1"/>
      <c r="AC1276" s="1"/>
      <c r="AE1276" s="1"/>
      <c r="AG1276" s="1"/>
    </row>
    <row r="1277" spans="6:33" customHeight="1">
      <c r="F1277" s="1"/>
      <c r="G1277" s="1"/>
      <c r="J1277" s="1"/>
      <c r="K1277" s="1"/>
      <c r="L1277" s="1"/>
      <c r="R1277" s="1"/>
      <c r="AC1277" s="1"/>
      <c r="AE1277" s="1"/>
      <c r="AG1277" s="1"/>
    </row>
    <row r="1278" spans="6:33" customHeight="1">
      <c r="F1278" s="1"/>
      <c r="G1278" s="1"/>
      <c r="J1278" s="1"/>
      <c r="K1278" s="1"/>
      <c r="L1278" s="1"/>
      <c r="R1278" s="1"/>
      <c r="AC1278" s="1"/>
      <c r="AE1278" s="1"/>
      <c r="AG1278" s="1"/>
    </row>
    <row r="1279" spans="6:33" customHeight="1">
      <c r="F1279" s="1"/>
      <c r="G1279" s="1"/>
      <c r="J1279" s="1"/>
      <c r="K1279" s="1"/>
      <c r="L1279" s="1"/>
      <c r="R1279" s="1"/>
      <c r="AC1279" s="1"/>
      <c r="AE1279" s="1"/>
      <c r="AG1279" s="1"/>
    </row>
    <row r="1280" spans="6:33" customHeight="1">
      <c r="F1280" s="1"/>
      <c r="G1280" s="1"/>
      <c r="J1280" s="1"/>
      <c r="K1280" s="1"/>
      <c r="L1280" s="1"/>
      <c r="R1280" s="1"/>
      <c r="AC1280" s="1"/>
      <c r="AE1280" s="1"/>
      <c r="AG1280" s="1"/>
    </row>
    <row r="1281" spans="6:33" customHeight="1">
      <c r="F1281" s="1"/>
      <c r="G1281" s="1"/>
      <c r="J1281" s="1"/>
      <c r="K1281" s="1"/>
      <c r="L1281" s="1"/>
      <c r="R1281" s="1"/>
      <c r="AC1281" s="1"/>
      <c r="AE1281" s="1"/>
      <c r="AG1281" s="1"/>
    </row>
    <row r="1282" spans="6:33" customHeight="1">
      <c r="F1282" s="1"/>
      <c r="G1282" s="1"/>
      <c r="J1282" s="1"/>
      <c r="K1282" s="1"/>
      <c r="L1282" s="1"/>
      <c r="R1282" s="1"/>
      <c r="AC1282" s="1"/>
      <c r="AE1282" s="1"/>
      <c r="AG1282" s="1"/>
    </row>
    <row r="1283" spans="6:33" customHeight="1">
      <c r="F1283" s="1"/>
      <c r="G1283" s="1"/>
      <c r="J1283" s="1"/>
      <c r="K1283" s="1"/>
      <c r="L1283" s="1"/>
      <c r="R1283" s="1"/>
      <c r="AC1283" s="1"/>
      <c r="AE1283" s="1"/>
      <c r="AG1283" s="1"/>
    </row>
    <row r="1284" spans="6:33" customHeight="1">
      <c r="F1284" s="1"/>
      <c r="G1284" s="1"/>
      <c r="J1284" s="1"/>
      <c r="K1284" s="1"/>
      <c r="L1284" s="1"/>
      <c r="R1284" s="1"/>
      <c r="AC1284" s="1"/>
      <c r="AE1284" s="1"/>
      <c r="AG1284" s="1"/>
    </row>
    <row r="1285" spans="6:33" customHeight="1">
      <c r="F1285" s="1"/>
      <c r="G1285" s="1"/>
      <c r="J1285" s="1"/>
      <c r="K1285" s="1"/>
      <c r="L1285" s="1"/>
      <c r="R1285" s="1"/>
      <c r="AC1285" s="1"/>
      <c r="AE1285" s="1"/>
      <c r="AG1285" s="1"/>
    </row>
    <row r="1286" spans="6:33" customHeight="1">
      <c r="F1286" s="1"/>
      <c r="G1286" s="1"/>
      <c r="J1286" s="1"/>
      <c r="K1286" s="1"/>
      <c r="L1286" s="1"/>
      <c r="R1286" s="1"/>
      <c r="AC1286" s="1"/>
      <c r="AE1286" s="1"/>
      <c r="AG1286" s="1"/>
    </row>
    <row r="1287" spans="6:33" customHeight="1">
      <c r="F1287" s="1"/>
      <c r="G1287" s="1"/>
      <c r="J1287" s="1"/>
      <c r="K1287" s="1"/>
      <c r="L1287" s="1"/>
      <c r="R1287" s="1"/>
      <c r="AC1287" s="1"/>
      <c r="AE1287" s="1"/>
      <c r="AG1287" s="1"/>
    </row>
    <row r="1288" spans="6:33" customHeight="1">
      <c r="F1288" s="1"/>
      <c r="G1288" s="1"/>
      <c r="J1288" s="1"/>
      <c r="K1288" s="1"/>
      <c r="L1288" s="1"/>
      <c r="R1288" s="1"/>
      <c r="AC1288" s="1"/>
      <c r="AE1288" s="1"/>
      <c r="AG1288" s="1"/>
    </row>
    <row r="1289" spans="6:33" customHeight="1">
      <c r="F1289" s="1"/>
      <c r="G1289" s="1"/>
      <c r="J1289" s="1"/>
      <c r="K1289" s="1"/>
      <c r="L1289" s="1"/>
      <c r="R1289" s="1"/>
      <c r="AC1289" s="1"/>
      <c r="AE1289" s="1"/>
      <c r="AG1289" s="1"/>
    </row>
    <row r="1290" spans="6:33" customHeight="1">
      <c r="F1290" s="1"/>
      <c r="G1290" s="1"/>
      <c r="J1290" s="1"/>
      <c r="K1290" s="1"/>
      <c r="L1290" s="1"/>
      <c r="R1290" s="1"/>
      <c r="AC1290" s="1"/>
      <c r="AE1290" s="1"/>
      <c r="AG1290" s="1"/>
    </row>
    <row r="1291" spans="6:33" customHeight="1">
      <c r="F1291" s="1"/>
      <c r="G1291" s="1"/>
      <c r="J1291" s="1"/>
      <c r="K1291" s="1"/>
      <c r="L1291" s="1"/>
      <c r="R1291" s="1"/>
      <c r="AC1291" s="1"/>
      <c r="AE1291" s="1"/>
      <c r="AG1291" s="1"/>
    </row>
    <row r="1292" spans="6:33" customHeight="1">
      <c r="F1292" s="1"/>
      <c r="G1292" s="1"/>
      <c r="J1292" s="1"/>
      <c r="K1292" s="1"/>
      <c r="L1292" s="1"/>
      <c r="R1292" s="1"/>
      <c r="AC1292" s="1"/>
      <c r="AE1292" s="1"/>
      <c r="AG1292" s="1"/>
    </row>
    <row r="1293" spans="6:33" customHeight="1">
      <c r="F1293" s="1"/>
      <c r="G1293" s="1"/>
      <c r="J1293" s="1"/>
      <c r="K1293" s="1"/>
      <c r="L1293" s="1"/>
      <c r="R1293" s="1"/>
      <c r="AC1293" s="1"/>
      <c r="AE1293" s="1"/>
      <c r="AG1293" s="1"/>
    </row>
    <row r="1294" spans="6:33" customHeight="1">
      <c r="F1294" s="1"/>
      <c r="G1294" s="1"/>
      <c r="J1294" s="1"/>
      <c r="K1294" s="1"/>
      <c r="L1294" s="1"/>
      <c r="R1294" s="1"/>
      <c r="AC1294" s="1"/>
      <c r="AE1294" s="1"/>
      <c r="AG1294" s="1"/>
    </row>
    <row r="1295" spans="6:33" customHeight="1">
      <c r="F1295" s="1"/>
      <c r="G1295" s="1"/>
      <c r="J1295" s="1"/>
      <c r="K1295" s="1"/>
      <c r="L1295" s="1"/>
      <c r="R1295" s="1"/>
      <c r="AC1295" s="1"/>
      <c r="AE1295" s="1"/>
      <c r="AG1295" s="1"/>
    </row>
    <row r="1296" spans="6:33" customHeight="1">
      <c r="F1296" s="1"/>
      <c r="G1296" s="1"/>
      <c r="J1296" s="1"/>
      <c r="K1296" s="1"/>
      <c r="L1296" s="1"/>
      <c r="R1296" s="1"/>
      <c r="AC1296" s="1"/>
      <c r="AE1296" s="1"/>
      <c r="AG1296" s="1"/>
    </row>
    <row r="1297" spans="6:33" customHeight="1">
      <c r="F1297" s="1"/>
      <c r="G1297" s="1"/>
      <c r="J1297" s="1"/>
      <c r="K1297" s="1"/>
      <c r="L1297" s="1"/>
      <c r="R1297" s="1"/>
      <c r="AC1297" s="1"/>
      <c r="AE1297" s="1"/>
      <c r="AG1297" s="1"/>
    </row>
    <row r="1298" spans="6:33" customHeight="1">
      <c r="F1298" s="1"/>
      <c r="G1298" s="1"/>
      <c r="J1298" s="1"/>
      <c r="K1298" s="1"/>
      <c r="L1298" s="1"/>
      <c r="R1298" s="1"/>
      <c r="AC1298" s="1"/>
      <c r="AE1298" s="1"/>
      <c r="AG1298" s="1"/>
    </row>
    <row r="1299" spans="6:33" customHeight="1">
      <c r="F1299" s="1"/>
      <c r="G1299" s="1"/>
      <c r="J1299" s="1"/>
      <c r="K1299" s="1"/>
      <c r="L1299" s="1"/>
      <c r="R1299" s="1"/>
      <c r="AC1299" s="1"/>
      <c r="AE1299" s="1"/>
      <c r="AG1299" s="1"/>
    </row>
    <row r="1300" spans="6:33" customHeight="1">
      <c r="F1300" s="1"/>
      <c r="G1300" s="1"/>
      <c r="J1300" s="1"/>
      <c r="K1300" s="1"/>
      <c r="L1300" s="1"/>
      <c r="R1300" s="1"/>
      <c r="AC1300" s="1"/>
      <c r="AE1300" s="1"/>
      <c r="AG1300" s="1"/>
    </row>
    <row r="1301" spans="6:33" customHeight="1">
      <c r="F1301" s="1"/>
      <c r="G1301" s="1"/>
      <c r="J1301" s="1"/>
      <c r="K1301" s="1"/>
      <c r="L1301" s="1"/>
      <c r="R1301" s="1"/>
      <c r="AC1301" s="1"/>
      <c r="AE1301" s="1"/>
      <c r="AG1301" s="1"/>
    </row>
    <row r="1302" spans="6:33" customHeight="1">
      <c r="F1302" s="1"/>
      <c r="G1302" s="1"/>
      <c r="J1302" s="1"/>
      <c r="K1302" s="1"/>
      <c r="L1302" s="1"/>
      <c r="R1302" s="1"/>
      <c r="AC1302" s="1"/>
      <c r="AE1302" s="1"/>
      <c r="AG1302" s="1"/>
    </row>
    <row r="1303" spans="6:33" customHeight="1">
      <c r="F1303" s="1"/>
      <c r="G1303" s="1"/>
      <c r="J1303" s="1"/>
      <c r="K1303" s="1"/>
      <c r="L1303" s="1"/>
      <c r="R1303" s="1"/>
      <c r="AC1303" s="1"/>
      <c r="AE1303" s="1"/>
      <c r="AG1303" s="1"/>
    </row>
    <row r="1304" spans="6:33" customHeight="1">
      <c r="F1304" s="1"/>
      <c r="G1304" s="1"/>
      <c r="J1304" s="1"/>
      <c r="K1304" s="1"/>
      <c r="L1304" s="1"/>
      <c r="R1304" s="1"/>
      <c r="AC1304" s="1"/>
      <c r="AE1304" s="1"/>
      <c r="AG1304" s="1"/>
    </row>
    <row r="1305" spans="6:33" customHeight="1">
      <c r="F1305" s="1"/>
      <c r="G1305" s="1"/>
      <c r="J1305" s="1"/>
      <c r="K1305" s="1"/>
      <c r="L1305" s="1"/>
      <c r="R1305" s="1"/>
      <c r="AC1305" s="1"/>
      <c r="AE1305" s="1"/>
      <c r="AG1305" s="1"/>
    </row>
    <row r="1306" spans="6:33" customHeight="1">
      <c r="F1306" s="1"/>
      <c r="G1306" s="1"/>
      <c r="J1306" s="1"/>
      <c r="K1306" s="1"/>
      <c r="L1306" s="1"/>
      <c r="R1306" s="1"/>
      <c r="AC1306" s="1"/>
      <c r="AE1306" s="1"/>
      <c r="AG1306" s="1"/>
    </row>
    <row r="1307" spans="6:33" customHeight="1">
      <c r="F1307" s="1"/>
      <c r="G1307" s="1"/>
      <c r="J1307" s="1"/>
      <c r="K1307" s="1"/>
      <c r="L1307" s="1"/>
      <c r="R1307" s="1"/>
      <c r="AC1307" s="1"/>
      <c r="AE1307" s="1"/>
      <c r="AG1307" s="1"/>
    </row>
    <row r="1308" spans="6:33" customHeight="1">
      <c r="F1308" s="1"/>
      <c r="G1308" s="1"/>
      <c r="J1308" s="1"/>
      <c r="K1308" s="1"/>
      <c r="L1308" s="1"/>
      <c r="R1308" s="1"/>
      <c r="AC1308" s="1"/>
      <c r="AE1308" s="1"/>
      <c r="AG1308" s="1"/>
    </row>
    <row r="1309" spans="6:33" customHeight="1">
      <c r="F1309" s="1"/>
      <c r="G1309" s="1"/>
      <c r="J1309" s="1"/>
      <c r="K1309" s="1"/>
      <c r="L1309" s="1"/>
      <c r="R1309" s="1"/>
      <c r="AC1309" s="1"/>
      <c r="AE1309" s="1"/>
      <c r="AG1309" s="1"/>
    </row>
    <row r="1310" spans="6:33" customHeight="1">
      <c r="F1310" s="1"/>
      <c r="G1310" s="1"/>
      <c r="J1310" s="1"/>
      <c r="K1310" s="1"/>
      <c r="L1310" s="1"/>
      <c r="R1310" s="1"/>
      <c r="AC1310" s="1"/>
      <c r="AE1310" s="1"/>
      <c r="AG1310" s="1"/>
    </row>
    <row r="1311" spans="6:33" customHeight="1">
      <c r="F1311" s="1"/>
      <c r="G1311" s="1"/>
      <c r="J1311" s="1"/>
      <c r="K1311" s="1"/>
      <c r="L1311" s="1"/>
      <c r="R1311" s="1"/>
      <c r="AC1311" s="1"/>
      <c r="AE1311" s="1"/>
      <c r="AG1311" s="1"/>
    </row>
    <row r="1312" spans="6:33" customHeight="1">
      <c r="F1312" s="1"/>
      <c r="G1312" s="1"/>
      <c r="J1312" s="1"/>
      <c r="K1312" s="1"/>
      <c r="L1312" s="1"/>
      <c r="R1312" s="1"/>
      <c r="AC1312" s="1"/>
      <c r="AE1312" s="1"/>
      <c r="AG1312" s="1"/>
    </row>
    <row r="1313" spans="6:33" customHeight="1">
      <c r="F1313" s="1"/>
      <c r="G1313" s="1"/>
      <c r="J1313" s="1"/>
      <c r="K1313" s="1"/>
      <c r="L1313" s="1"/>
      <c r="R1313" s="1"/>
      <c r="AC1313" s="1"/>
      <c r="AE1313" s="1"/>
      <c r="AG1313" s="1"/>
    </row>
    <row r="1314" spans="6:33" customHeight="1">
      <c r="F1314" s="1"/>
      <c r="G1314" s="1"/>
      <c r="J1314" s="1"/>
      <c r="K1314" s="1"/>
      <c r="L1314" s="1"/>
      <c r="R1314" s="1"/>
      <c r="AC1314" s="1"/>
      <c r="AE1314" s="1"/>
      <c r="AG1314" s="1"/>
    </row>
    <row r="1315" spans="6:33" customHeight="1">
      <c r="F1315" s="1"/>
      <c r="G1315" s="1"/>
      <c r="J1315" s="1"/>
      <c r="K1315" s="1"/>
      <c r="L1315" s="1"/>
      <c r="R1315" s="1"/>
      <c r="AC1315" s="1"/>
      <c r="AE1315" s="1"/>
      <c r="AG1315" s="1"/>
    </row>
    <row r="1316" spans="6:33" customHeight="1">
      <c r="F1316" s="1"/>
      <c r="G1316" s="1"/>
      <c r="J1316" s="1"/>
      <c r="K1316" s="1"/>
      <c r="L1316" s="1"/>
      <c r="R1316" s="1"/>
      <c r="AC1316" s="1"/>
      <c r="AE1316" s="1"/>
      <c r="AG1316" s="1"/>
    </row>
    <row r="1317" spans="6:33" customHeight="1">
      <c r="F1317" s="1"/>
      <c r="G1317" s="1"/>
      <c r="J1317" s="1"/>
      <c r="K1317" s="1"/>
      <c r="L1317" s="1"/>
      <c r="R1317" s="1"/>
      <c r="AC1317" s="1"/>
      <c r="AE1317" s="1"/>
      <c r="AG1317" s="1"/>
    </row>
    <row r="1318" spans="6:33" customHeight="1">
      <c r="F1318" s="1"/>
      <c r="G1318" s="1"/>
      <c r="J1318" s="1"/>
      <c r="K1318" s="1"/>
      <c r="L1318" s="1"/>
      <c r="R1318" s="1"/>
      <c r="AC1318" s="1"/>
      <c r="AE1318" s="1"/>
      <c r="AG1318" s="1"/>
    </row>
    <row r="1319" spans="6:33" customHeight="1">
      <c r="F1319" s="1"/>
      <c r="G1319" s="1"/>
      <c r="J1319" s="1"/>
      <c r="K1319" s="1"/>
      <c r="L1319" s="1"/>
      <c r="R1319" s="1"/>
      <c r="AC1319" s="1"/>
      <c r="AE1319" s="1"/>
      <c r="AG1319" s="1"/>
    </row>
    <row r="1320" spans="6:33" customHeight="1">
      <c r="F1320" s="1"/>
      <c r="G1320" s="1"/>
      <c r="J1320" s="1"/>
      <c r="K1320" s="1"/>
      <c r="L1320" s="1"/>
      <c r="R1320" s="1"/>
      <c r="AC1320" s="1"/>
      <c r="AE1320" s="1"/>
      <c r="AG1320" s="1"/>
    </row>
    <row r="1321" spans="6:33" customHeight="1">
      <c r="F1321" s="1"/>
      <c r="G1321" s="1"/>
      <c r="J1321" s="1"/>
      <c r="K1321" s="1"/>
      <c r="L1321" s="1"/>
      <c r="R1321" s="1"/>
      <c r="AC1321" s="1"/>
      <c r="AE1321" s="1"/>
      <c r="AG1321" s="1"/>
    </row>
    <row r="1322" spans="6:33" customHeight="1">
      <c r="F1322" s="1"/>
      <c r="G1322" s="1"/>
      <c r="J1322" s="1"/>
      <c r="K1322" s="1"/>
      <c r="L1322" s="1"/>
      <c r="R1322" s="1"/>
      <c r="AC1322" s="1"/>
      <c r="AE1322" s="1"/>
      <c r="AG1322" s="1"/>
    </row>
  </sheetData>
  <mergeCells count="3">
    <mergeCell ref="A1:AJ1"/>
    <mergeCell ref="A2:AJ2"/>
    <mergeCell ref="A3:AJ3"/>
  </mergeCells>
  <conditionalFormatting sqref="H7:AV8 H27:AV27">
    <cfRule type="cellIs" dxfId="137" operator="lessThan" priority="2">
      <formula>0</formula>
    </cfRule>
  </conditionalFormatting>
  <conditionalFormatting sqref="H9:AV26">
    <cfRule type="cellIs" dxfId="138" operator="lessThan" priority="1">
      <formula>0</formula>
    </cfRule>
  </conditionalFormatting>
  <pageMargins left="0" right="0" top="0" bottom="0" header="0" footer="0"/>
  <pageSetup fitToWidth="0" fitToHeight="0" orientation="portrait"/>
  <headerFooter scaleWithDoc="1" alignWithMargins="0" differentFirst="0" differentOddEven="0"/>
  <tableParts count="1">
    <tablePart r:id="rId1"/>
  </tableParts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outlinePr summaryRight="0" summaryBelow="0"/>
  </sheetPr>
  <dimension ref="A1:AW1324"/>
  <sheetViews>
    <sheetView view="normal" workbookViewId="0">
      <selection pane="topLeft" activeCell="H11" sqref="H11:AW11"/>
    </sheetView>
  </sheetViews>
  <sheetFormatPr defaultColWidth="6.85546875" defaultRowHeight="12.75"/>
  <cols>
    <col min="1" max="1" width="12.84765625" bestFit="1" customWidth="1"/>
    <col min="2" max="2" width="11.41796875" bestFit="1" customWidth="1"/>
    <col min="3" max="3" width="11.84765625" bestFit="1" customWidth="1"/>
    <col min="4" max="4" width="18.41796875" bestFit="1" customWidth="1"/>
    <col min="5" max="5" width="22.27734375" bestFit="1" customWidth="1"/>
    <col min="6" max="6" width="15.7109375" customWidth="1"/>
    <col min="7" max="7" width="13.7109375" bestFit="1" customWidth="1"/>
    <col min="8" max="8" width="24.41796875" bestFit="1" customWidth="1"/>
    <col min="9" max="9" width="39.41796875" bestFit="1" customWidth="1"/>
    <col min="10" max="10" width="22.5703125" bestFit="1" customWidth="1"/>
    <col min="11" max="11" width="22.84765625" bestFit="1" customWidth="1"/>
    <col min="12" max="12" width="26.84765625" bestFit="1" customWidth="1"/>
    <col min="13" max="13" width="19" bestFit="1" customWidth="1"/>
    <col min="14" max="14" width="24.5703125" bestFit="1" customWidth="1"/>
    <col min="15" max="15" width="12.27734375" bestFit="1" customWidth="1"/>
    <col min="16" max="16" width="17.27734375" customWidth="1"/>
    <col min="17" max="17" width="18.84765625" bestFit="1" customWidth="1"/>
    <col min="18" max="18" width="18.7109375" bestFit="1" customWidth="1"/>
    <col min="19" max="19" width="27.140625" bestFit="1" customWidth="1"/>
    <col min="20" max="20" width="27.27734375" bestFit="1" customWidth="1"/>
    <col min="21" max="21" width="15.41796875" bestFit="1" customWidth="1"/>
    <col min="22" max="22" width="13.27734375" bestFit="1" customWidth="1"/>
    <col min="23" max="23" width="16.140625" bestFit="1" customWidth="1"/>
    <col min="24" max="24" width="20" bestFit="1" customWidth="1"/>
    <col min="25" max="25" width="16.140625" bestFit="1" customWidth="1"/>
    <col min="26" max="26" width="20" bestFit="1" customWidth="1"/>
    <col min="27" max="27" width="16.140625" bestFit="1" customWidth="1"/>
    <col min="28" max="28" width="20" bestFit="1" customWidth="1"/>
    <col min="29" max="29" width="18.7109375" bestFit="1" customWidth="1"/>
    <col min="30" max="30" width="12.27734375" bestFit="1" customWidth="1"/>
    <col min="31" max="31" width="36.41796875" bestFit="1" customWidth="1"/>
    <col min="32" max="32" width="34.27734375" bestFit="1" customWidth="1"/>
    <col min="33" max="33" width="38.5703125" bestFit="1" customWidth="1"/>
    <col min="34" max="34" width="27.27734375" bestFit="1" customWidth="1"/>
    <col min="35" max="35" width="25.41796875" bestFit="1" customWidth="1"/>
    <col min="36" max="36" width="25.84765625" bestFit="1" customWidth="1"/>
    <col min="37" max="37" width="17.41796875" bestFit="1" customWidth="1"/>
    <col min="38" max="38" width="14.7109375" bestFit="1" customWidth="1"/>
    <col min="39" max="39" width="14.27734375" bestFit="1" customWidth="1"/>
    <col min="40" max="40" width="47.84765625" bestFit="1" customWidth="1"/>
    <col min="41" max="41" width="48" bestFit="1" customWidth="1"/>
    <col min="42" max="42" width="23.27734375" bestFit="1" customWidth="1"/>
    <col min="43" max="43" width="16.84765625" bestFit="1" customWidth="1"/>
    <col min="44" max="44" width="10.7109375" bestFit="1" customWidth="1"/>
    <col min="45" max="45" width="13.7109375" bestFit="1" customWidth="1"/>
    <col min="46" max="46" width="10.7109375" bestFit="1" customWidth="1"/>
    <col min="47" max="47" width="13.7109375" bestFit="1" customWidth="1"/>
    <col min="48" max="48" width="10.7109375" bestFit="1" customWidth="1"/>
    <col min="49" max="49" width="19.5703125" bestFit="1" customWidth="1"/>
  </cols>
  <sheetData>
    <row r="1" spans="1:36" customHeight="1">
      <c r="A1" s="27" t="e">
        <f ca="1">MID(CELL("filename"),SEARCH("_C",CELL("filename"))+1,FIND(".",CELL("filename")) - SEARCH("_C",CELL("filename")))</f>
        <v>#VALUE!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1:36" customHeight="1">
      <c r="A2" s="27" t="str">
        <f ca="1">RIGHT(CELL("filename"),LEN(CELL("filename"))-FIND("]",CELL("filename")))</f>
        <v>Summary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</row>
    <row r="3" spans="1:36" customHeight="1">
      <c r="A3" s="27" t="e">
        <f ca="1">CONCATENATE("For The Period Ended ", MID(CELL("filename"), SEARCH("._",CELL("filename"))+2,SEARCH(".xlsx",CELL("filename")) - SEARCH("._",CELL("filename"))-2))</f>
        <v>#VALUE!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</row>
    <row r="4" spans="1:2" customHeight="1">
      <c r="A4" t="s">
        <v>35</v>
      </c>
      <c r="B4" s="4">
        <f ca="1">IF(D7 = "ZACK HASANOV", 0, COUNTA(A7:A10017))</f>
        <v>0</v>
      </c>
    </row>
    <row r="5" spans="2:2" customHeight="1">
      <c r="B5" s="4"/>
    </row>
    <row r="6" spans="1:49" customHeight="1">
      <c r="A6" s="7" t="s">
        <v>0</v>
      </c>
      <c r="B6" s="8" t="s">
        <v>1</v>
      </c>
      <c r="C6" s="8" t="s">
        <v>46</v>
      </c>
      <c r="D6" s="8" t="s">
        <v>2</v>
      </c>
      <c r="E6" s="8" t="s">
        <v>54</v>
      </c>
      <c r="F6" s="8" t="s">
        <v>3</v>
      </c>
      <c r="G6" s="8" t="s">
        <v>4</v>
      </c>
      <c r="H6" s="9" t="s">
        <v>5</v>
      </c>
      <c r="I6" s="9" t="s">
        <v>6</v>
      </c>
      <c r="J6" s="9" t="s">
        <v>7</v>
      </c>
      <c r="K6" s="9" t="s">
        <v>8</v>
      </c>
      <c r="L6" s="9" t="s">
        <v>9</v>
      </c>
      <c r="M6" s="9" t="s">
        <v>10</v>
      </c>
      <c r="N6" s="9" t="s">
        <v>36</v>
      </c>
      <c r="O6" s="9" t="s">
        <v>37</v>
      </c>
      <c r="P6" s="9" t="s">
        <v>38</v>
      </c>
      <c r="Q6" s="9" t="s">
        <v>39</v>
      </c>
      <c r="R6" s="9" t="s">
        <v>11</v>
      </c>
      <c r="S6" s="9" t="s">
        <v>12</v>
      </c>
      <c r="T6" s="9" t="s">
        <v>13</v>
      </c>
      <c r="U6" s="9" t="s">
        <v>14</v>
      </c>
      <c r="V6" s="9" t="s">
        <v>15</v>
      </c>
      <c r="W6" s="9" t="s">
        <v>16</v>
      </c>
      <c r="X6" s="9" t="s">
        <v>40</v>
      </c>
      <c r="Y6" s="9" t="s">
        <v>41</v>
      </c>
      <c r="Z6" s="9" t="s">
        <v>42</v>
      </c>
      <c r="AA6" s="9" t="s">
        <v>43</v>
      </c>
      <c r="AB6" s="9" t="s">
        <v>44</v>
      </c>
      <c r="AC6" s="9" t="s">
        <v>45</v>
      </c>
      <c r="AD6" s="9" t="s">
        <v>17</v>
      </c>
      <c r="AE6" s="9" t="s">
        <v>18</v>
      </c>
      <c r="AF6" s="9" t="s">
        <v>19</v>
      </c>
      <c r="AG6" s="9" t="s">
        <v>20</v>
      </c>
      <c r="AH6" s="9" t="s">
        <v>21</v>
      </c>
      <c r="AI6" s="9" t="s">
        <v>22</v>
      </c>
      <c r="AJ6" s="9" t="s">
        <v>23</v>
      </c>
      <c r="AK6" s="9" t="s">
        <v>30</v>
      </c>
      <c r="AL6" s="9" t="s">
        <v>24</v>
      </c>
      <c r="AM6" s="9" t="s">
        <v>25</v>
      </c>
      <c r="AN6" s="9" t="s">
        <v>26</v>
      </c>
      <c r="AO6" s="9" t="s">
        <v>27</v>
      </c>
      <c r="AP6" s="10" t="s">
        <v>28</v>
      </c>
      <c r="AQ6" s="9" t="s">
        <v>48</v>
      </c>
      <c r="AR6" s="9" t="s">
        <v>49</v>
      </c>
      <c r="AS6" s="9" t="s">
        <v>50</v>
      </c>
      <c r="AT6" s="9" t="s">
        <v>51</v>
      </c>
      <c r="AU6" s="9" t="s">
        <v>52</v>
      </c>
      <c r="AV6" s="9" t="s">
        <v>53</v>
      </c>
      <c r="AW6" s="13" t="s">
        <v>55</v>
      </c>
    </row>
    <row r="7" spans="1:49" customHeight="1">
      <c r="A7" t="s">
        <v>80</v>
      </c>
      <c r="B7" t="s">
        <v>81</v>
      </c>
      <c r="C7" t="s">
        <v>82</v>
      </c>
      <c r="D7" t="s">
        <v>59</v>
      </c>
      <c r="E7" t="s">
        <v>59</v>
      </c>
      <c r="F7" t="s">
        <v>83</v>
      </c>
      <c r="G7" s="2" t="s">
        <v>84</v>
      </c>
      <c r="H7" s="24">
        <v>2730505</v>
      </c>
      <c r="I7" s="24">
        <v>196964.64</v>
      </c>
      <c r="J7" s="24">
        <f ca="1">Table1328103[[#This Row],[Adjusted Contract Price]]-Table1328103[[#This Row],[Base Contract]]-Table1328103[[#This Row],[Approved Change Orders]]</f>
        <v>0</v>
      </c>
      <c r="K7" s="24"/>
      <c r="L7" s="24">
        <v>2906972</v>
      </c>
      <c r="M7" s="24">
        <v>2322882</v>
      </c>
      <c r="N7" s="24">
        <v>2243954.42</v>
      </c>
      <c r="O7" s="24">
        <v>78928</v>
      </c>
      <c r="P7" s="24">
        <f ca="1">Table1328103[[#This Row],[Base Contract]]-Table1328103[[#This Row],[QU Original Budget]]</f>
        <v>0</v>
      </c>
      <c r="Q7" s="24">
        <f ca="1">Table1328103[[#This Row],[Approved Change Orders]]-Table1328103[[#This Row],[CO Change Order Budget]]</f>
        <v>0</v>
      </c>
      <c r="R7" s="24">
        <v>2322882.42</v>
      </c>
      <c r="S7" s="24">
        <f ca="1">Table1328103[[#This Row],[Total Direct Budget]]-Table1328103[[#This Row],[Estimated Total Direct Costs]]</f>
        <v>0</v>
      </c>
      <c r="T7" s="24">
        <f ca="1">+Table1328103[[#This Row],[Adjusted Contract Price]]-Table1328103[[#This Row],[Total Direct Budget]]</f>
        <v>0</v>
      </c>
      <c r="U7" s="24">
        <f ca="1">+Table1328103[[#This Row],[Adjusted Contract Price]]-Table1328103[[#This Row],[Estimated Total Direct Costs]]</f>
        <v>0</v>
      </c>
      <c r="V7" s="25">
        <f ca="1">IF(Table1328103[[#This Row],[Adjusted Contract Price]]=0,0,+Table1328103[[#This Row],[Budgeted Gross Profit (Loss)]]/Table1328103[[#This Row],[Adjusted Contract Price]])</f>
        <v>0</v>
      </c>
      <c r="W7" s="25">
        <f ca="1">IF(Table1328103[[#This Row],[Adjusted Contract Price]]=0,0,+Table1328103[[#This Row],[Estimated Gross Profit (Loss)]]/Table1328103[[#This Row],[Adjusted Contract Price]])</f>
        <v>0</v>
      </c>
      <c r="X7" s="25">
        <v>0.793477</v>
      </c>
      <c r="Y7" s="25">
        <f ca="1">Table1328103[[#This Row],[Current GP %]]-Table1328103[[#This Row],[Prior Month1 GP]]</f>
        <v>0</v>
      </c>
      <c r="Z7" s="25">
        <v>0.793477</v>
      </c>
      <c r="AA7" s="25">
        <f ca="1">Table1328103[[#This Row],[Current GP %]]-Table1328103[[#This Row],[Prior Month2 GP]]</f>
        <v>0</v>
      </c>
      <c r="AB7" s="25">
        <v>0.793477</v>
      </c>
      <c r="AC7" s="25">
        <f ca="1">Table1328103[[#This Row],[Current GP %]]-Table1328103[[#This Row],[Prior Month3 GP]]</f>
        <v>0</v>
      </c>
      <c r="AD7" s="24">
        <v>1626089.07</v>
      </c>
      <c r="AE7" s="26">
        <f ca="1">IF(Table1328103[[#This Row],[Estimated Total Direct Costs]]=0,0,+Table1328103[[#This Row],[Direct Cost To Date]]/Table1328103[[#This Row],[Estimated Total Direct Costs]])</f>
        <v>0</v>
      </c>
      <c r="AF7" s="24">
        <f ca="1">+Table1328103[[#This Row],[Estimated Gross Profit (Loss)]]*Table1328103[[#This Row],[% Complete]]</f>
        <v>0</v>
      </c>
      <c r="AG7" s="24">
        <v>0</v>
      </c>
      <c r="AH7" s="24">
        <f ca="1">+Table1328103[[#This Row],[Total Gross Profit Recognized To Date]]-Table1328103[[#This Row],[Gross Profit Recognized Prior Years]]</f>
        <v>0</v>
      </c>
      <c r="AI7" s="24">
        <v>1679142.74</v>
      </c>
      <c r="AJ7" s="24">
        <f ca="1">Table1328103[[#This Row],[Adjusted Contract Price]]-Table1328103[[#This Row],[Total Amount Billed To Date]]</f>
        <v>0</v>
      </c>
      <c r="AK7" s="24">
        <v>83957.15</v>
      </c>
      <c r="AL7" s="25">
        <f ca="1">IF(Table1328103[[#This Row],[Total Amount Billed To Date]]=0,0,+Table1328103[[#This Row],[Current Retainage Amount]]/Table1328103[[#This Row],[Total Amount Billed To Date]])</f>
        <v>0</v>
      </c>
      <c r="AM7" s="24">
        <v>1256708.31</v>
      </c>
      <c r="AN7" s="24">
        <f ca="1">Table1328103[[#This Row],[Cash Received]]-Table1328103[[#This Row],[Direct Cost To Date]]</f>
        <v>0</v>
      </c>
      <c r="AO7" s="24">
        <f ca="1"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7" s="24">
        <f ca="1"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</v>
      </c>
      <c r="AQ7" s="24">
        <v>1893.92</v>
      </c>
      <c r="AR7" s="24">
        <v>0</v>
      </c>
      <c r="AS7" s="24">
        <v>338477.28</v>
      </c>
      <c r="AT7" s="24">
        <v>1256708.31</v>
      </c>
      <c r="AU7" s="24">
        <v>10332.79</v>
      </c>
      <c r="AV7" s="24">
        <v>0</v>
      </c>
      <c r="AW7" s="12">
        <v>45734</v>
      </c>
    </row>
    <row r="8" spans="1:49" customHeight="1">
      <c r="A8" t="s">
        <v>85</v>
      </c>
      <c r="B8" t="s">
        <v>86</v>
      </c>
      <c r="C8" t="s">
        <v>87</v>
      </c>
      <c r="D8" t="s">
        <v>59</v>
      </c>
      <c r="E8" t="s">
        <v>59</v>
      </c>
      <c r="F8" t="s">
        <v>83</v>
      </c>
      <c r="G8" s="2" t="s">
        <v>84</v>
      </c>
      <c r="H8" s="24">
        <v>22818.73</v>
      </c>
      <c r="I8" s="24">
        <v>0</v>
      </c>
      <c r="J8" s="24">
        <f ca="1">Table1328103[[#This Row],[Adjusted Contract Price]]-Table1328103[[#This Row],[Base Contract]]-Table1328103[[#This Row],[Approved Change Orders]]</f>
        <v>0</v>
      </c>
      <c r="K8" s="24"/>
      <c r="L8" s="24">
        <v>0</v>
      </c>
      <c r="M8" s="24">
        <v>0</v>
      </c>
      <c r="N8" s="24">
        <v>0</v>
      </c>
      <c r="O8" s="24">
        <v>0</v>
      </c>
      <c r="P8" s="24">
        <f ca="1">Table1328103[[#This Row],[Base Contract]]-Table1328103[[#This Row],[QU Original Budget]]</f>
        <v>0</v>
      </c>
      <c r="Q8" s="24">
        <f ca="1">Table1328103[[#This Row],[Approved Change Orders]]-Table1328103[[#This Row],[CO Change Order Budget]]</f>
        <v>0</v>
      </c>
      <c r="R8" s="24">
        <v>0</v>
      </c>
      <c r="S8" s="24">
        <f ca="1">Table1328103[[#This Row],[Total Direct Budget]]-Table1328103[[#This Row],[Estimated Total Direct Costs]]</f>
        <v>0</v>
      </c>
      <c r="T8" s="24">
        <f ca="1">+Table1328103[[#This Row],[Adjusted Contract Price]]-Table1328103[[#This Row],[Total Direct Budget]]</f>
        <v>0</v>
      </c>
      <c r="U8" s="24">
        <f ca="1">+Table1328103[[#This Row],[Adjusted Contract Price]]-Table1328103[[#This Row],[Estimated Total Direct Costs]]</f>
        <v>0</v>
      </c>
      <c r="V8" s="25">
        <f ca="1">IF(Table1328103[[#This Row],[Adjusted Contract Price]]=0,0,+Table1328103[[#This Row],[Budgeted Gross Profit (Loss)]]/Table1328103[[#This Row],[Adjusted Contract Price]])</f>
        <v>0</v>
      </c>
      <c r="W8" s="25">
        <f ca="1">IF(Table1328103[[#This Row],[Adjusted Contract Price]]=0,0,+Table1328103[[#This Row],[Estimated Gross Profit (Loss)]]/Table1328103[[#This Row],[Adjusted Contract Price]])</f>
        <v>0</v>
      </c>
      <c r="X8" s="25">
        <v>0</v>
      </c>
      <c r="Y8" s="25">
        <f ca="1">Table1328103[[#This Row],[Current GP %]]-Table1328103[[#This Row],[Prior Month1 GP]]</f>
        <v>0</v>
      </c>
      <c r="Z8" s="25">
        <v>0</v>
      </c>
      <c r="AA8" s="25">
        <f ca="1">Table1328103[[#This Row],[Current GP %]]-Table1328103[[#This Row],[Prior Month2 GP]]</f>
        <v>0</v>
      </c>
      <c r="AB8" s="25">
        <v>0</v>
      </c>
      <c r="AC8" s="25">
        <f ca="1">Table1328103[[#This Row],[Current GP %]]-Table1328103[[#This Row],[Prior Month3 GP]]</f>
        <v>0</v>
      </c>
      <c r="AD8" s="24">
        <v>1249.04</v>
      </c>
      <c r="AE8" s="26">
        <f ca="1">IF(Table1328103[[#This Row],[Estimated Total Direct Costs]]=0,0,+Table1328103[[#This Row],[Direct Cost To Date]]/Table1328103[[#This Row],[Estimated Total Direct Costs]])</f>
        <v>0</v>
      </c>
      <c r="AF8" s="24">
        <f ca="1">+Table1328103[[#This Row],[Estimated Gross Profit (Loss)]]*Table1328103[[#This Row],[% Complete]]</f>
        <v>0</v>
      </c>
      <c r="AG8" s="24">
        <v>0</v>
      </c>
      <c r="AH8" s="24">
        <f ca="1">+Table1328103[[#This Row],[Total Gross Profit Recognized To Date]]-Table1328103[[#This Row],[Gross Profit Recognized Prior Years]]</f>
        <v>0</v>
      </c>
      <c r="AI8" s="24">
        <v>22818.73</v>
      </c>
      <c r="AJ8" s="24">
        <f ca="1">Table1328103[[#This Row],[Adjusted Contract Price]]-Table1328103[[#This Row],[Total Amount Billed To Date]]</f>
        <v>0</v>
      </c>
      <c r="AK8" s="24">
        <v>0</v>
      </c>
      <c r="AL8" s="25">
        <f ca="1">IF(Table1328103[[#This Row],[Total Amount Billed To Date]]=0,0,+Table1328103[[#This Row],[Current Retainage Amount]]/Table1328103[[#This Row],[Total Amount Billed To Date]])</f>
        <v>0</v>
      </c>
      <c r="AM8" s="24">
        <v>22818.73</v>
      </c>
      <c r="AN8" s="24">
        <f ca="1">Table1328103[[#This Row],[Cash Received]]-Table1328103[[#This Row],[Direct Cost To Date]]</f>
        <v>0</v>
      </c>
      <c r="AO8" s="24">
        <f ca="1"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8" s="24">
        <f ca="1"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</v>
      </c>
      <c r="AQ8" s="24">
        <v>0</v>
      </c>
      <c r="AR8" s="24">
        <v>0</v>
      </c>
      <c r="AS8" s="24">
        <v>0</v>
      </c>
      <c r="AT8" s="24">
        <v>22818.73</v>
      </c>
      <c r="AU8" s="24">
        <v>0</v>
      </c>
      <c r="AV8" s="24">
        <v>0</v>
      </c>
      <c r="AW8" s="12">
        <v>45734</v>
      </c>
    </row>
    <row r="9" spans="1:49" customHeight="1">
      <c r="A9" t="s">
        <v>118</v>
      </c>
      <c r="B9" t="s">
        <v>119</v>
      </c>
      <c r="C9" t="s">
        <v>120</v>
      </c>
      <c r="D9" t="s">
        <v>59</v>
      </c>
      <c r="E9" t="s">
        <v>59</v>
      </c>
      <c r="F9" t="s">
        <v>121</v>
      </c>
      <c r="G9" s="2" t="s">
        <v>84</v>
      </c>
      <c r="H9" s="24">
        <v>1200000</v>
      </c>
      <c r="I9" s="24">
        <v>61306.28</v>
      </c>
      <c r="J9" s="24">
        <f ca="1">Table1328103[[#This Row],[Adjusted Contract Price]]-Table1328103[[#This Row],[Base Contract]]-Table1328103[[#This Row],[Approved Change Orders]]</f>
        <v>0</v>
      </c>
      <c r="K9" s="24"/>
      <c r="L9" s="24">
        <v>1215635</v>
      </c>
      <c r="M9" s="24">
        <v>1685651</v>
      </c>
      <c r="N9" s="24">
        <v>1020000</v>
      </c>
      <c r="O9" s="24">
        <v>28621.07</v>
      </c>
      <c r="P9" s="24">
        <f ca="1">Table1328103[[#This Row],[Base Contract]]-Table1328103[[#This Row],[QU Original Budget]]</f>
        <v>0</v>
      </c>
      <c r="Q9" s="24">
        <f ca="1">Table1328103[[#This Row],[Approved Change Orders]]-Table1328103[[#This Row],[CO Change Order Budget]]</f>
        <v>0</v>
      </c>
      <c r="R9" s="24">
        <v>1048621.07</v>
      </c>
      <c r="S9" s="24">
        <f ca="1">Table1328103[[#This Row],[Total Direct Budget]]-Table1328103[[#This Row],[Estimated Total Direct Costs]]</f>
        <v>0</v>
      </c>
      <c r="T9" s="24">
        <f ca="1">+Table1328103[[#This Row],[Adjusted Contract Price]]-Table1328103[[#This Row],[Total Direct Budget]]</f>
        <v>0</v>
      </c>
      <c r="U9" s="24">
        <f ca="1">+Table1328103[[#This Row],[Adjusted Contract Price]]-Table1328103[[#This Row],[Estimated Total Direct Costs]]</f>
        <v>0</v>
      </c>
      <c r="V9" s="25">
        <f ca="1">IF(Table1328103[[#This Row],[Adjusted Contract Price]]=0,0,+Table1328103[[#This Row],[Budgeted Gross Profit (Loss)]]/Table1328103[[#This Row],[Adjusted Contract Price]])</f>
        <v>0</v>
      </c>
      <c r="W9" s="25">
        <f ca="1">IF(Table1328103[[#This Row],[Adjusted Contract Price]]=0,0,+Table1328103[[#This Row],[Estimated Gross Profit (Loss)]]/Table1328103[[#This Row],[Adjusted Contract Price]])</f>
        <v>0</v>
      </c>
      <c r="X9" s="25">
        <v>0.831377</v>
      </c>
      <c r="Y9" s="25">
        <f ca="1">Table1328103[[#This Row],[Current GP %]]-Table1328103[[#This Row],[Prior Month1 GP]]</f>
        <v>0</v>
      </c>
      <c r="Z9" s="25">
        <v>0.831377</v>
      </c>
      <c r="AA9" s="25">
        <f ca="1">Table1328103[[#This Row],[Current GP %]]-Table1328103[[#This Row],[Prior Month2 GP]]</f>
        <v>0</v>
      </c>
      <c r="AB9" s="25">
        <v>0.831377</v>
      </c>
      <c r="AC9" s="25">
        <f ca="1">Table1328103[[#This Row],[Current GP %]]-Table1328103[[#This Row],[Prior Month3 GP]]</f>
        <v>0</v>
      </c>
      <c r="AD9" s="24">
        <v>1688209.37</v>
      </c>
      <c r="AE9" s="26">
        <f ca="1">IF(Table1328103[[#This Row],[Estimated Total Direct Costs]]=0,0,+Table1328103[[#This Row],[Direct Cost To Date]]/Table1328103[[#This Row],[Estimated Total Direct Costs]])</f>
        <v>0</v>
      </c>
      <c r="AF9" s="24">
        <f ca="1">+Table1328103[[#This Row],[Estimated Gross Profit (Loss)]]*Table1328103[[#This Row],[% Complete]]</f>
        <v>0</v>
      </c>
      <c r="AG9" s="24">
        <v>0</v>
      </c>
      <c r="AH9" s="24">
        <f ca="1">+Table1328103[[#This Row],[Total Gross Profit Recognized To Date]]-Table1328103[[#This Row],[Gross Profit Recognized Prior Years]]</f>
        <v>0</v>
      </c>
      <c r="AI9" s="24">
        <v>1251681.28</v>
      </c>
      <c r="AJ9" s="24">
        <f ca="1">Table1328103[[#This Row],[Adjusted Contract Price]]-Table1328103[[#This Row],[Total Amount Billed To Date]]</f>
        <v>0</v>
      </c>
      <c r="AK9" s="24">
        <v>0</v>
      </c>
      <c r="AL9" s="25">
        <f ca="1">IF(Table1328103[[#This Row],[Total Amount Billed To Date]]=0,0,+Table1328103[[#This Row],[Current Retainage Amount]]/Table1328103[[#This Row],[Total Amount Billed To Date]])</f>
        <v>0</v>
      </c>
      <c r="AM9" s="24">
        <v>1212741.02</v>
      </c>
      <c r="AN9" s="24">
        <f ca="1">Table1328103[[#This Row],[Cash Received]]-Table1328103[[#This Row],[Direct Cost To Date]]</f>
        <v>0</v>
      </c>
      <c r="AO9" s="24">
        <f ca="1"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9" s="24">
        <f ca="1"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</v>
      </c>
      <c r="AQ9" s="24">
        <v>1514692.75</v>
      </c>
      <c r="AR9" s="24">
        <v>1094760.26</v>
      </c>
      <c r="AS9" s="24">
        <v>38940.26</v>
      </c>
      <c r="AT9" s="24">
        <v>1212741.02</v>
      </c>
      <c r="AU9" s="24">
        <v>98783.5</v>
      </c>
      <c r="AV9" s="24">
        <v>0</v>
      </c>
      <c r="AW9" s="12">
        <v>45505</v>
      </c>
    </row>
    <row r="10" spans="1:49" customHeight="1">
      <c r="A10" t="s">
        <v>130</v>
      </c>
      <c r="B10" t="s">
        <v>131</v>
      </c>
      <c r="C10" t="s">
        <v>132</v>
      </c>
      <c r="D10" t="s">
        <v>59</v>
      </c>
      <c r="E10" t="s">
        <v>59</v>
      </c>
      <c r="F10" t="s">
        <v>60</v>
      </c>
      <c r="G10" s="2" t="s">
        <v>84</v>
      </c>
      <c r="H10" s="24">
        <v>3102105.09</v>
      </c>
      <c r="I10" s="24">
        <v>718853.93</v>
      </c>
      <c r="J10" s="24">
        <f ca="1">Table1328103[[#This Row],[Adjusted Contract Price]]-Table1328103[[#This Row],[Base Contract]]-Table1328103[[#This Row],[Approved Change Orders]]</f>
        <v>0</v>
      </c>
      <c r="K10" s="24"/>
      <c r="L10" s="24">
        <v>3711343</v>
      </c>
      <c r="M10" s="24">
        <v>2968091.74</v>
      </c>
      <c r="N10" s="24">
        <v>2288568</v>
      </c>
      <c r="O10" s="24">
        <v>741524.5</v>
      </c>
      <c r="P10" s="24">
        <f ca="1">Table1328103[[#This Row],[Base Contract]]-Table1328103[[#This Row],[QU Original Budget]]</f>
        <v>0</v>
      </c>
      <c r="Q10" s="24">
        <f ca="1">Table1328103[[#This Row],[Approved Change Orders]]-Table1328103[[#This Row],[CO Change Order Budget]]</f>
        <v>0</v>
      </c>
      <c r="R10" s="24">
        <v>3030092.5</v>
      </c>
      <c r="S10" s="24">
        <f ca="1">Table1328103[[#This Row],[Total Direct Budget]]-Table1328103[[#This Row],[Estimated Total Direct Costs]]</f>
        <v>0</v>
      </c>
      <c r="T10" s="24">
        <f ca="1">+Table1328103[[#This Row],[Adjusted Contract Price]]-Table1328103[[#This Row],[Total Direct Budget]]</f>
        <v>0</v>
      </c>
      <c r="U10" s="24">
        <f ca="1">+Table1328103[[#This Row],[Adjusted Contract Price]]-Table1328103[[#This Row],[Estimated Total Direct Costs]]</f>
        <v>0</v>
      </c>
      <c r="V10" s="25">
        <f ca="1">IF(Table1328103[[#This Row],[Adjusted Contract Price]]=0,0,+Table1328103[[#This Row],[Budgeted Gross Profit (Loss)]]/Table1328103[[#This Row],[Adjusted Contract Price]])</f>
        <v>0</v>
      </c>
      <c r="W10" s="25">
        <f ca="1">IF(Table1328103[[#This Row],[Adjusted Contract Price]]=0,0,+Table1328103[[#This Row],[Estimated Gross Profit (Loss)]]/Table1328103[[#This Row],[Adjusted Contract Price]])</f>
        <v>0</v>
      </c>
      <c r="X10" s="25">
        <v>0.793018</v>
      </c>
      <c r="Y10" s="25">
        <f ca="1">Table1328103[[#This Row],[Current GP %]]-Table1328103[[#This Row],[Prior Month1 GP]]</f>
        <v>0</v>
      </c>
      <c r="Z10" s="25">
        <v>0.796435</v>
      </c>
      <c r="AA10" s="25">
        <f ca="1">Table1328103[[#This Row],[Current GP %]]-Table1328103[[#This Row],[Prior Month2 GP]]</f>
        <v>0</v>
      </c>
      <c r="AB10" s="25">
        <v>0.807129</v>
      </c>
      <c r="AC10" s="25">
        <f ca="1">Table1328103[[#This Row],[Current GP %]]-Table1328103[[#This Row],[Prior Month3 GP]]</f>
        <v>0</v>
      </c>
      <c r="AD10" s="24">
        <v>3519004.46</v>
      </c>
      <c r="AE10" s="26">
        <f ca="1">IF(Table1328103[[#This Row],[Estimated Total Direct Costs]]=0,0,+Table1328103[[#This Row],[Direct Cost To Date]]/Table1328103[[#This Row],[Estimated Total Direct Costs]])</f>
        <v>0</v>
      </c>
      <c r="AF10" s="24">
        <f ca="1">+Table1328103[[#This Row],[Estimated Gross Profit (Loss)]]*Table1328103[[#This Row],[% Complete]]</f>
        <v>0</v>
      </c>
      <c r="AG10" s="24">
        <v>0</v>
      </c>
      <c r="AH10" s="24">
        <f ca="1">+Table1328103[[#This Row],[Total Gross Profit Recognized To Date]]-Table1328103[[#This Row],[Gross Profit Recognized Prior Years]]</f>
        <v>0</v>
      </c>
      <c r="AI10" s="24">
        <v>3765599.02</v>
      </c>
      <c r="AJ10" s="24">
        <f ca="1">Table1328103[[#This Row],[Adjusted Contract Price]]-Table1328103[[#This Row],[Total Amount Billed To Date]]</f>
        <v>0</v>
      </c>
      <c r="AK10" s="24">
        <v>0</v>
      </c>
      <c r="AL10" s="25">
        <f ca="1">IF(Table1328103[[#This Row],[Total Amount Billed To Date]]=0,0,+Table1328103[[#This Row],[Current Retainage Amount]]/Table1328103[[#This Row],[Total Amount Billed To Date]])</f>
        <v>0</v>
      </c>
      <c r="AM10" s="24">
        <v>3341942.46</v>
      </c>
      <c r="AN10" s="24">
        <f ca="1">Table1328103[[#This Row],[Cash Received]]-Table1328103[[#This Row],[Direct Cost To Date]]</f>
        <v>0</v>
      </c>
      <c r="AO10" s="24">
        <f ca="1"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10" s="24">
        <f ca="1"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</v>
      </c>
      <c r="AQ10" s="24">
        <v>2481569.24</v>
      </c>
      <c r="AR10" s="24">
        <v>2471080</v>
      </c>
      <c r="AS10" s="24">
        <v>423656.56</v>
      </c>
      <c r="AT10" s="24">
        <v>3341942.46</v>
      </c>
      <c r="AU10" s="24">
        <v>232821.44</v>
      </c>
      <c r="AV10" s="24">
        <v>0</v>
      </c>
      <c r="AW10" s="12">
        <v>45509</v>
      </c>
    </row>
    <row r="11" spans="1:49" customHeight="1">
      <c r="A11" t="s">
        <v>137</v>
      </c>
      <c r="B11" t="s">
        <v>138</v>
      </c>
      <c r="C11" t="s">
        <v>70</v>
      </c>
      <c r="D11" t="s">
        <v>59</v>
      </c>
      <c r="E11" t="s">
        <v>59</v>
      </c>
      <c r="F11" t="s">
        <v>60</v>
      </c>
      <c r="G11" s="2" t="s">
        <v>84</v>
      </c>
      <c r="H11" s="24">
        <v>2228730</v>
      </c>
      <c r="I11" s="24">
        <v>66000</v>
      </c>
      <c r="J11" s="24">
        <f ca="1">Table1328103[[#This Row],[Adjusted Contract Price]]-Table1328103[[#This Row],[Base Contract]]-Table1328103[[#This Row],[Approved Change Orders]]</f>
        <v>0</v>
      </c>
      <c r="K11" s="24"/>
      <c r="L11" s="24">
        <v>2227040</v>
      </c>
      <c r="M11" s="24">
        <v>2350000</v>
      </c>
      <c r="N11" s="24">
        <v>1760000</v>
      </c>
      <c r="O11" s="24">
        <v>0</v>
      </c>
      <c r="P11" s="24">
        <f ca="1">Table1328103[[#This Row],[Base Contract]]-Table1328103[[#This Row],[QU Original Budget]]</f>
        <v>0</v>
      </c>
      <c r="Q11" s="24">
        <f ca="1">Table1328103[[#This Row],[Approved Change Orders]]-Table1328103[[#This Row],[CO Change Order Budget]]</f>
        <v>0</v>
      </c>
      <c r="R11" s="24">
        <v>1760000</v>
      </c>
      <c r="S11" s="24">
        <f ca="1">Table1328103[[#This Row],[Total Direct Budget]]-Table1328103[[#This Row],[Estimated Total Direct Costs]]</f>
        <v>0</v>
      </c>
      <c r="T11" s="24">
        <f ca="1">+Table1328103[[#This Row],[Adjusted Contract Price]]-Table1328103[[#This Row],[Total Direct Budget]]</f>
        <v>0</v>
      </c>
      <c r="U11" s="24">
        <f ca="1">+Table1328103[[#This Row],[Adjusted Contract Price]]-Table1328103[[#This Row],[Estimated Total Direct Costs]]</f>
        <v>0</v>
      </c>
      <c r="V11" s="25">
        <f ca="1">IF(Table1328103[[#This Row],[Adjusted Contract Price]]=0,0,+Table1328103[[#This Row],[Budgeted Gross Profit (Loss)]]/Table1328103[[#This Row],[Adjusted Contract Price]])</f>
        <v>0</v>
      </c>
      <c r="W11" s="25">
        <f ca="1">IF(Table1328103[[#This Row],[Adjusted Contract Price]]=0,0,+Table1328103[[#This Row],[Estimated Gross Profit (Loss)]]/Table1328103[[#This Row],[Adjusted Contract Price]])</f>
        <v>0</v>
      </c>
      <c r="X11" s="25">
        <v>0.766974</v>
      </c>
      <c r="Y11" s="25">
        <f ca="1">Table1328103[[#This Row],[Current GP %]]-Table1328103[[#This Row],[Prior Month1 GP]]</f>
        <v>0</v>
      </c>
      <c r="Z11" s="25">
        <v>0.766974</v>
      </c>
      <c r="AA11" s="25">
        <f ca="1">Table1328103[[#This Row],[Current GP %]]-Table1328103[[#This Row],[Prior Month2 GP]]</f>
        <v>0</v>
      </c>
      <c r="AB11" s="25">
        <v>0.76754</v>
      </c>
      <c r="AC11" s="25">
        <f ca="1">Table1328103[[#This Row],[Current GP %]]-Table1328103[[#This Row],[Prior Month3 GP]]</f>
        <v>0</v>
      </c>
      <c r="AD11" s="24">
        <v>2263874.11</v>
      </c>
      <c r="AE11" s="26">
        <f ca="1">IF(Table1328103[[#This Row],[Estimated Total Direct Costs]]=0,0,+Table1328103[[#This Row],[Direct Cost To Date]]/Table1328103[[#This Row],[Estimated Total Direct Costs]])</f>
        <v>0</v>
      </c>
      <c r="AF11" s="24">
        <f ca="1">+Table1328103[[#This Row],[Estimated Gross Profit (Loss)]]*Table1328103[[#This Row],[% Complete]]</f>
        <v>0</v>
      </c>
      <c r="AG11" s="24">
        <v>0</v>
      </c>
      <c r="AH11" s="24">
        <f ca="1">+Table1328103[[#This Row],[Total Gross Profit Recognized To Date]]-Table1328103[[#This Row],[Gross Profit Recognized Prior Years]]</f>
        <v>0</v>
      </c>
      <c r="AI11" s="24">
        <v>1786640.37</v>
      </c>
      <c r="AJ11" s="24">
        <f ca="1">Table1328103[[#This Row],[Adjusted Contract Price]]-Table1328103[[#This Row],[Total Amount Billed To Date]]</f>
        <v>0</v>
      </c>
      <c r="AK11" s="24">
        <v>0</v>
      </c>
      <c r="AL11" s="25">
        <f ca="1">IF(Table1328103[[#This Row],[Total Amount Billed To Date]]=0,0,+Table1328103[[#This Row],[Current Retainage Amount]]/Table1328103[[#This Row],[Total Amount Billed To Date]])</f>
        <v>0</v>
      </c>
      <c r="AM11" s="24">
        <v>1712892.37</v>
      </c>
      <c r="AN11" s="24">
        <f ca="1">Table1328103[[#This Row],[Cash Received]]-Table1328103[[#This Row],[Direct Cost To Date]]</f>
        <v>0</v>
      </c>
      <c r="AO11" s="24">
        <f ca="1"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11" s="24">
        <f ca="1"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</v>
      </c>
      <c r="AQ11" s="24">
        <v>1352597.75</v>
      </c>
      <c r="AR11" s="24">
        <v>1230339.8</v>
      </c>
      <c r="AS11" s="24">
        <v>73748</v>
      </c>
      <c r="AT11" s="24">
        <v>1712892.37</v>
      </c>
      <c r="AU11" s="24">
        <v>97893.49</v>
      </c>
      <c r="AV11" s="24">
        <v>0</v>
      </c>
      <c r="AW11" s="12">
        <v>45511</v>
      </c>
    </row>
    <row r="12" spans="1:49" customHeight="1">
      <c r="A12" t="s">
        <v>141</v>
      </c>
      <c r="B12" t="s">
        <v>142</v>
      </c>
      <c r="C12" t="s">
        <v>58</v>
      </c>
      <c r="D12" t="s">
        <v>59</v>
      </c>
      <c r="E12" t="s">
        <v>59</v>
      </c>
      <c r="F12" t="s">
        <v>60</v>
      </c>
      <c r="G12" s="2" t="s">
        <v>84</v>
      </c>
      <c r="H12" s="24">
        <v>1450000</v>
      </c>
      <c r="I12" s="24">
        <v>-149294.02</v>
      </c>
      <c r="J12" s="24">
        <f ca="1">Table1328103[[#This Row],[Adjusted Contract Price]]-Table1328103[[#This Row],[Base Contract]]-Table1328103[[#This Row],[Approved Change Orders]]</f>
        <v>0</v>
      </c>
      <c r="K12" s="24"/>
      <c r="L12" s="24">
        <v>1096000</v>
      </c>
      <c r="M12" s="24">
        <v>746280</v>
      </c>
      <c r="N12" s="24">
        <v>987000</v>
      </c>
      <c r="O12" s="24">
        <v>-90720</v>
      </c>
      <c r="P12" s="24">
        <f ca="1">Table1328103[[#This Row],[Base Contract]]-Table1328103[[#This Row],[QU Original Budget]]</f>
        <v>0</v>
      </c>
      <c r="Q12" s="24">
        <f ca="1">Table1328103[[#This Row],[Approved Change Orders]]-Table1328103[[#This Row],[CO Change Order Budget]]</f>
        <v>0</v>
      </c>
      <c r="R12" s="24">
        <v>896280</v>
      </c>
      <c r="S12" s="24">
        <f ca="1">Table1328103[[#This Row],[Total Direct Budget]]-Table1328103[[#This Row],[Estimated Total Direct Costs]]</f>
        <v>0</v>
      </c>
      <c r="T12" s="24">
        <f ca="1">+Table1328103[[#This Row],[Adjusted Contract Price]]-Table1328103[[#This Row],[Total Direct Budget]]</f>
        <v>0</v>
      </c>
      <c r="U12" s="24">
        <f ca="1">+Table1328103[[#This Row],[Adjusted Contract Price]]-Table1328103[[#This Row],[Estimated Total Direct Costs]]</f>
        <v>0</v>
      </c>
      <c r="V12" s="25">
        <f ca="1">IF(Table1328103[[#This Row],[Adjusted Contract Price]]=0,0,+Table1328103[[#This Row],[Budgeted Gross Profit (Loss)]]/Table1328103[[#This Row],[Adjusted Contract Price]])</f>
        <v>0</v>
      </c>
      <c r="W12" s="25">
        <f ca="1">IF(Table1328103[[#This Row],[Adjusted Contract Price]]=0,0,+Table1328103[[#This Row],[Estimated Gross Profit (Loss)]]/Table1328103[[#This Row],[Adjusted Contract Price]])</f>
        <v>0</v>
      </c>
      <c r="X12" s="25">
        <v>0.689071</v>
      </c>
      <c r="Y12" s="25">
        <f ca="1">Table1328103[[#This Row],[Current GP %]]-Table1328103[[#This Row],[Prior Month1 GP]]</f>
        <v>0</v>
      </c>
      <c r="Z12" s="25">
        <v>0.689071</v>
      </c>
      <c r="AA12" s="25">
        <f ca="1">Table1328103[[#This Row],[Current GP %]]-Table1328103[[#This Row],[Prior Month2 GP]]</f>
        <v>0</v>
      </c>
      <c r="AB12" s="25">
        <v>0.689071</v>
      </c>
      <c r="AC12" s="25">
        <f ca="1">Table1328103[[#This Row],[Current GP %]]-Table1328103[[#This Row],[Prior Month3 GP]]</f>
        <v>0</v>
      </c>
      <c r="AD12" s="24">
        <v>644277.24</v>
      </c>
      <c r="AE12" s="26">
        <f ca="1">IF(Table1328103[[#This Row],[Estimated Total Direct Costs]]=0,0,+Table1328103[[#This Row],[Direct Cost To Date]]/Table1328103[[#This Row],[Estimated Total Direct Costs]])</f>
        <v>0</v>
      </c>
      <c r="AF12" s="24">
        <f ca="1">+Table1328103[[#This Row],[Estimated Gross Profit (Loss)]]*Table1328103[[#This Row],[% Complete]]</f>
        <v>0</v>
      </c>
      <c r="AG12" s="24">
        <v>0</v>
      </c>
      <c r="AH12" s="24">
        <f ca="1">+Table1328103[[#This Row],[Total Gross Profit Recognized To Date]]-Table1328103[[#This Row],[Gross Profit Recognized Prior Years]]</f>
        <v>0</v>
      </c>
      <c r="AI12" s="24">
        <v>863555.98</v>
      </c>
      <c r="AJ12" s="24">
        <f ca="1">Table1328103[[#This Row],[Adjusted Contract Price]]-Table1328103[[#This Row],[Total Amount Billed To Date]]</f>
        <v>0</v>
      </c>
      <c r="AK12" s="24">
        <v>0</v>
      </c>
      <c r="AL12" s="25">
        <f ca="1">IF(Table1328103[[#This Row],[Total Amount Billed To Date]]=0,0,+Table1328103[[#This Row],[Current Retainage Amount]]/Table1328103[[#This Row],[Total Amount Billed To Date]])</f>
        <v>0</v>
      </c>
      <c r="AM12" s="24">
        <v>861555.98</v>
      </c>
      <c r="AN12" s="24">
        <f ca="1">Table1328103[[#This Row],[Cash Received]]-Table1328103[[#This Row],[Direct Cost To Date]]</f>
        <v>0</v>
      </c>
      <c r="AO12" s="24">
        <f ca="1"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12" s="24">
        <f ca="1"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</v>
      </c>
      <c r="AQ12" s="24">
        <v>446657.61</v>
      </c>
      <c r="AR12" s="24">
        <v>681000</v>
      </c>
      <c r="AS12" s="24">
        <v>2000</v>
      </c>
      <c r="AT12" s="24">
        <v>861555.98</v>
      </c>
      <c r="AU12" s="24">
        <v>54206.91</v>
      </c>
      <c r="AV12" s="24">
        <v>0</v>
      </c>
      <c r="AW12" s="12">
        <v>45509</v>
      </c>
    </row>
    <row r="13" spans="1:49" customHeight="1">
      <c r="A13" t="s">
        <v>143</v>
      </c>
      <c r="B13" t="s">
        <v>144</v>
      </c>
      <c r="C13" t="s">
        <v>70</v>
      </c>
      <c r="D13" t="s">
        <v>59</v>
      </c>
      <c r="E13" t="s">
        <v>59</v>
      </c>
      <c r="F13" t="s">
        <v>60</v>
      </c>
      <c r="G13" s="2" t="s">
        <v>84</v>
      </c>
      <c r="H13" s="24">
        <v>712300</v>
      </c>
      <c r="I13" s="24">
        <v>0</v>
      </c>
      <c r="J13" s="24">
        <f ca="1">Table1328103[[#This Row],[Adjusted Contract Price]]-Table1328103[[#This Row],[Base Contract]]-Table1328103[[#This Row],[Approved Change Orders]]</f>
        <v>0</v>
      </c>
      <c r="K13" s="24"/>
      <c r="L13" s="24">
        <v>712300</v>
      </c>
      <c r="M13" s="24">
        <v>530000</v>
      </c>
      <c r="N13" s="24">
        <v>530000</v>
      </c>
      <c r="O13" s="24">
        <v>0</v>
      </c>
      <c r="P13" s="24">
        <f ca="1">Table1328103[[#This Row],[Base Contract]]-Table1328103[[#This Row],[QU Original Budget]]</f>
        <v>0</v>
      </c>
      <c r="Q13" s="24">
        <f ca="1">Table1328103[[#This Row],[Approved Change Orders]]-Table1328103[[#This Row],[CO Change Order Budget]]</f>
        <v>0</v>
      </c>
      <c r="R13" s="24">
        <v>530000</v>
      </c>
      <c r="S13" s="24">
        <f ca="1">Table1328103[[#This Row],[Total Direct Budget]]-Table1328103[[#This Row],[Estimated Total Direct Costs]]</f>
        <v>0</v>
      </c>
      <c r="T13" s="24">
        <f ca="1">+Table1328103[[#This Row],[Adjusted Contract Price]]-Table1328103[[#This Row],[Total Direct Budget]]</f>
        <v>0</v>
      </c>
      <c r="U13" s="24">
        <f ca="1">+Table1328103[[#This Row],[Adjusted Contract Price]]-Table1328103[[#This Row],[Estimated Total Direct Costs]]</f>
        <v>0</v>
      </c>
      <c r="V13" s="25">
        <f ca="1">IF(Table1328103[[#This Row],[Adjusted Contract Price]]=0,0,+Table1328103[[#This Row],[Budgeted Gross Profit (Loss)]]/Table1328103[[#This Row],[Adjusted Contract Price]])</f>
        <v>0</v>
      </c>
      <c r="W13" s="25">
        <f ca="1">IF(Table1328103[[#This Row],[Adjusted Contract Price]]=0,0,+Table1328103[[#This Row],[Estimated Gross Profit (Loss)]]/Table1328103[[#This Row],[Adjusted Contract Price]])</f>
        <v>0</v>
      </c>
      <c r="X13" s="25">
        <v>0.744068</v>
      </c>
      <c r="Y13" s="25">
        <f ca="1">Table1328103[[#This Row],[Current GP %]]-Table1328103[[#This Row],[Prior Month1 GP]]</f>
        <v>0</v>
      </c>
      <c r="Z13" s="25">
        <v>0.744068</v>
      </c>
      <c r="AA13" s="25">
        <f ca="1">Table1328103[[#This Row],[Current GP %]]-Table1328103[[#This Row],[Prior Month2 GP]]</f>
        <v>0</v>
      </c>
      <c r="AB13" s="25">
        <v>0.744068</v>
      </c>
      <c r="AC13" s="25">
        <f ca="1">Table1328103[[#This Row],[Current GP %]]-Table1328103[[#This Row],[Prior Month3 GP]]</f>
        <v>0</v>
      </c>
      <c r="AD13" s="24">
        <v>241053.47</v>
      </c>
      <c r="AE13" s="26">
        <f ca="1">IF(Table1328103[[#This Row],[Estimated Total Direct Costs]]=0,0,+Table1328103[[#This Row],[Direct Cost To Date]]/Table1328103[[#This Row],[Estimated Total Direct Costs]])</f>
        <v>0</v>
      </c>
      <c r="AF13" s="24">
        <f ca="1">+Table1328103[[#This Row],[Estimated Gross Profit (Loss)]]*Table1328103[[#This Row],[% Complete]]</f>
        <v>0</v>
      </c>
      <c r="AG13" s="24">
        <v>0</v>
      </c>
      <c r="AH13" s="24">
        <f ca="1">+Table1328103[[#This Row],[Total Gross Profit Recognized To Date]]-Table1328103[[#This Row],[Gross Profit Recognized Prior Years]]</f>
        <v>0</v>
      </c>
      <c r="AI13" s="24">
        <v>353990</v>
      </c>
      <c r="AJ13" s="24">
        <f ca="1">Table1328103[[#This Row],[Adjusted Contract Price]]-Table1328103[[#This Row],[Total Amount Billed To Date]]</f>
        <v>0</v>
      </c>
      <c r="AK13" s="24">
        <v>0</v>
      </c>
      <c r="AL13" s="25">
        <f ca="1">IF(Table1328103[[#This Row],[Total Amount Billed To Date]]=0,0,+Table1328103[[#This Row],[Current Retainage Amount]]/Table1328103[[#This Row],[Total Amount Billed To Date]])</f>
        <v>0</v>
      </c>
      <c r="AM13" s="24">
        <v>353990</v>
      </c>
      <c r="AN13" s="24">
        <f ca="1">Table1328103[[#This Row],[Cash Received]]-Table1328103[[#This Row],[Direct Cost To Date]]</f>
        <v>0</v>
      </c>
      <c r="AO13" s="24">
        <f ca="1"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13" s="24">
        <f ca="1"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</v>
      </c>
      <c r="AQ13" s="24">
        <v>59897.2</v>
      </c>
      <c r="AR13" s="24">
        <v>163000</v>
      </c>
      <c r="AS13" s="24">
        <v>0</v>
      </c>
      <c r="AT13" s="24">
        <v>353990</v>
      </c>
      <c r="AU13" s="24">
        <v>33744.73</v>
      </c>
      <c r="AV13" s="24">
        <v>0</v>
      </c>
      <c r="AW13" s="12">
        <v>45104</v>
      </c>
    </row>
    <row r="14" spans="1:49" customHeight="1">
      <c r="A14" t="s">
        <v>145</v>
      </c>
      <c r="B14" t="s">
        <v>146</v>
      </c>
      <c r="C14" t="s">
        <v>58</v>
      </c>
      <c r="D14" t="s">
        <v>59</v>
      </c>
      <c r="E14" t="s">
        <v>59</v>
      </c>
      <c r="F14" t="s">
        <v>60</v>
      </c>
      <c r="G14" s="2" t="s">
        <v>84</v>
      </c>
      <c r="H14" s="24">
        <v>1372941</v>
      </c>
      <c r="I14" s="24">
        <v>132225.95</v>
      </c>
      <c r="J14" s="24">
        <f ca="1">Table1328103[[#This Row],[Adjusted Contract Price]]-Table1328103[[#This Row],[Base Contract]]-Table1328103[[#This Row],[Approved Change Orders]]</f>
        <v>0</v>
      </c>
      <c r="K14" s="24"/>
      <c r="L14" s="24">
        <v>1409661</v>
      </c>
      <c r="M14" s="24">
        <v>1005000</v>
      </c>
      <c r="N14" s="24">
        <v>1005000</v>
      </c>
      <c r="O14" s="24">
        <v>49160</v>
      </c>
      <c r="P14" s="24">
        <f ca="1">Table1328103[[#This Row],[Base Contract]]-Table1328103[[#This Row],[QU Original Budget]]</f>
        <v>0</v>
      </c>
      <c r="Q14" s="24">
        <f ca="1">Table1328103[[#This Row],[Approved Change Orders]]-Table1328103[[#This Row],[CO Change Order Budget]]</f>
        <v>0</v>
      </c>
      <c r="R14" s="24">
        <v>1054160</v>
      </c>
      <c r="S14" s="24">
        <f ca="1">Table1328103[[#This Row],[Total Direct Budget]]-Table1328103[[#This Row],[Estimated Total Direct Costs]]</f>
        <v>0</v>
      </c>
      <c r="T14" s="24">
        <f ca="1">+Table1328103[[#This Row],[Adjusted Contract Price]]-Table1328103[[#This Row],[Total Direct Budget]]</f>
        <v>0</v>
      </c>
      <c r="U14" s="24">
        <f ca="1">+Table1328103[[#This Row],[Adjusted Contract Price]]-Table1328103[[#This Row],[Estimated Total Direct Costs]]</f>
        <v>0</v>
      </c>
      <c r="V14" s="25">
        <f ca="1">IF(Table1328103[[#This Row],[Adjusted Contract Price]]=0,0,+Table1328103[[#This Row],[Budgeted Gross Profit (Loss)]]/Table1328103[[#This Row],[Adjusted Contract Price]])</f>
        <v>0</v>
      </c>
      <c r="W14" s="25">
        <f ca="1">IF(Table1328103[[#This Row],[Adjusted Contract Price]]=0,0,+Table1328103[[#This Row],[Estimated Gross Profit (Loss)]]/Table1328103[[#This Row],[Adjusted Contract Price]])</f>
        <v>0</v>
      </c>
      <c r="X14" s="25">
        <v>0.70036</v>
      </c>
      <c r="Y14" s="25">
        <f ca="1">Table1328103[[#This Row],[Current GP %]]-Table1328103[[#This Row],[Prior Month1 GP]]</f>
        <v>0</v>
      </c>
      <c r="Z14" s="25">
        <v>0.70036</v>
      </c>
      <c r="AA14" s="25">
        <f ca="1">Table1328103[[#This Row],[Current GP %]]-Table1328103[[#This Row],[Prior Month2 GP]]</f>
        <v>0</v>
      </c>
      <c r="AB14" s="25">
        <v>0.70036</v>
      </c>
      <c r="AC14" s="25">
        <f ca="1">Table1328103[[#This Row],[Current GP %]]-Table1328103[[#This Row],[Prior Month3 GP]]</f>
        <v>0</v>
      </c>
      <c r="AD14" s="24">
        <v>957003.1</v>
      </c>
      <c r="AE14" s="26">
        <f ca="1">IF(Table1328103[[#This Row],[Estimated Total Direct Costs]]=0,0,+Table1328103[[#This Row],[Direct Cost To Date]]/Table1328103[[#This Row],[Estimated Total Direct Costs]])</f>
        <v>0</v>
      </c>
      <c r="AF14" s="24">
        <f ca="1">+Table1328103[[#This Row],[Estimated Gross Profit (Loss)]]*Table1328103[[#This Row],[% Complete]]</f>
        <v>0</v>
      </c>
      <c r="AG14" s="24">
        <v>0</v>
      </c>
      <c r="AH14" s="24">
        <f ca="1">+Table1328103[[#This Row],[Total Gross Profit Recognized To Date]]-Table1328103[[#This Row],[Gross Profit Recognized Prior Years]]</f>
        <v>0</v>
      </c>
      <c r="AI14" s="24">
        <v>1380347.55</v>
      </c>
      <c r="AJ14" s="24">
        <f ca="1">Table1328103[[#This Row],[Adjusted Contract Price]]-Table1328103[[#This Row],[Total Amount Billed To Date]]</f>
        <v>0</v>
      </c>
      <c r="AK14" s="24">
        <v>0</v>
      </c>
      <c r="AL14" s="25">
        <f ca="1">IF(Table1328103[[#This Row],[Total Amount Billed To Date]]=0,0,+Table1328103[[#This Row],[Current Retainage Amount]]/Table1328103[[#This Row],[Total Amount Billed To Date]])</f>
        <v>0</v>
      </c>
      <c r="AM14" s="24">
        <v>1380347.55</v>
      </c>
      <c r="AN14" s="24">
        <f ca="1">Table1328103[[#This Row],[Cash Received]]-Table1328103[[#This Row],[Direct Cost To Date]]</f>
        <v>0</v>
      </c>
      <c r="AO14" s="24">
        <f ca="1"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14" s="24">
        <f ca="1"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</v>
      </c>
      <c r="AQ14" s="24">
        <v>280471.99</v>
      </c>
      <c r="AR14" s="24">
        <v>431370.1</v>
      </c>
      <c r="AS14" s="24">
        <v>0</v>
      </c>
      <c r="AT14" s="24">
        <v>1380347.55</v>
      </c>
      <c r="AU14" s="24">
        <v>19068.19</v>
      </c>
      <c r="AV14" s="24">
        <v>0</v>
      </c>
      <c r="AW14" s="12">
        <v>45104</v>
      </c>
    </row>
    <row r="15" spans="1:49" customHeight="1">
      <c r="A15" t="s">
        <v>149</v>
      </c>
      <c r="B15" t="s">
        <v>150</v>
      </c>
      <c r="C15" t="s">
        <v>151</v>
      </c>
      <c r="D15" t="s">
        <v>59</v>
      </c>
      <c r="E15" t="s">
        <v>59</v>
      </c>
      <c r="F15" t="s">
        <v>83</v>
      </c>
      <c r="G15" s="2" t="s">
        <v>84</v>
      </c>
      <c r="H15" s="24">
        <v>2300000</v>
      </c>
      <c r="I15" s="24">
        <v>0</v>
      </c>
      <c r="J15" s="24">
        <f ca="1">Table1328103[[#This Row],[Adjusted Contract Price]]-Table1328103[[#This Row],[Base Contract]]-Table1328103[[#This Row],[Approved Change Orders]]</f>
        <v>0</v>
      </c>
      <c r="K15" s="24"/>
      <c r="L15" s="24">
        <v>2300000</v>
      </c>
      <c r="M15" s="24">
        <v>1910000</v>
      </c>
      <c r="N15" s="24">
        <v>1910000</v>
      </c>
      <c r="O15" s="24">
        <v>0</v>
      </c>
      <c r="P15" s="24">
        <f ca="1">Table1328103[[#This Row],[Base Contract]]-Table1328103[[#This Row],[QU Original Budget]]</f>
        <v>0</v>
      </c>
      <c r="Q15" s="24">
        <f ca="1">Table1328103[[#This Row],[Approved Change Orders]]-Table1328103[[#This Row],[CO Change Order Budget]]</f>
        <v>0</v>
      </c>
      <c r="R15" s="24">
        <v>1910000</v>
      </c>
      <c r="S15" s="24">
        <f ca="1">Table1328103[[#This Row],[Total Direct Budget]]-Table1328103[[#This Row],[Estimated Total Direct Costs]]</f>
        <v>0</v>
      </c>
      <c r="T15" s="24">
        <f ca="1">+Table1328103[[#This Row],[Adjusted Contract Price]]-Table1328103[[#This Row],[Total Direct Budget]]</f>
        <v>0</v>
      </c>
      <c r="U15" s="24">
        <f ca="1">+Table1328103[[#This Row],[Adjusted Contract Price]]-Table1328103[[#This Row],[Estimated Total Direct Costs]]</f>
        <v>0</v>
      </c>
      <c r="V15" s="25">
        <f ca="1">IF(Table1328103[[#This Row],[Adjusted Contract Price]]=0,0,+Table1328103[[#This Row],[Budgeted Gross Profit (Loss)]]/Table1328103[[#This Row],[Adjusted Contract Price]])</f>
        <v>0</v>
      </c>
      <c r="W15" s="25">
        <f ca="1">IF(Table1328103[[#This Row],[Adjusted Contract Price]]=0,0,+Table1328103[[#This Row],[Estimated Gross Profit (Loss)]]/Table1328103[[#This Row],[Adjusted Contract Price]])</f>
        <v>0</v>
      </c>
      <c r="X15" s="25">
        <v>0.830434</v>
      </c>
      <c r="Y15" s="25">
        <f ca="1">Table1328103[[#This Row],[Current GP %]]-Table1328103[[#This Row],[Prior Month1 GP]]</f>
        <v>0</v>
      </c>
      <c r="Z15" s="25">
        <v>0.830434</v>
      </c>
      <c r="AA15" s="25">
        <f ca="1">Table1328103[[#This Row],[Current GP %]]-Table1328103[[#This Row],[Prior Month2 GP]]</f>
        <v>0</v>
      </c>
      <c r="AB15" s="25">
        <v>0.830434</v>
      </c>
      <c r="AC15" s="25">
        <f ca="1">Table1328103[[#This Row],[Current GP %]]-Table1328103[[#This Row],[Prior Month3 GP]]</f>
        <v>0</v>
      </c>
      <c r="AD15" s="24">
        <v>2156357.25</v>
      </c>
      <c r="AE15" s="26">
        <f ca="1">IF(Table1328103[[#This Row],[Estimated Total Direct Costs]]=0,0,+Table1328103[[#This Row],[Direct Cost To Date]]/Table1328103[[#This Row],[Estimated Total Direct Costs]])</f>
        <v>0</v>
      </c>
      <c r="AF15" s="24">
        <f ca="1">+Table1328103[[#This Row],[Estimated Gross Profit (Loss)]]*Table1328103[[#This Row],[% Complete]]</f>
        <v>0</v>
      </c>
      <c r="AG15" s="24">
        <v>0</v>
      </c>
      <c r="AH15" s="24">
        <f ca="1">+Table1328103[[#This Row],[Total Gross Profit Recognized To Date]]-Table1328103[[#This Row],[Gross Profit Recognized Prior Years]]</f>
        <v>0</v>
      </c>
      <c r="AI15" s="24">
        <v>1330388.29</v>
      </c>
      <c r="AJ15" s="24">
        <f ca="1">Table1328103[[#This Row],[Adjusted Contract Price]]-Table1328103[[#This Row],[Total Amount Billed To Date]]</f>
        <v>0</v>
      </c>
      <c r="AK15" s="24">
        <v>0</v>
      </c>
      <c r="AL15" s="25">
        <f ca="1">IF(Table1328103[[#This Row],[Total Amount Billed To Date]]=0,0,+Table1328103[[#This Row],[Current Retainage Amount]]/Table1328103[[#This Row],[Total Amount Billed To Date]])</f>
        <v>0</v>
      </c>
      <c r="AM15" s="24">
        <v>120000</v>
      </c>
      <c r="AN15" s="24">
        <f ca="1">Table1328103[[#This Row],[Cash Received]]-Table1328103[[#This Row],[Direct Cost To Date]]</f>
        <v>0</v>
      </c>
      <c r="AO15" s="24">
        <f ca="1"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15" s="24">
        <f ca="1"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</v>
      </c>
      <c r="AQ15" s="24">
        <v>29605.87</v>
      </c>
      <c r="AR15" s="24">
        <v>25000</v>
      </c>
      <c r="AS15" s="24">
        <v>1210388.29</v>
      </c>
      <c r="AT15" s="24">
        <v>120000</v>
      </c>
      <c r="AU15" s="24">
        <v>264937.76</v>
      </c>
      <c r="AV15" s="24">
        <v>0</v>
      </c>
      <c r="AW15" s="12">
        <v>45729</v>
      </c>
    </row>
    <row r="16" spans="1:49" customHeight="1">
      <c r="A16" t="s">
        <v>155</v>
      </c>
      <c r="B16" t="s">
        <v>156</v>
      </c>
      <c r="C16" t="s">
        <v>157</v>
      </c>
      <c r="D16" t="s">
        <v>59</v>
      </c>
      <c r="E16" t="s">
        <v>59</v>
      </c>
      <c r="F16" t="s">
        <v>121</v>
      </c>
      <c r="G16" s="2" t="s">
        <v>84</v>
      </c>
      <c r="H16" s="24">
        <v>2416210</v>
      </c>
      <c r="I16" s="24">
        <v>0</v>
      </c>
      <c r="J16" s="24">
        <f ca="1">Table1328103[[#This Row],[Adjusted Contract Price]]-Table1328103[[#This Row],[Base Contract]]-Table1328103[[#This Row],[Approved Change Orders]]</f>
        <v>0</v>
      </c>
      <c r="K16" s="24"/>
      <c r="L16" s="24">
        <v>2416210</v>
      </c>
      <c r="M16" s="24">
        <v>1720948</v>
      </c>
      <c r="N16" s="24">
        <v>1720948</v>
      </c>
      <c r="O16" s="24">
        <v>0</v>
      </c>
      <c r="P16" s="24">
        <f ca="1">Table1328103[[#This Row],[Base Contract]]-Table1328103[[#This Row],[QU Original Budget]]</f>
        <v>0</v>
      </c>
      <c r="Q16" s="24">
        <f ca="1">Table1328103[[#This Row],[Approved Change Orders]]-Table1328103[[#This Row],[CO Change Order Budget]]</f>
        <v>0</v>
      </c>
      <c r="R16" s="24">
        <v>1720948</v>
      </c>
      <c r="S16" s="24">
        <f ca="1">Table1328103[[#This Row],[Total Direct Budget]]-Table1328103[[#This Row],[Estimated Total Direct Costs]]</f>
        <v>0</v>
      </c>
      <c r="T16" s="24">
        <f ca="1">+Table1328103[[#This Row],[Adjusted Contract Price]]-Table1328103[[#This Row],[Total Direct Budget]]</f>
        <v>0</v>
      </c>
      <c r="U16" s="24">
        <f ca="1">+Table1328103[[#This Row],[Adjusted Contract Price]]-Table1328103[[#This Row],[Estimated Total Direct Costs]]</f>
        <v>0</v>
      </c>
      <c r="V16" s="25">
        <f ca="1">IF(Table1328103[[#This Row],[Adjusted Contract Price]]=0,0,+Table1328103[[#This Row],[Budgeted Gross Profit (Loss)]]/Table1328103[[#This Row],[Adjusted Contract Price]])</f>
        <v>0</v>
      </c>
      <c r="W16" s="25">
        <f ca="1">IF(Table1328103[[#This Row],[Adjusted Contract Price]]=0,0,+Table1328103[[#This Row],[Estimated Gross Profit (Loss)]]/Table1328103[[#This Row],[Adjusted Contract Price]])</f>
        <v>0</v>
      </c>
      <c r="X16" s="25">
        <v>0.712251</v>
      </c>
      <c r="Y16" s="25">
        <f ca="1">Table1328103[[#This Row],[Current GP %]]-Table1328103[[#This Row],[Prior Month1 GP]]</f>
        <v>0</v>
      </c>
      <c r="Z16" s="25">
        <v>0.712251</v>
      </c>
      <c r="AA16" s="25">
        <f ca="1">Table1328103[[#This Row],[Current GP %]]-Table1328103[[#This Row],[Prior Month2 GP]]</f>
        <v>0</v>
      </c>
      <c r="AB16" s="25">
        <v>0.712251</v>
      </c>
      <c r="AC16" s="25">
        <f ca="1">Table1328103[[#This Row],[Current GP %]]-Table1328103[[#This Row],[Prior Month3 GP]]</f>
        <v>0</v>
      </c>
      <c r="AD16" s="24">
        <v>14782.7</v>
      </c>
      <c r="AE16" s="26">
        <f ca="1">IF(Table1328103[[#This Row],[Estimated Total Direct Costs]]=0,0,+Table1328103[[#This Row],[Direct Cost To Date]]/Table1328103[[#This Row],[Estimated Total Direct Costs]])</f>
        <v>0</v>
      </c>
      <c r="AF16" s="24">
        <f ca="1">+Table1328103[[#This Row],[Estimated Gross Profit (Loss)]]*Table1328103[[#This Row],[% Complete]]</f>
        <v>0</v>
      </c>
      <c r="AG16" s="24">
        <v>0</v>
      </c>
      <c r="AH16" s="24">
        <f ca="1">+Table1328103[[#This Row],[Total Gross Profit Recognized To Date]]-Table1328103[[#This Row],[Gross Profit Recognized Prior Years]]</f>
        <v>0</v>
      </c>
      <c r="AI16" s="24">
        <v>0</v>
      </c>
      <c r="AJ16" s="24">
        <f ca="1">Table1328103[[#This Row],[Adjusted Contract Price]]-Table1328103[[#This Row],[Total Amount Billed To Date]]</f>
        <v>0</v>
      </c>
      <c r="AK16" s="24">
        <v>0</v>
      </c>
      <c r="AL16" s="25">
        <f ca="1">IF(Table1328103[[#This Row],[Total Amount Billed To Date]]=0,0,+Table1328103[[#This Row],[Current Retainage Amount]]/Table1328103[[#This Row],[Total Amount Billed To Date]])</f>
        <v>0</v>
      </c>
      <c r="AM16" s="24">
        <v>0</v>
      </c>
      <c r="AN16" s="24">
        <f ca="1">Table1328103[[#This Row],[Cash Received]]-Table1328103[[#This Row],[Direct Cost To Date]]</f>
        <v>0</v>
      </c>
      <c r="AO16" s="24">
        <f ca="1"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16" s="24">
        <f ca="1"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</v>
      </c>
      <c r="AQ16" s="24">
        <v>5252.5</v>
      </c>
      <c r="AR16" s="24">
        <v>0</v>
      </c>
      <c r="AS16" s="24">
        <v>0</v>
      </c>
      <c r="AT16" s="24">
        <v>0</v>
      </c>
      <c r="AU16" s="24">
        <v>6895.2</v>
      </c>
      <c r="AV16" s="24">
        <v>0</v>
      </c>
      <c r="AW16" s="12">
        <v>45506</v>
      </c>
    </row>
    <row r="17" spans="1:49" customHeight="1">
      <c r="A17" t="s">
        <v>158</v>
      </c>
      <c r="B17" t="s">
        <v>159</v>
      </c>
      <c r="C17" t="s">
        <v>113</v>
      </c>
      <c r="D17" t="s">
        <v>59</v>
      </c>
      <c r="E17" t="s">
        <v>59</v>
      </c>
      <c r="F17" t="s">
        <v>83</v>
      </c>
      <c r="G17" s="2" t="s">
        <v>84</v>
      </c>
      <c r="H17" s="24">
        <v>10000000</v>
      </c>
      <c r="I17" s="24">
        <v>0</v>
      </c>
      <c r="J17" s="24">
        <f ca="1">Table1328103[[#This Row],[Adjusted Contract Price]]-Table1328103[[#This Row],[Base Contract]]-Table1328103[[#This Row],[Approved Change Orders]]</f>
        <v>0</v>
      </c>
      <c r="K17" s="24"/>
      <c r="L17" s="24">
        <v>13700000</v>
      </c>
      <c r="M17" s="24">
        <v>16943960</v>
      </c>
      <c r="N17" s="24">
        <v>6621980</v>
      </c>
      <c r="O17" s="24">
        <v>0</v>
      </c>
      <c r="P17" s="24">
        <f ca="1">Table1328103[[#This Row],[Base Contract]]-Table1328103[[#This Row],[QU Original Budget]]</f>
        <v>0</v>
      </c>
      <c r="Q17" s="24">
        <f ca="1">Table1328103[[#This Row],[Approved Change Orders]]-Table1328103[[#This Row],[CO Change Order Budget]]</f>
        <v>0</v>
      </c>
      <c r="R17" s="24">
        <v>6621980</v>
      </c>
      <c r="S17" s="24">
        <f ca="1">Table1328103[[#This Row],[Total Direct Budget]]-Table1328103[[#This Row],[Estimated Total Direct Costs]]</f>
        <v>0</v>
      </c>
      <c r="T17" s="24">
        <f ca="1">+Table1328103[[#This Row],[Adjusted Contract Price]]-Table1328103[[#This Row],[Total Direct Budget]]</f>
        <v>0</v>
      </c>
      <c r="U17" s="24">
        <f ca="1">+Table1328103[[#This Row],[Adjusted Contract Price]]-Table1328103[[#This Row],[Estimated Total Direct Costs]]</f>
        <v>0</v>
      </c>
      <c r="V17" s="25">
        <f ca="1">IF(Table1328103[[#This Row],[Adjusted Contract Price]]=0,0,+Table1328103[[#This Row],[Budgeted Gross Profit (Loss)]]/Table1328103[[#This Row],[Adjusted Contract Price]])</f>
        <v>0</v>
      </c>
      <c r="W17" s="25">
        <f ca="1">IF(Table1328103[[#This Row],[Adjusted Contract Price]]=0,0,+Table1328103[[#This Row],[Estimated Gross Profit (Loss)]]/Table1328103[[#This Row],[Adjusted Contract Price]])</f>
        <v>0</v>
      </c>
      <c r="X17" s="25">
        <v>0.662198</v>
      </c>
      <c r="Y17" s="25">
        <f ca="1">Table1328103[[#This Row],[Current GP %]]-Table1328103[[#This Row],[Prior Month1 GP]]</f>
        <v>0</v>
      </c>
      <c r="Z17" s="25">
        <v>0.662198</v>
      </c>
      <c r="AA17" s="25">
        <f ca="1">Table1328103[[#This Row],[Current GP %]]-Table1328103[[#This Row],[Prior Month2 GP]]</f>
        <v>0</v>
      </c>
      <c r="AB17" s="25">
        <v>0.662198</v>
      </c>
      <c r="AC17" s="25">
        <f ca="1">Table1328103[[#This Row],[Current GP %]]-Table1328103[[#This Row],[Prior Month3 GP]]</f>
        <v>0</v>
      </c>
      <c r="AD17" s="24">
        <v>3925411.39</v>
      </c>
      <c r="AE17" s="26">
        <f ca="1">IF(Table1328103[[#This Row],[Estimated Total Direct Costs]]=0,0,+Table1328103[[#This Row],[Direct Cost To Date]]/Table1328103[[#This Row],[Estimated Total Direct Costs]])</f>
        <v>0</v>
      </c>
      <c r="AF17" s="24">
        <f ca="1">+Table1328103[[#This Row],[Estimated Gross Profit (Loss)]]*Table1328103[[#This Row],[% Complete]]</f>
        <v>0</v>
      </c>
      <c r="AG17" s="24">
        <v>0</v>
      </c>
      <c r="AH17" s="24">
        <f ca="1">+Table1328103[[#This Row],[Total Gross Profit Recognized To Date]]-Table1328103[[#This Row],[Gross Profit Recognized Prior Years]]</f>
        <v>0</v>
      </c>
      <c r="AI17" s="24">
        <v>5702625</v>
      </c>
      <c r="AJ17" s="24">
        <f ca="1">Table1328103[[#This Row],[Adjusted Contract Price]]-Table1328103[[#This Row],[Total Amount Billed To Date]]</f>
        <v>0</v>
      </c>
      <c r="AK17" s="24">
        <v>0</v>
      </c>
      <c r="AL17" s="25">
        <f ca="1">IF(Table1328103[[#This Row],[Total Amount Billed To Date]]=0,0,+Table1328103[[#This Row],[Current Retainage Amount]]/Table1328103[[#This Row],[Total Amount Billed To Date]])</f>
        <v>0</v>
      </c>
      <c r="AM17" s="24">
        <v>4654000</v>
      </c>
      <c r="AN17" s="24">
        <f ca="1">Table1328103[[#This Row],[Cash Received]]-Table1328103[[#This Row],[Direct Cost To Date]]</f>
        <v>0</v>
      </c>
      <c r="AO17" s="24">
        <f ca="1"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17" s="24">
        <f ca="1"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</v>
      </c>
      <c r="AQ17" s="24">
        <v>0</v>
      </c>
      <c r="AR17" s="24">
        <v>0</v>
      </c>
      <c r="AS17" s="24">
        <v>1048625</v>
      </c>
      <c r="AT17" s="24">
        <v>4654000</v>
      </c>
      <c r="AU17" s="24">
        <v>113467.12</v>
      </c>
      <c r="AV17" s="24">
        <v>0</v>
      </c>
      <c r="AW17" s="12">
        <v>45729</v>
      </c>
    </row>
    <row r="18" spans="1:49" customHeight="1">
      <c r="A18" t="s">
        <v>160</v>
      </c>
      <c r="B18" t="s">
        <v>161</v>
      </c>
      <c r="C18" t="s">
        <v>162</v>
      </c>
      <c r="D18" t="s">
        <v>59</v>
      </c>
      <c r="E18" t="s">
        <v>59</v>
      </c>
      <c r="F18" t="s">
        <v>83</v>
      </c>
      <c r="G18" s="2" t="s">
        <v>84</v>
      </c>
      <c r="H18" s="24">
        <v>617796</v>
      </c>
      <c r="I18" s="24">
        <v>0</v>
      </c>
      <c r="J18" s="24">
        <f ca="1">Table1328103[[#This Row],[Adjusted Contract Price]]-Table1328103[[#This Row],[Base Contract]]-Table1328103[[#This Row],[Approved Change Orders]]</f>
        <v>0</v>
      </c>
      <c r="K18" s="24"/>
      <c r="L18" s="24">
        <v>617796</v>
      </c>
      <c r="M18" s="24">
        <v>94568</v>
      </c>
      <c r="N18" s="24">
        <v>368315.2</v>
      </c>
      <c r="O18" s="24">
        <v>0</v>
      </c>
      <c r="P18" s="24">
        <f ca="1">Table1328103[[#This Row],[Base Contract]]-Table1328103[[#This Row],[QU Original Budget]]</f>
        <v>0</v>
      </c>
      <c r="Q18" s="24">
        <f ca="1">Table1328103[[#This Row],[Approved Change Orders]]-Table1328103[[#This Row],[CO Change Order Budget]]</f>
        <v>0</v>
      </c>
      <c r="R18" s="24">
        <v>368315.2</v>
      </c>
      <c r="S18" s="24">
        <f ca="1">Table1328103[[#This Row],[Total Direct Budget]]-Table1328103[[#This Row],[Estimated Total Direct Costs]]</f>
        <v>0</v>
      </c>
      <c r="T18" s="24">
        <f ca="1">+Table1328103[[#This Row],[Adjusted Contract Price]]-Table1328103[[#This Row],[Total Direct Budget]]</f>
        <v>0</v>
      </c>
      <c r="U18" s="24">
        <f ca="1">+Table1328103[[#This Row],[Adjusted Contract Price]]-Table1328103[[#This Row],[Estimated Total Direct Costs]]</f>
        <v>0</v>
      </c>
      <c r="V18" s="25">
        <f ca="1">IF(Table1328103[[#This Row],[Adjusted Contract Price]]=0,0,+Table1328103[[#This Row],[Budgeted Gross Profit (Loss)]]/Table1328103[[#This Row],[Adjusted Contract Price]])</f>
        <v>0</v>
      </c>
      <c r="W18" s="25">
        <f ca="1">IF(Table1328103[[#This Row],[Adjusted Contract Price]]=0,0,+Table1328103[[#This Row],[Estimated Gross Profit (Loss)]]/Table1328103[[#This Row],[Adjusted Contract Price]])</f>
        <v>0</v>
      </c>
      <c r="X18" s="25">
        <v>0.596176</v>
      </c>
      <c r="Y18" s="25">
        <f ca="1">Table1328103[[#This Row],[Current GP %]]-Table1328103[[#This Row],[Prior Month1 GP]]</f>
        <v>0</v>
      </c>
      <c r="Z18" s="25">
        <v>0.596176</v>
      </c>
      <c r="AA18" s="25">
        <f ca="1">Table1328103[[#This Row],[Current GP %]]-Table1328103[[#This Row],[Prior Month2 GP]]</f>
        <v>0</v>
      </c>
      <c r="AB18" s="25">
        <v>0.596176</v>
      </c>
      <c r="AC18" s="25">
        <f ca="1">Table1328103[[#This Row],[Current GP %]]-Table1328103[[#This Row],[Prior Month3 GP]]</f>
        <v>0</v>
      </c>
      <c r="AD18" s="24">
        <v>94567.55</v>
      </c>
      <c r="AE18" s="26">
        <f ca="1">IF(Table1328103[[#This Row],[Estimated Total Direct Costs]]=0,0,+Table1328103[[#This Row],[Direct Cost To Date]]/Table1328103[[#This Row],[Estimated Total Direct Costs]])</f>
        <v>0</v>
      </c>
      <c r="AF18" s="24">
        <f ca="1">+Table1328103[[#This Row],[Estimated Gross Profit (Loss)]]*Table1328103[[#This Row],[% Complete]]</f>
        <v>0</v>
      </c>
      <c r="AG18" s="24">
        <v>0</v>
      </c>
      <c r="AH18" s="24">
        <f ca="1">+Table1328103[[#This Row],[Total Gross Profit Recognized To Date]]-Table1328103[[#This Row],[Gross Profit Recognized Prior Years]]</f>
        <v>0</v>
      </c>
      <c r="AI18" s="24">
        <v>617796</v>
      </c>
      <c r="AJ18" s="24">
        <f ca="1">Table1328103[[#This Row],[Adjusted Contract Price]]-Table1328103[[#This Row],[Total Amount Billed To Date]]</f>
        <v>0</v>
      </c>
      <c r="AK18" s="24">
        <v>0</v>
      </c>
      <c r="AL18" s="25">
        <f ca="1">IF(Table1328103[[#This Row],[Total Amount Billed To Date]]=0,0,+Table1328103[[#This Row],[Current Retainage Amount]]/Table1328103[[#This Row],[Total Amount Billed To Date]])</f>
        <v>0</v>
      </c>
      <c r="AM18" s="24">
        <v>0</v>
      </c>
      <c r="AN18" s="24">
        <f ca="1">Table1328103[[#This Row],[Cash Received]]-Table1328103[[#This Row],[Direct Cost To Date]]</f>
        <v>0</v>
      </c>
      <c r="AO18" s="24">
        <f ca="1"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18" s="24">
        <f ca="1"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</v>
      </c>
      <c r="AQ18" s="24">
        <v>0</v>
      </c>
      <c r="AR18" s="24">
        <v>0</v>
      </c>
      <c r="AS18" s="24">
        <v>617796</v>
      </c>
      <c r="AT18" s="24">
        <v>0</v>
      </c>
      <c r="AU18" s="24">
        <v>22379.35</v>
      </c>
      <c r="AV18" s="24">
        <v>0</v>
      </c>
      <c r="AW18" s="12">
        <v>45729</v>
      </c>
    </row>
    <row r="19" spans="1:49" customHeight="1">
      <c r="A19" t="s">
        <v>163</v>
      </c>
      <c r="B19" t="s">
        <v>164</v>
      </c>
      <c r="C19" t="s">
        <v>135</v>
      </c>
      <c r="D19" t="s">
        <v>59</v>
      </c>
      <c r="E19" t="s">
        <v>59</v>
      </c>
      <c r="F19" t="s">
        <v>136</v>
      </c>
      <c r="G19" s="2" t="s">
        <v>84</v>
      </c>
      <c r="H19" s="24">
        <v>513955.56</v>
      </c>
      <c r="I19" s="24">
        <v>0</v>
      </c>
      <c r="J19" s="24">
        <f ca="1">Table1328103[[#This Row],[Adjusted Contract Price]]-Table1328103[[#This Row],[Base Contract]]-Table1328103[[#This Row],[Approved Change Orders]]</f>
        <v>0</v>
      </c>
      <c r="K19" s="24"/>
      <c r="L19" s="24">
        <v>513955.56</v>
      </c>
      <c r="M19" s="24">
        <v>300409.78</v>
      </c>
      <c r="N19" s="24">
        <v>300409.78</v>
      </c>
      <c r="O19" s="24">
        <v>0</v>
      </c>
      <c r="P19" s="24">
        <f ca="1">Table1328103[[#This Row],[Base Contract]]-Table1328103[[#This Row],[QU Original Budget]]</f>
        <v>0</v>
      </c>
      <c r="Q19" s="24">
        <f ca="1">Table1328103[[#This Row],[Approved Change Orders]]-Table1328103[[#This Row],[CO Change Order Budget]]</f>
        <v>0</v>
      </c>
      <c r="R19" s="24">
        <v>300409.78</v>
      </c>
      <c r="S19" s="24">
        <f ca="1">Table1328103[[#This Row],[Total Direct Budget]]-Table1328103[[#This Row],[Estimated Total Direct Costs]]</f>
        <v>0</v>
      </c>
      <c r="T19" s="24">
        <f ca="1">+Table1328103[[#This Row],[Adjusted Contract Price]]-Table1328103[[#This Row],[Total Direct Budget]]</f>
        <v>0</v>
      </c>
      <c r="U19" s="24">
        <f ca="1">+Table1328103[[#This Row],[Adjusted Contract Price]]-Table1328103[[#This Row],[Estimated Total Direct Costs]]</f>
        <v>0</v>
      </c>
      <c r="V19" s="25">
        <f ca="1">IF(Table1328103[[#This Row],[Adjusted Contract Price]]=0,0,+Table1328103[[#This Row],[Budgeted Gross Profit (Loss)]]/Table1328103[[#This Row],[Adjusted Contract Price]])</f>
        <v>0</v>
      </c>
      <c r="W19" s="25">
        <f ca="1">IF(Table1328103[[#This Row],[Adjusted Contract Price]]=0,0,+Table1328103[[#This Row],[Estimated Gross Profit (Loss)]]/Table1328103[[#This Row],[Adjusted Contract Price]])</f>
        <v>0</v>
      </c>
      <c r="X19" s="25">
        <v>0.584505</v>
      </c>
      <c r="Y19" s="25">
        <f ca="1">Table1328103[[#This Row],[Current GP %]]-Table1328103[[#This Row],[Prior Month1 GP]]</f>
        <v>0</v>
      </c>
      <c r="Z19" s="25">
        <v>0.584505</v>
      </c>
      <c r="AA19" s="25">
        <f ca="1">Table1328103[[#This Row],[Current GP %]]-Table1328103[[#This Row],[Prior Month2 GP]]</f>
        <v>0</v>
      </c>
      <c r="AB19" s="25">
        <v>0.584505</v>
      </c>
      <c r="AC19" s="25">
        <f ca="1">Table1328103[[#This Row],[Current GP %]]-Table1328103[[#This Row],[Prior Month3 GP]]</f>
        <v>0</v>
      </c>
      <c r="AD19" s="24">
        <v>54454.99</v>
      </c>
      <c r="AE19" s="26">
        <f ca="1">IF(Table1328103[[#This Row],[Estimated Total Direct Costs]]=0,0,+Table1328103[[#This Row],[Direct Cost To Date]]/Table1328103[[#This Row],[Estimated Total Direct Costs]])</f>
        <v>0</v>
      </c>
      <c r="AF19" s="24">
        <f ca="1">+Table1328103[[#This Row],[Estimated Gross Profit (Loss)]]*Table1328103[[#This Row],[% Complete]]</f>
        <v>0</v>
      </c>
      <c r="AG19" s="24">
        <v>0</v>
      </c>
      <c r="AH19" s="24">
        <f ca="1">+Table1328103[[#This Row],[Total Gross Profit Recognized To Date]]-Table1328103[[#This Row],[Gross Profit Recognized Prior Years]]</f>
        <v>0</v>
      </c>
      <c r="AI19" s="24">
        <v>262966.58</v>
      </c>
      <c r="AJ19" s="24">
        <f ca="1">Table1328103[[#This Row],[Adjusted Contract Price]]-Table1328103[[#This Row],[Total Amount Billed To Date]]</f>
        <v>0</v>
      </c>
      <c r="AK19" s="24">
        <v>0</v>
      </c>
      <c r="AL19" s="25">
        <f ca="1">IF(Table1328103[[#This Row],[Total Amount Billed To Date]]=0,0,+Table1328103[[#This Row],[Current Retainage Amount]]/Table1328103[[#This Row],[Total Amount Billed To Date]])</f>
        <v>0</v>
      </c>
      <c r="AM19" s="24">
        <v>50000</v>
      </c>
      <c r="AN19" s="24">
        <f ca="1">Table1328103[[#This Row],[Cash Received]]-Table1328103[[#This Row],[Direct Cost To Date]]</f>
        <v>0</v>
      </c>
      <c r="AO19" s="24">
        <f ca="1"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19" s="24">
        <f ca="1"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</v>
      </c>
      <c r="AQ19" s="24">
        <v>0</v>
      </c>
      <c r="AR19" s="24">
        <v>0</v>
      </c>
      <c r="AS19" s="24">
        <v>212966.58</v>
      </c>
      <c r="AT19" s="24">
        <v>50000</v>
      </c>
      <c r="AU19" s="24">
        <v>15123.81</v>
      </c>
      <c r="AV19" s="24">
        <v>0</v>
      </c>
      <c r="AW19" s="12">
        <v>45729</v>
      </c>
    </row>
    <row r="20" spans="1:49" customHeight="1">
      <c r="A20" t="s">
        <v>165</v>
      </c>
      <c r="B20" t="s">
        <v>166</v>
      </c>
      <c r="C20" t="s">
        <v>58</v>
      </c>
      <c r="D20" t="s">
        <v>59</v>
      </c>
      <c r="E20" t="s">
        <v>59</v>
      </c>
      <c r="F20" t="s">
        <v>60</v>
      </c>
      <c r="G20" s="2" t="s">
        <v>84</v>
      </c>
      <c r="H20" s="24">
        <v>251517.42</v>
      </c>
      <c r="I20" s="24">
        <v>0</v>
      </c>
      <c r="J20" s="24">
        <f ca="1">Table1328103[[#This Row],[Adjusted Contract Price]]-Table1328103[[#This Row],[Base Contract]]-Table1328103[[#This Row],[Approved Change Orders]]</f>
        <v>0</v>
      </c>
      <c r="K20" s="24"/>
      <c r="L20" s="24">
        <v>251517.42</v>
      </c>
      <c r="M20" s="24">
        <v>52830</v>
      </c>
      <c r="N20" s="24">
        <v>183260</v>
      </c>
      <c r="O20" s="24">
        <v>0</v>
      </c>
      <c r="P20" s="24">
        <f ca="1">Table1328103[[#This Row],[Base Contract]]-Table1328103[[#This Row],[QU Original Budget]]</f>
        <v>0</v>
      </c>
      <c r="Q20" s="24">
        <f ca="1">Table1328103[[#This Row],[Approved Change Orders]]-Table1328103[[#This Row],[CO Change Order Budget]]</f>
        <v>0</v>
      </c>
      <c r="R20" s="24">
        <v>183260</v>
      </c>
      <c r="S20" s="24">
        <f ca="1">Table1328103[[#This Row],[Total Direct Budget]]-Table1328103[[#This Row],[Estimated Total Direct Costs]]</f>
        <v>0</v>
      </c>
      <c r="T20" s="24">
        <f ca="1">+Table1328103[[#This Row],[Adjusted Contract Price]]-Table1328103[[#This Row],[Total Direct Budget]]</f>
        <v>0</v>
      </c>
      <c r="U20" s="24">
        <f ca="1">+Table1328103[[#This Row],[Adjusted Contract Price]]-Table1328103[[#This Row],[Estimated Total Direct Costs]]</f>
        <v>0</v>
      </c>
      <c r="V20" s="25">
        <f ca="1">IF(Table1328103[[#This Row],[Adjusted Contract Price]]=0,0,+Table1328103[[#This Row],[Budgeted Gross Profit (Loss)]]/Table1328103[[#This Row],[Adjusted Contract Price]])</f>
        <v>0</v>
      </c>
      <c r="W20" s="25">
        <f ca="1">IF(Table1328103[[#This Row],[Adjusted Contract Price]]=0,0,+Table1328103[[#This Row],[Estimated Gross Profit (Loss)]]/Table1328103[[#This Row],[Adjusted Contract Price]])</f>
        <v>0</v>
      </c>
      <c r="X20" s="25">
        <v>0.728617</v>
      </c>
      <c r="Y20" s="25">
        <f ca="1">Table1328103[[#This Row],[Current GP %]]-Table1328103[[#This Row],[Prior Month1 GP]]</f>
        <v>0</v>
      </c>
      <c r="Z20" s="25">
        <v>0</v>
      </c>
      <c r="AA20" s="25">
        <f ca="1">Table1328103[[#This Row],[Current GP %]]-Table1328103[[#This Row],[Prior Month2 GP]]</f>
        <v>0</v>
      </c>
      <c r="AB20" s="25">
        <v>0</v>
      </c>
      <c r="AC20" s="25">
        <f ca="1">Table1328103[[#This Row],[Current GP %]]-Table1328103[[#This Row],[Prior Month3 GP]]</f>
        <v>0</v>
      </c>
      <c r="AD20" s="24">
        <v>52829.68</v>
      </c>
      <c r="AE20" s="26">
        <f ca="1">IF(Table1328103[[#This Row],[Estimated Total Direct Costs]]=0,0,+Table1328103[[#This Row],[Direct Cost To Date]]/Table1328103[[#This Row],[Estimated Total Direct Costs]])</f>
        <v>0</v>
      </c>
      <c r="AF20" s="24">
        <f ca="1">+Table1328103[[#This Row],[Estimated Gross Profit (Loss)]]*Table1328103[[#This Row],[% Complete]]</f>
        <v>0</v>
      </c>
      <c r="AG20" s="24">
        <v>0</v>
      </c>
      <c r="AH20" s="24">
        <f ca="1">+Table1328103[[#This Row],[Total Gross Profit Recognized To Date]]-Table1328103[[#This Row],[Gross Profit Recognized Prior Years]]</f>
        <v>0</v>
      </c>
      <c r="AI20" s="24">
        <v>150910.45</v>
      </c>
      <c r="AJ20" s="24">
        <f ca="1">Table1328103[[#This Row],[Adjusted Contract Price]]-Table1328103[[#This Row],[Total Amount Billed To Date]]</f>
        <v>0</v>
      </c>
      <c r="AK20" s="24">
        <v>0</v>
      </c>
      <c r="AL20" s="25">
        <f ca="1">IF(Table1328103[[#This Row],[Total Amount Billed To Date]]=0,0,+Table1328103[[#This Row],[Current Retainage Amount]]/Table1328103[[#This Row],[Total Amount Billed To Date]])</f>
        <v>0</v>
      </c>
      <c r="AM20" s="24">
        <v>0</v>
      </c>
      <c r="AN20" s="24">
        <f ca="1">Table1328103[[#This Row],[Cash Received]]-Table1328103[[#This Row],[Direct Cost To Date]]</f>
        <v>0</v>
      </c>
      <c r="AO20" s="24">
        <f ca="1"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20" s="24">
        <f ca="1"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</v>
      </c>
      <c r="AQ20" s="24">
        <v>0</v>
      </c>
      <c r="AR20" s="24">
        <v>0</v>
      </c>
      <c r="AS20" s="24">
        <v>150910.45</v>
      </c>
      <c r="AT20" s="24">
        <v>0</v>
      </c>
      <c r="AU20" s="24">
        <v>2554.68</v>
      </c>
      <c r="AV20" s="24">
        <v>0</v>
      </c>
      <c r="AW20" s="12">
        <v>45729</v>
      </c>
    </row>
    <row r="21" spans="1:49" customHeight="1">
      <c r="A21" t="s">
        <v>167</v>
      </c>
      <c r="B21" t="s">
        <v>168</v>
      </c>
      <c r="C21" t="s">
        <v>59</v>
      </c>
      <c r="D21" t="s">
        <v>59</v>
      </c>
      <c r="E21" t="s">
        <v>59</v>
      </c>
      <c r="F21" t="s">
        <v>60</v>
      </c>
      <c r="G21" s="2" t="s">
        <v>84</v>
      </c>
      <c r="H21" s="24">
        <v>0</v>
      </c>
      <c r="I21" s="24">
        <v>0</v>
      </c>
      <c r="J21" s="24">
        <f ca="1">Table1328103[[#This Row],[Adjusted Contract Price]]-Table1328103[[#This Row],[Base Contract]]-Table1328103[[#This Row],[Approved Change Orders]]</f>
        <v>0</v>
      </c>
      <c r="K21" s="24"/>
      <c r="L21" s="24">
        <v>0</v>
      </c>
      <c r="M21" s="24">
        <v>0</v>
      </c>
      <c r="N21" s="24">
        <v>0</v>
      </c>
      <c r="O21" s="24">
        <v>0</v>
      </c>
      <c r="P21" s="24">
        <f ca="1">Table1328103[[#This Row],[Base Contract]]-Table1328103[[#This Row],[QU Original Budget]]</f>
        <v>0</v>
      </c>
      <c r="Q21" s="24">
        <f ca="1">Table1328103[[#This Row],[Approved Change Orders]]-Table1328103[[#This Row],[CO Change Order Budget]]</f>
        <v>0</v>
      </c>
      <c r="R21" s="24">
        <v>0</v>
      </c>
      <c r="S21" s="24">
        <f ca="1">Table1328103[[#This Row],[Total Direct Budget]]-Table1328103[[#This Row],[Estimated Total Direct Costs]]</f>
        <v>0</v>
      </c>
      <c r="T21" s="24">
        <f ca="1">+Table1328103[[#This Row],[Adjusted Contract Price]]-Table1328103[[#This Row],[Total Direct Budget]]</f>
        <v>0</v>
      </c>
      <c r="U21" s="24">
        <f ca="1">+Table1328103[[#This Row],[Adjusted Contract Price]]-Table1328103[[#This Row],[Estimated Total Direct Costs]]</f>
        <v>0</v>
      </c>
      <c r="V21" s="25">
        <f ca="1">IF(Table1328103[[#This Row],[Adjusted Contract Price]]=0,0,+Table1328103[[#This Row],[Budgeted Gross Profit (Loss)]]/Table1328103[[#This Row],[Adjusted Contract Price]])</f>
        <v>0</v>
      </c>
      <c r="W21" s="25">
        <f ca="1">IF(Table1328103[[#This Row],[Adjusted Contract Price]]=0,0,+Table1328103[[#This Row],[Estimated Gross Profit (Loss)]]/Table1328103[[#This Row],[Adjusted Contract Price]])</f>
        <v>0</v>
      </c>
      <c r="X21" s="25">
        <v>0</v>
      </c>
      <c r="Y21" s="25">
        <f ca="1">Table1328103[[#This Row],[Current GP %]]-Table1328103[[#This Row],[Prior Month1 GP]]</f>
        <v>0</v>
      </c>
      <c r="Z21" s="25">
        <v>0</v>
      </c>
      <c r="AA21" s="25">
        <f ca="1">Table1328103[[#This Row],[Current GP %]]-Table1328103[[#This Row],[Prior Month2 GP]]</f>
        <v>0</v>
      </c>
      <c r="AB21" s="25">
        <v>0</v>
      </c>
      <c r="AC21" s="25">
        <f ca="1">Table1328103[[#This Row],[Current GP %]]-Table1328103[[#This Row],[Prior Month3 GP]]</f>
        <v>0</v>
      </c>
      <c r="AD21" s="24">
        <v>0</v>
      </c>
      <c r="AE21" s="26">
        <f ca="1">IF(Table1328103[[#This Row],[Estimated Total Direct Costs]]=0,0,+Table1328103[[#This Row],[Direct Cost To Date]]/Table1328103[[#This Row],[Estimated Total Direct Costs]])</f>
        <v>0</v>
      </c>
      <c r="AF21" s="24">
        <f ca="1">+Table1328103[[#This Row],[Estimated Gross Profit (Loss)]]*Table1328103[[#This Row],[% Complete]]</f>
        <v>0</v>
      </c>
      <c r="AG21" s="24">
        <v>0</v>
      </c>
      <c r="AH21" s="24">
        <f ca="1">+Table1328103[[#This Row],[Total Gross Profit Recognized To Date]]-Table1328103[[#This Row],[Gross Profit Recognized Prior Years]]</f>
        <v>0</v>
      </c>
      <c r="AI21" s="24">
        <v>0</v>
      </c>
      <c r="AJ21" s="24">
        <f ca="1">Table1328103[[#This Row],[Adjusted Contract Price]]-Table1328103[[#This Row],[Total Amount Billed To Date]]</f>
        <v>0</v>
      </c>
      <c r="AK21" s="24">
        <v>0</v>
      </c>
      <c r="AL21" s="25">
        <f ca="1">IF(Table1328103[[#This Row],[Total Amount Billed To Date]]=0,0,+Table1328103[[#This Row],[Current Retainage Amount]]/Table1328103[[#This Row],[Total Amount Billed To Date]])</f>
        <v>0</v>
      </c>
      <c r="AM21" s="24">
        <v>0</v>
      </c>
      <c r="AN21" s="24">
        <f ca="1">Table1328103[[#This Row],[Cash Received]]-Table1328103[[#This Row],[Direct Cost To Date]]</f>
        <v>0</v>
      </c>
      <c r="AO21" s="24">
        <f ca="1"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21" s="24">
        <f ca="1"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12"/>
    </row>
    <row r="22" spans="1:49" customHeight="1">
      <c r="A22" t="s">
        <v>169</v>
      </c>
      <c r="B22" t="s">
        <v>170</v>
      </c>
      <c r="C22" t="s">
        <v>59</v>
      </c>
      <c r="D22" t="s">
        <v>59</v>
      </c>
      <c r="E22" t="s">
        <v>59</v>
      </c>
      <c r="F22" t="s">
        <v>121</v>
      </c>
      <c r="G22" s="2" t="s">
        <v>84</v>
      </c>
      <c r="H22" s="24">
        <v>0</v>
      </c>
      <c r="I22" s="24">
        <v>0</v>
      </c>
      <c r="J22" s="24">
        <f ca="1">Table1328103[[#This Row],[Adjusted Contract Price]]-Table1328103[[#This Row],[Base Contract]]-Table1328103[[#This Row],[Approved Change Orders]]</f>
        <v>0</v>
      </c>
      <c r="K22" s="24"/>
      <c r="L22" s="24">
        <v>0</v>
      </c>
      <c r="M22" s="24">
        <v>0</v>
      </c>
      <c r="N22" s="24">
        <v>0</v>
      </c>
      <c r="O22" s="24">
        <v>0</v>
      </c>
      <c r="P22" s="24">
        <f ca="1">Table1328103[[#This Row],[Base Contract]]-Table1328103[[#This Row],[QU Original Budget]]</f>
        <v>0</v>
      </c>
      <c r="Q22" s="24">
        <f ca="1">Table1328103[[#This Row],[Approved Change Orders]]-Table1328103[[#This Row],[CO Change Order Budget]]</f>
        <v>0</v>
      </c>
      <c r="R22" s="24">
        <v>0</v>
      </c>
      <c r="S22" s="24">
        <f ca="1">Table1328103[[#This Row],[Total Direct Budget]]-Table1328103[[#This Row],[Estimated Total Direct Costs]]</f>
        <v>0</v>
      </c>
      <c r="T22" s="24">
        <f ca="1">+Table1328103[[#This Row],[Adjusted Contract Price]]-Table1328103[[#This Row],[Total Direct Budget]]</f>
        <v>0</v>
      </c>
      <c r="U22" s="24">
        <f ca="1">+Table1328103[[#This Row],[Adjusted Contract Price]]-Table1328103[[#This Row],[Estimated Total Direct Costs]]</f>
        <v>0</v>
      </c>
      <c r="V22" s="25">
        <f ca="1">IF(Table1328103[[#This Row],[Adjusted Contract Price]]=0,0,+Table1328103[[#This Row],[Budgeted Gross Profit (Loss)]]/Table1328103[[#This Row],[Adjusted Contract Price]])</f>
        <v>0</v>
      </c>
      <c r="W22" s="25">
        <f ca="1">IF(Table1328103[[#This Row],[Adjusted Contract Price]]=0,0,+Table1328103[[#This Row],[Estimated Gross Profit (Loss)]]/Table1328103[[#This Row],[Adjusted Contract Price]])</f>
        <v>0</v>
      </c>
      <c r="X22" s="25">
        <v>0</v>
      </c>
      <c r="Y22" s="25">
        <f ca="1">Table1328103[[#This Row],[Current GP %]]-Table1328103[[#This Row],[Prior Month1 GP]]</f>
        <v>0</v>
      </c>
      <c r="Z22" s="25">
        <v>0</v>
      </c>
      <c r="AA22" s="25">
        <f ca="1">Table1328103[[#This Row],[Current GP %]]-Table1328103[[#This Row],[Prior Month2 GP]]</f>
        <v>0</v>
      </c>
      <c r="AB22" s="25">
        <v>0</v>
      </c>
      <c r="AC22" s="25">
        <f ca="1">Table1328103[[#This Row],[Current GP %]]-Table1328103[[#This Row],[Prior Month3 GP]]</f>
        <v>0</v>
      </c>
      <c r="AD22" s="24">
        <v>0</v>
      </c>
      <c r="AE22" s="26">
        <f ca="1">IF(Table1328103[[#This Row],[Estimated Total Direct Costs]]=0,0,+Table1328103[[#This Row],[Direct Cost To Date]]/Table1328103[[#This Row],[Estimated Total Direct Costs]])</f>
        <v>0</v>
      </c>
      <c r="AF22" s="24">
        <f ca="1">+Table1328103[[#This Row],[Estimated Gross Profit (Loss)]]*Table1328103[[#This Row],[% Complete]]</f>
        <v>0</v>
      </c>
      <c r="AG22" s="24">
        <v>0</v>
      </c>
      <c r="AH22" s="24">
        <f ca="1">+Table1328103[[#This Row],[Total Gross Profit Recognized To Date]]-Table1328103[[#This Row],[Gross Profit Recognized Prior Years]]</f>
        <v>0</v>
      </c>
      <c r="AI22" s="24">
        <v>0</v>
      </c>
      <c r="AJ22" s="24">
        <f ca="1">Table1328103[[#This Row],[Adjusted Contract Price]]-Table1328103[[#This Row],[Total Amount Billed To Date]]</f>
        <v>0</v>
      </c>
      <c r="AK22" s="24">
        <v>0</v>
      </c>
      <c r="AL22" s="25">
        <f ca="1">IF(Table1328103[[#This Row],[Total Amount Billed To Date]]=0,0,+Table1328103[[#This Row],[Current Retainage Amount]]/Table1328103[[#This Row],[Total Amount Billed To Date]])</f>
        <v>0</v>
      </c>
      <c r="AM22" s="24">
        <v>0</v>
      </c>
      <c r="AN22" s="24">
        <f ca="1">Table1328103[[#This Row],[Cash Received]]-Table1328103[[#This Row],[Direct Cost To Date]]</f>
        <v>0</v>
      </c>
      <c r="AO22" s="24">
        <f ca="1"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22" s="24">
        <f ca="1"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</v>
      </c>
      <c r="AQ22" s="24">
        <v>0</v>
      </c>
      <c r="AR22" s="24">
        <v>0</v>
      </c>
      <c r="AS22" s="24">
        <v>0</v>
      </c>
      <c r="AT22" s="24">
        <v>0</v>
      </c>
      <c r="AU22" s="24">
        <v>0</v>
      </c>
      <c r="AV22" s="24">
        <v>0</v>
      </c>
      <c r="AW22" s="12"/>
    </row>
    <row r="23" spans="1:49" customHeight="1">
      <c r="A23" t="s">
        <v>171</v>
      </c>
      <c r="B23" t="s">
        <v>172</v>
      </c>
      <c r="C23" t="s">
        <v>59</v>
      </c>
      <c r="D23" t="s">
        <v>59</v>
      </c>
      <c r="E23" t="s">
        <v>59</v>
      </c>
      <c r="F23" t="s">
        <v>104</v>
      </c>
      <c r="G23" s="2" t="s">
        <v>84</v>
      </c>
      <c r="H23" s="24">
        <v>0</v>
      </c>
      <c r="I23" s="24">
        <v>0</v>
      </c>
      <c r="J23" s="24">
        <f ca="1">Table1328103[[#This Row],[Adjusted Contract Price]]-Table1328103[[#This Row],[Base Contract]]-Table1328103[[#This Row],[Approved Change Orders]]</f>
        <v>0</v>
      </c>
      <c r="K23" s="24"/>
      <c r="L23" s="24">
        <v>0</v>
      </c>
      <c r="M23" s="24">
        <v>0</v>
      </c>
      <c r="N23" s="24">
        <v>0</v>
      </c>
      <c r="O23" s="24">
        <v>0</v>
      </c>
      <c r="P23" s="24">
        <f ca="1">Table1328103[[#This Row],[Base Contract]]-Table1328103[[#This Row],[QU Original Budget]]</f>
        <v>0</v>
      </c>
      <c r="Q23" s="24">
        <f ca="1">Table1328103[[#This Row],[Approved Change Orders]]-Table1328103[[#This Row],[CO Change Order Budget]]</f>
        <v>0</v>
      </c>
      <c r="R23" s="24">
        <v>0</v>
      </c>
      <c r="S23" s="24">
        <f ca="1">Table1328103[[#This Row],[Total Direct Budget]]-Table1328103[[#This Row],[Estimated Total Direct Costs]]</f>
        <v>0</v>
      </c>
      <c r="T23" s="24">
        <f ca="1">+Table1328103[[#This Row],[Adjusted Contract Price]]-Table1328103[[#This Row],[Total Direct Budget]]</f>
        <v>0</v>
      </c>
      <c r="U23" s="24">
        <f ca="1">+Table1328103[[#This Row],[Adjusted Contract Price]]-Table1328103[[#This Row],[Estimated Total Direct Costs]]</f>
        <v>0</v>
      </c>
      <c r="V23" s="25">
        <f ca="1">IF(Table1328103[[#This Row],[Adjusted Contract Price]]=0,0,+Table1328103[[#This Row],[Budgeted Gross Profit (Loss)]]/Table1328103[[#This Row],[Adjusted Contract Price]])</f>
        <v>0</v>
      </c>
      <c r="W23" s="25">
        <f ca="1">IF(Table1328103[[#This Row],[Adjusted Contract Price]]=0,0,+Table1328103[[#This Row],[Estimated Gross Profit (Loss)]]/Table1328103[[#This Row],[Adjusted Contract Price]])</f>
        <v>0</v>
      </c>
      <c r="X23" s="25">
        <v>0</v>
      </c>
      <c r="Y23" s="25">
        <f ca="1">Table1328103[[#This Row],[Current GP %]]-Table1328103[[#This Row],[Prior Month1 GP]]</f>
        <v>0</v>
      </c>
      <c r="Z23" s="25">
        <v>0</v>
      </c>
      <c r="AA23" s="25">
        <f ca="1">Table1328103[[#This Row],[Current GP %]]-Table1328103[[#This Row],[Prior Month2 GP]]</f>
        <v>0</v>
      </c>
      <c r="AB23" s="25">
        <v>0</v>
      </c>
      <c r="AC23" s="25">
        <f ca="1">Table1328103[[#This Row],[Current GP %]]-Table1328103[[#This Row],[Prior Month3 GP]]</f>
        <v>0</v>
      </c>
      <c r="AD23" s="24">
        <v>0</v>
      </c>
      <c r="AE23" s="26">
        <f ca="1">IF(Table1328103[[#This Row],[Estimated Total Direct Costs]]=0,0,+Table1328103[[#This Row],[Direct Cost To Date]]/Table1328103[[#This Row],[Estimated Total Direct Costs]])</f>
        <v>0</v>
      </c>
      <c r="AF23" s="24">
        <f ca="1">+Table1328103[[#This Row],[Estimated Gross Profit (Loss)]]*Table1328103[[#This Row],[% Complete]]</f>
        <v>0</v>
      </c>
      <c r="AG23" s="24">
        <v>0</v>
      </c>
      <c r="AH23" s="24">
        <f ca="1">+Table1328103[[#This Row],[Total Gross Profit Recognized To Date]]-Table1328103[[#This Row],[Gross Profit Recognized Prior Years]]</f>
        <v>0</v>
      </c>
      <c r="AI23" s="24">
        <v>0</v>
      </c>
      <c r="AJ23" s="24">
        <f ca="1">Table1328103[[#This Row],[Adjusted Contract Price]]-Table1328103[[#This Row],[Total Amount Billed To Date]]</f>
        <v>0</v>
      </c>
      <c r="AK23" s="24">
        <v>0</v>
      </c>
      <c r="AL23" s="25">
        <f ca="1">IF(Table1328103[[#This Row],[Total Amount Billed To Date]]=0,0,+Table1328103[[#This Row],[Current Retainage Amount]]/Table1328103[[#This Row],[Total Amount Billed To Date]])</f>
        <v>0</v>
      </c>
      <c r="AM23" s="24">
        <v>0</v>
      </c>
      <c r="AN23" s="24">
        <f ca="1">Table1328103[[#This Row],[Cash Received]]-Table1328103[[#This Row],[Direct Cost To Date]]</f>
        <v>0</v>
      </c>
      <c r="AO23" s="24">
        <f ca="1"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23" s="24">
        <f ca="1"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</v>
      </c>
      <c r="AQ23" s="24">
        <v>0</v>
      </c>
      <c r="AR23" s="24">
        <v>0</v>
      </c>
      <c r="AS23" s="24">
        <v>0</v>
      </c>
      <c r="AT23" s="24">
        <v>0</v>
      </c>
      <c r="AU23" s="24">
        <v>0</v>
      </c>
      <c r="AV23" s="24">
        <v>0</v>
      </c>
      <c r="AW23" s="12"/>
    </row>
    <row r="24" spans="1:49" customHeight="1">
      <c r="A24" t="s">
        <v>173</v>
      </c>
      <c r="B24" t="s">
        <v>174</v>
      </c>
      <c r="C24" t="s">
        <v>59</v>
      </c>
      <c r="D24" t="s">
        <v>59</v>
      </c>
      <c r="E24" t="s">
        <v>59</v>
      </c>
      <c r="F24" t="s">
        <v>114</v>
      </c>
      <c r="G24" s="2" t="s">
        <v>84</v>
      </c>
      <c r="H24" s="24">
        <v>0</v>
      </c>
      <c r="I24" s="24">
        <v>0</v>
      </c>
      <c r="J24" s="24">
        <f ca="1">Table1328103[[#This Row],[Adjusted Contract Price]]-Table1328103[[#This Row],[Base Contract]]-Table1328103[[#This Row],[Approved Change Orders]]</f>
        <v>0</v>
      </c>
      <c r="K24" s="24"/>
      <c r="L24" s="24">
        <v>0</v>
      </c>
      <c r="M24" s="24">
        <v>0</v>
      </c>
      <c r="N24" s="24">
        <v>0</v>
      </c>
      <c r="O24" s="24">
        <v>0</v>
      </c>
      <c r="P24" s="24">
        <f ca="1">Table1328103[[#This Row],[Base Contract]]-Table1328103[[#This Row],[QU Original Budget]]</f>
        <v>0</v>
      </c>
      <c r="Q24" s="24">
        <f ca="1">Table1328103[[#This Row],[Approved Change Orders]]-Table1328103[[#This Row],[CO Change Order Budget]]</f>
        <v>0</v>
      </c>
      <c r="R24" s="24">
        <v>0</v>
      </c>
      <c r="S24" s="24">
        <f ca="1">Table1328103[[#This Row],[Total Direct Budget]]-Table1328103[[#This Row],[Estimated Total Direct Costs]]</f>
        <v>0</v>
      </c>
      <c r="T24" s="24">
        <f ca="1">+Table1328103[[#This Row],[Adjusted Contract Price]]-Table1328103[[#This Row],[Total Direct Budget]]</f>
        <v>0</v>
      </c>
      <c r="U24" s="24">
        <f ca="1">+Table1328103[[#This Row],[Adjusted Contract Price]]-Table1328103[[#This Row],[Estimated Total Direct Costs]]</f>
        <v>0</v>
      </c>
      <c r="V24" s="25">
        <f ca="1">IF(Table1328103[[#This Row],[Adjusted Contract Price]]=0,0,+Table1328103[[#This Row],[Budgeted Gross Profit (Loss)]]/Table1328103[[#This Row],[Adjusted Contract Price]])</f>
        <v>0</v>
      </c>
      <c r="W24" s="25">
        <f ca="1">IF(Table1328103[[#This Row],[Adjusted Contract Price]]=0,0,+Table1328103[[#This Row],[Estimated Gross Profit (Loss)]]/Table1328103[[#This Row],[Adjusted Contract Price]])</f>
        <v>0</v>
      </c>
      <c r="X24" s="25">
        <v>0</v>
      </c>
      <c r="Y24" s="25">
        <f ca="1">Table1328103[[#This Row],[Current GP %]]-Table1328103[[#This Row],[Prior Month1 GP]]</f>
        <v>0</v>
      </c>
      <c r="Z24" s="25">
        <v>0</v>
      </c>
      <c r="AA24" s="25">
        <f ca="1">Table1328103[[#This Row],[Current GP %]]-Table1328103[[#This Row],[Prior Month2 GP]]</f>
        <v>0</v>
      </c>
      <c r="AB24" s="25">
        <v>0</v>
      </c>
      <c r="AC24" s="25">
        <f ca="1">Table1328103[[#This Row],[Current GP %]]-Table1328103[[#This Row],[Prior Month3 GP]]</f>
        <v>0</v>
      </c>
      <c r="AD24" s="24">
        <v>0</v>
      </c>
      <c r="AE24" s="26">
        <f ca="1">IF(Table1328103[[#This Row],[Estimated Total Direct Costs]]=0,0,+Table1328103[[#This Row],[Direct Cost To Date]]/Table1328103[[#This Row],[Estimated Total Direct Costs]])</f>
        <v>0</v>
      </c>
      <c r="AF24" s="24">
        <f ca="1">+Table1328103[[#This Row],[Estimated Gross Profit (Loss)]]*Table1328103[[#This Row],[% Complete]]</f>
        <v>0</v>
      </c>
      <c r="AG24" s="24">
        <v>0</v>
      </c>
      <c r="AH24" s="24">
        <f ca="1">+Table1328103[[#This Row],[Total Gross Profit Recognized To Date]]-Table1328103[[#This Row],[Gross Profit Recognized Prior Years]]</f>
        <v>0</v>
      </c>
      <c r="AI24" s="24">
        <v>0</v>
      </c>
      <c r="AJ24" s="24">
        <f ca="1">Table1328103[[#This Row],[Adjusted Contract Price]]-Table1328103[[#This Row],[Total Amount Billed To Date]]</f>
        <v>0</v>
      </c>
      <c r="AK24" s="24">
        <v>0</v>
      </c>
      <c r="AL24" s="25">
        <f ca="1">IF(Table1328103[[#This Row],[Total Amount Billed To Date]]=0,0,+Table1328103[[#This Row],[Current Retainage Amount]]/Table1328103[[#This Row],[Total Amount Billed To Date]])</f>
        <v>0</v>
      </c>
      <c r="AM24" s="24">
        <v>0</v>
      </c>
      <c r="AN24" s="24">
        <f ca="1">Table1328103[[#This Row],[Cash Received]]-Table1328103[[#This Row],[Direct Cost To Date]]</f>
        <v>0</v>
      </c>
      <c r="AO24" s="24">
        <f ca="1"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24" s="24">
        <f ca="1"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</v>
      </c>
      <c r="AQ24" s="24">
        <v>0</v>
      </c>
      <c r="AR24" s="24">
        <v>0</v>
      </c>
      <c r="AS24" s="24">
        <v>0</v>
      </c>
      <c r="AT24" s="24">
        <v>0</v>
      </c>
      <c r="AU24" s="24">
        <v>0</v>
      </c>
      <c r="AV24" s="24">
        <v>0</v>
      </c>
      <c r="AW24" s="12"/>
    </row>
    <row r="25" spans="1:49" customHeight="1">
      <c r="A25" t="s">
        <v>175</v>
      </c>
      <c r="B25" t="s">
        <v>176</v>
      </c>
      <c r="C25" t="s">
        <v>59</v>
      </c>
      <c r="D25" t="s">
        <v>59</v>
      </c>
      <c r="E25" t="s">
        <v>59</v>
      </c>
      <c r="F25" t="s">
        <v>83</v>
      </c>
      <c r="G25" s="2" t="s">
        <v>84</v>
      </c>
      <c r="H25" s="24">
        <v>0</v>
      </c>
      <c r="I25" s="24">
        <v>0</v>
      </c>
      <c r="J25" s="24">
        <f ca="1">Table1328103[[#This Row],[Adjusted Contract Price]]-Table1328103[[#This Row],[Base Contract]]-Table1328103[[#This Row],[Approved Change Orders]]</f>
        <v>0</v>
      </c>
      <c r="K25" s="24"/>
      <c r="L25" s="24">
        <v>0</v>
      </c>
      <c r="M25" s="24">
        <v>0</v>
      </c>
      <c r="N25" s="24">
        <v>0</v>
      </c>
      <c r="O25" s="24">
        <v>0</v>
      </c>
      <c r="P25" s="24">
        <f ca="1">Table1328103[[#This Row],[Base Contract]]-Table1328103[[#This Row],[QU Original Budget]]</f>
        <v>0</v>
      </c>
      <c r="Q25" s="24">
        <f ca="1">Table1328103[[#This Row],[Approved Change Orders]]-Table1328103[[#This Row],[CO Change Order Budget]]</f>
        <v>0</v>
      </c>
      <c r="R25" s="24">
        <v>0</v>
      </c>
      <c r="S25" s="24">
        <f ca="1">Table1328103[[#This Row],[Total Direct Budget]]-Table1328103[[#This Row],[Estimated Total Direct Costs]]</f>
        <v>0</v>
      </c>
      <c r="T25" s="24">
        <f ca="1">+Table1328103[[#This Row],[Adjusted Contract Price]]-Table1328103[[#This Row],[Total Direct Budget]]</f>
        <v>0</v>
      </c>
      <c r="U25" s="24">
        <f ca="1">+Table1328103[[#This Row],[Adjusted Contract Price]]-Table1328103[[#This Row],[Estimated Total Direct Costs]]</f>
        <v>0</v>
      </c>
      <c r="V25" s="25">
        <f ca="1">IF(Table1328103[[#This Row],[Adjusted Contract Price]]=0,0,+Table1328103[[#This Row],[Budgeted Gross Profit (Loss)]]/Table1328103[[#This Row],[Adjusted Contract Price]])</f>
        <v>0</v>
      </c>
      <c r="W25" s="25">
        <f ca="1">IF(Table1328103[[#This Row],[Adjusted Contract Price]]=0,0,+Table1328103[[#This Row],[Estimated Gross Profit (Loss)]]/Table1328103[[#This Row],[Adjusted Contract Price]])</f>
        <v>0</v>
      </c>
      <c r="X25" s="25">
        <v>0</v>
      </c>
      <c r="Y25" s="25">
        <f ca="1">Table1328103[[#This Row],[Current GP %]]-Table1328103[[#This Row],[Prior Month1 GP]]</f>
        <v>0</v>
      </c>
      <c r="Z25" s="25">
        <v>0</v>
      </c>
      <c r="AA25" s="25">
        <f ca="1">Table1328103[[#This Row],[Current GP %]]-Table1328103[[#This Row],[Prior Month2 GP]]</f>
        <v>0</v>
      </c>
      <c r="AB25" s="25">
        <v>0</v>
      </c>
      <c r="AC25" s="25">
        <f ca="1">Table1328103[[#This Row],[Current GP %]]-Table1328103[[#This Row],[Prior Month3 GP]]</f>
        <v>0</v>
      </c>
      <c r="AD25" s="24">
        <v>0</v>
      </c>
      <c r="AE25" s="26">
        <f ca="1">IF(Table1328103[[#This Row],[Estimated Total Direct Costs]]=0,0,+Table1328103[[#This Row],[Direct Cost To Date]]/Table1328103[[#This Row],[Estimated Total Direct Costs]])</f>
        <v>0</v>
      </c>
      <c r="AF25" s="24">
        <f ca="1">+Table1328103[[#This Row],[Estimated Gross Profit (Loss)]]*Table1328103[[#This Row],[% Complete]]</f>
        <v>0</v>
      </c>
      <c r="AG25" s="24">
        <v>0</v>
      </c>
      <c r="AH25" s="24">
        <f ca="1">+Table1328103[[#This Row],[Total Gross Profit Recognized To Date]]-Table1328103[[#This Row],[Gross Profit Recognized Prior Years]]</f>
        <v>0</v>
      </c>
      <c r="AI25" s="24">
        <v>0</v>
      </c>
      <c r="AJ25" s="24">
        <f ca="1">Table1328103[[#This Row],[Adjusted Contract Price]]-Table1328103[[#This Row],[Total Amount Billed To Date]]</f>
        <v>0</v>
      </c>
      <c r="AK25" s="24">
        <v>0</v>
      </c>
      <c r="AL25" s="25">
        <f ca="1">IF(Table1328103[[#This Row],[Total Amount Billed To Date]]=0,0,+Table1328103[[#This Row],[Current Retainage Amount]]/Table1328103[[#This Row],[Total Amount Billed To Date]])</f>
        <v>0</v>
      </c>
      <c r="AM25" s="24">
        <v>0</v>
      </c>
      <c r="AN25" s="24">
        <f ca="1">Table1328103[[#This Row],[Cash Received]]-Table1328103[[#This Row],[Direct Cost To Date]]</f>
        <v>0</v>
      </c>
      <c r="AO25" s="24">
        <f ca="1"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25" s="24">
        <f ca="1"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</v>
      </c>
      <c r="AQ25" s="24">
        <v>0</v>
      </c>
      <c r="AR25" s="24">
        <v>0</v>
      </c>
      <c r="AS25" s="24">
        <v>0</v>
      </c>
      <c r="AT25" s="24">
        <v>0</v>
      </c>
      <c r="AU25" s="24">
        <v>0</v>
      </c>
      <c r="AV25" s="24">
        <v>0</v>
      </c>
      <c r="AW25" s="12"/>
    </row>
    <row r="26" spans="1:49" customHeight="1">
      <c r="A26" t="s">
        <v>177</v>
      </c>
      <c r="B26" t="s">
        <v>178</v>
      </c>
      <c r="C26" t="s">
        <v>59</v>
      </c>
      <c r="D26" t="s">
        <v>59</v>
      </c>
      <c r="E26" t="s">
        <v>59</v>
      </c>
      <c r="F26" t="s">
        <v>136</v>
      </c>
      <c r="G26" s="2" t="s">
        <v>84</v>
      </c>
      <c r="H26" s="24">
        <v>0</v>
      </c>
      <c r="I26" s="24">
        <v>0</v>
      </c>
      <c r="J26" s="24">
        <f ca="1">Table1328103[[#This Row],[Adjusted Contract Price]]-Table1328103[[#This Row],[Base Contract]]-Table1328103[[#This Row],[Approved Change Orders]]</f>
        <v>0</v>
      </c>
      <c r="K26" s="24"/>
      <c r="L26" s="24">
        <v>0</v>
      </c>
      <c r="M26" s="24">
        <v>0</v>
      </c>
      <c r="N26" s="24">
        <v>0</v>
      </c>
      <c r="O26" s="24">
        <v>0</v>
      </c>
      <c r="P26" s="24">
        <f ca="1">Table1328103[[#This Row],[Base Contract]]-Table1328103[[#This Row],[QU Original Budget]]</f>
        <v>0</v>
      </c>
      <c r="Q26" s="24">
        <f ca="1">Table1328103[[#This Row],[Approved Change Orders]]-Table1328103[[#This Row],[CO Change Order Budget]]</f>
        <v>0</v>
      </c>
      <c r="R26" s="24">
        <v>0</v>
      </c>
      <c r="S26" s="24">
        <f ca="1">Table1328103[[#This Row],[Total Direct Budget]]-Table1328103[[#This Row],[Estimated Total Direct Costs]]</f>
        <v>0</v>
      </c>
      <c r="T26" s="24">
        <f ca="1">+Table1328103[[#This Row],[Adjusted Contract Price]]-Table1328103[[#This Row],[Total Direct Budget]]</f>
        <v>0</v>
      </c>
      <c r="U26" s="24">
        <f ca="1">+Table1328103[[#This Row],[Adjusted Contract Price]]-Table1328103[[#This Row],[Estimated Total Direct Costs]]</f>
        <v>0</v>
      </c>
      <c r="V26" s="25">
        <f ca="1">IF(Table1328103[[#This Row],[Adjusted Contract Price]]=0,0,+Table1328103[[#This Row],[Budgeted Gross Profit (Loss)]]/Table1328103[[#This Row],[Adjusted Contract Price]])</f>
        <v>0</v>
      </c>
      <c r="W26" s="25">
        <f ca="1">IF(Table1328103[[#This Row],[Adjusted Contract Price]]=0,0,+Table1328103[[#This Row],[Estimated Gross Profit (Loss)]]/Table1328103[[#This Row],[Adjusted Contract Price]])</f>
        <v>0</v>
      </c>
      <c r="X26" s="25">
        <v>0</v>
      </c>
      <c r="Y26" s="25">
        <f ca="1">Table1328103[[#This Row],[Current GP %]]-Table1328103[[#This Row],[Prior Month1 GP]]</f>
        <v>0</v>
      </c>
      <c r="Z26" s="25">
        <v>0</v>
      </c>
      <c r="AA26" s="25">
        <f ca="1">Table1328103[[#This Row],[Current GP %]]-Table1328103[[#This Row],[Prior Month2 GP]]</f>
        <v>0</v>
      </c>
      <c r="AB26" s="25">
        <v>0</v>
      </c>
      <c r="AC26" s="25">
        <f ca="1">Table1328103[[#This Row],[Current GP %]]-Table1328103[[#This Row],[Prior Month3 GP]]</f>
        <v>0</v>
      </c>
      <c r="AD26" s="24">
        <v>0</v>
      </c>
      <c r="AE26" s="26">
        <f ca="1">IF(Table1328103[[#This Row],[Estimated Total Direct Costs]]=0,0,+Table1328103[[#This Row],[Direct Cost To Date]]/Table1328103[[#This Row],[Estimated Total Direct Costs]])</f>
        <v>0</v>
      </c>
      <c r="AF26" s="24">
        <f ca="1">+Table1328103[[#This Row],[Estimated Gross Profit (Loss)]]*Table1328103[[#This Row],[% Complete]]</f>
        <v>0</v>
      </c>
      <c r="AG26" s="24">
        <v>0</v>
      </c>
      <c r="AH26" s="24">
        <f ca="1">+Table1328103[[#This Row],[Total Gross Profit Recognized To Date]]-Table1328103[[#This Row],[Gross Profit Recognized Prior Years]]</f>
        <v>0</v>
      </c>
      <c r="AI26" s="24">
        <v>0</v>
      </c>
      <c r="AJ26" s="24">
        <f ca="1">Table1328103[[#This Row],[Adjusted Contract Price]]-Table1328103[[#This Row],[Total Amount Billed To Date]]</f>
        <v>0</v>
      </c>
      <c r="AK26" s="24">
        <v>0</v>
      </c>
      <c r="AL26" s="25">
        <f ca="1">IF(Table1328103[[#This Row],[Total Amount Billed To Date]]=0,0,+Table1328103[[#This Row],[Current Retainage Amount]]/Table1328103[[#This Row],[Total Amount Billed To Date]])</f>
        <v>0</v>
      </c>
      <c r="AM26" s="24">
        <v>0</v>
      </c>
      <c r="AN26" s="24">
        <f ca="1">Table1328103[[#This Row],[Cash Received]]-Table1328103[[#This Row],[Direct Cost To Date]]</f>
        <v>0</v>
      </c>
      <c r="AO26" s="24">
        <f ca="1">IF((+Table1328103[[#This Row],[Direct Cost To Date]]+Table1328103[[#This Row],[Total Gross Profit Recognized To Date]]-Table1328103[[#This Row],[Total Amount Billed To Date]])&gt;=0,+Table1328103[[#This Row],[Direct Cost To Date]]+Table1328103[[#This Row],[Total Gross Profit Recognized To Date]]-Table1328103[[#This Row],[Total Amount Billed To Date]],0)</f>
        <v>0</v>
      </c>
      <c r="AP26" s="24">
        <f ca="1">IF((+Table1328103[[#This Row],[Direct Cost To Date]]+Table1328103[[#This Row],[Total Gross Profit Recognized To Date]]-Table1328103[[#This Row],[Total Amount Billed To Date]])&lt;0,-(+Table1328103[[#This Row],[Direct Cost To Date]]+Table1328103[[#This Row],[Total Gross Profit Recognized To Date]]-Table1328103[[#This Row],[Total Amount Billed To Date]]),0)</f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W26" s="12"/>
    </row>
    <row r="27" spans="6:33" customHeight="1">
      <c r="F27" s="1"/>
      <c r="G27" s="1"/>
      <c r="J27" s="1"/>
      <c r="K27" s="1"/>
      <c r="L27" s="1"/>
      <c r="R27" s="1"/>
      <c r="AC27" s="1"/>
      <c r="AE27" s="1"/>
      <c r="AG27" s="1"/>
    </row>
    <row r="28" spans="6:48" customHeight="1">
      <c r="F28" t="s">
        <v>34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</row>
    <row r="29" spans="6:33" customHeight="1">
      <c r="F29" s="1"/>
      <c r="G29" s="1"/>
      <c r="J29" s="1"/>
      <c r="K29" s="1"/>
      <c r="L29" s="1"/>
      <c r="R29" s="1"/>
      <c r="AC29" s="1"/>
      <c r="AE29" s="1"/>
      <c r="AG29" s="1"/>
    </row>
    <row r="30" spans="6:33" customHeight="1">
      <c r="F30" s="1"/>
      <c r="G30" s="1"/>
      <c r="J30" s="1"/>
      <c r="K30" s="1"/>
      <c r="L30" s="1"/>
      <c r="R30" s="1"/>
      <c r="AC30" s="1"/>
      <c r="AE30" s="1"/>
      <c r="AG30" s="1"/>
    </row>
    <row r="31" spans="6:33" customHeight="1">
      <c r="F31" s="1"/>
      <c r="G31" s="1"/>
      <c r="J31" s="1"/>
      <c r="K31" s="1"/>
      <c r="L31" s="1"/>
      <c r="R31" s="1"/>
      <c r="AC31" s="1"/>
      <c r="AE31" s="1"/>
      <c r="AG31" s="1"/>
    </row>
    <row r="32" spans="6:33" customHeight="1">
      <c r="F32" s="1"/>
      <c r="G32" s="1"/>
      <c r="J32" s="1"/>
      <c r="K32" s="1"/>
      <c r="L32" s="1"/>
      <c r="R32" s="1"/>
      <c r="AC32" s="1"/>
      <c r="AE32" s="1"/>
      <c r="AG32" s="1"/>
    </row>
    <row r="33" spans="6:33" customHeight="1">
      <c r="F33" s="1"/>
      <c r="G33" s="1"/>
      <c r="J33" s="1"/>
      <c r="K33" s="1"/>
      <c r="L33" s="1"/>
      <c r="R33" s="1"/>
      <c r="AC33" s="1"/>
      <c r="AE33" s="1"/>
      <c r="AG33" s="1"/>
    </row>
    <row r="34" spans="6:33" customHeight="1">
      <c r="F34" s="1"/>
      <c r="G34" s="1"/>
      <c r="J34" s="1"/>
      <c r="K34" s="1"/>
      <c r="L34" s="1"/>
      <c r="R34" s="1"/>
      <c r="AC34" s="1"/>
      <c r="AE34" s="1"/>
      <c r="AG34" s="1"/>
    </row>
    <row r="35" spans="6:33" customHeight="1">
      <c r="F35" s="1"/>
      <c r="G35" s="1"/>
      <c r="J35" s="1"/>
      <c r="K35" s="1"/>
      <c r="L35" s="1"/>
      <c r="R35" s="1"/>
      <c r="AC35" s="1"/>
      <c r="AE35" s="1"/>
      <c r="AG35" s="1"/>
    </row>
    <row r="36" spans="6:33" customHeight="1">
      <c r="F36" s="1"/>
      <c r="G36" s="1"/>
      <c r="J36" s="1"/>
      <c r="K36" s="1"/>
      <c r="L36" s="1"/>
      <c r="R36" s="1"/>
      <c r="AC36" s="1"/>
      <c r="AE36" s="1"/>
      <c r="AG36" s="1"/>
    </row>
    <row r="37" spans="6:33" customHeight="1">
      <c r="F37" s="1"/>
      <c r="G37" s="1"/>
      <c r="J37" s="1"/>
      <c r="K37" s="1"/>
      <c r="L37" s="1"/>
      <c r="R37" s="1"/>
      <c r="AC37" s="1"/>
      <c r="AE37" s="1"/>
      <c r="AG37" s="1"/>
    </row>
    <row r="38" spans="6:33" customHeight="1">
      <c r="F38" s="1"/>
      <c r="G38" s="1"/>
      <c r="J38" s="1"/>
      <c r="K38" s="1"/>
      <c r="L38" s="1"/>
      <c r="R38" s="1"/>
      <c r="AC38" s="1"/>
      <c r="AE38" s="1"/>
      <c r="AG38" s="1"/>
    </row>
    <row r="39" spans="6:33" customHeight="1">
      <c r="F39" s="1"/>
      <c r="G39" s="1"/>
      <c r="J39" s="1"/>
      <c r="K39" s="1"/>
      <c r="L39" s="1"/>
      <c r="R39" s="1"/>
      <c r="AC39" s="1"/>
      <c r="AE39" s="1"/>
      <c r="AG39" s="1"/>
    </row>
    <row r="40" spans="6:33" customHeight="1">
      <c r="F40" s="1"/>
      <c r="G40" s="1"/>
      <c r="J40" s="1"/>
      <c r="K40" s="1"/>
      <c r="L40" s="1"/>
      <c r="R40" s="1"/>
      <c r="AC40" s="1"/>
      <c r="AE40" s="1"/>
      <c r="AG40" s="1"/>
    </row>
    <row r="41" spans="6:33" customHeight="1">
      <c r="F41" s="1"/>
      <c r="G41" s="1"/>
      <c r="J41" s="1"/>
      <c r="K41" s="1"/>
      <c r="L41" s="1"/>
      <c r="R41" s="1"/>
      <c r="AC41" s="1"/>
      <c r="AE41" s="1"/>
      <c r="AG41" s="1"/>
    </row>
    <row r="42" spans="6:33" customHeight="1">
      <c r="F42" s="1"/>
      <c r="G42" s="1"/>
      <c r="J42" s="1"/>
      <c r="K42" s="1"/>
      <c r="L42" s="1"/>
      <c r="R42" s="1"/>
      <c r="AC42" s="1"/>
      <c r="AE42" s="1"/>
      <c r="AG42" s="1"/>
    </row>
    <row r="43" spans="6:33" customHeight="1">
      <c r="F43" s="1"/>
      <c r="G43" s="1"/>
      <c r="J43" s="1"/>
      <c r="K43" s="1"/>
      <c r="L43" s="1"/>
      <c r="R43" s="1"/>
      <c r="AC43" s="1"/>
      <c r="AE43" s="1"/>
      <c r="AG43" s="1"/>
    </row>
    <row r="44" spans="6:33" customHeight="1">
      <c r="F44" s="1"/>
      <c r="G44" s="1"/>
      <c r="J44" s="1"/>
      <c r="K44" s="1"/>
      <c r="L44" s="1"/>
      <c r="R44" s="1"/>
      <c r="AC44" s="1"/>
      <c r="AE44" s="1"/>
      <c r="AG44" s="1"/>
    </row>
    <row r="45" spans="6:33" customHeight="1">
      <c r="F45" s="1"/>
      <c r="G45" s="1"/>
      <c r="J45" s="1"/>
      <c r="K45" s="1"/>
      <c r="L45" s="1"/>
      <c r="R45" s="1"/>
      <c r="AC45" s="1"/>
      <c r="AE45" s="1"/>
      <c r="AG45" s="1"/>
    </row>
    <row r="46" spans="6:33" customHeight="1">
      <c r="F46" s="1"/>
      <c r="G46" s="1"/>
      <c r="J46" s="1"/>
      <c r="K46" s="1"/>
      <c r="L46" s="1"/>
      <c r="R46" s="1"/>
      <c r="AC46" s="1"/>
      <c r="AE46" s="1"/>
      <c r="AG46" s="1"/>
    </row>
    <row r="47" spans="6:33" customHeight="1">
      <c r="F47" s="1"/>
      <c r="G47" s="1"/>
      <c r="J47" s="1"/>
      <c r="K47" s="1"/>
      <c r="L47" s="1"/>
      <c r="R47" s="1"/>
      <c r="AC47" s="1"/>
      <c r="AE47" s="1"/>
      <c r="AG47" s="1"/>
    </row>
    <row r="48" spans="6:33" customHeight="1">
      <c r="F48" s="1"/>
      <c r="G48" s="1"/>
      <c r="J48" s="1"/>
      <c r="K48" s="1"/>
      <c r="L48" s="1"/>
      <c r="R48" s="1"/>
      <c r="AC48" s="1"/>
      <c r="AE48" s="1"/>
      <c r="AG48" s="1"/>
    </row>
    <row r="49" spans="6:33" customHeight="1">
      <c r="F49" s="1"/>
      <c r="G49" s="1"/>
      <c r="J49" s="1"/>
      <c r="K49" s="1"/>
      <c r="L49" s="1"/>
      <c r="R49" s="1"/>
      <c r="AC49" s="1"/>
      <c r="AE49" s="1"/>
      <c r="AG49" s="1"/>
    </row>
    <row r="50" spans="6:33" customHeight="1">
      <c r="F50" s="1"/>
      <c r="G50" s="1"/>
      <c r="J50" s="1"/>
      <c r="K50" s="1"/>
      <c r="L50" s="1"/>
      <c r="R50" s="1"/>
      <c r="AC50" s="1"/>
      <c r="AE50" s="1"/>
      <c r="AG50" s="1"/>
    </row>
    <row r="51" spans="6:33" customHeight="1">
      <c r="F51" s="1"/>
      <c r="G51" s="1"/>
      <c r="J51" s="1"/>
      <c r="K51" s="1"/>
      <c r="L51" s="1"/>
      <c r="R51" s="1"/>
      <c r="AC51" s="1"/>
      <c r="AE51" s="1"/>
      <c r="AG51" s="1"/>
    </row>
    <row r="52" spans="6:33" customHeight="1">
      <c r="F52" s="1"/>
      <c r="G52" s="1"/>
      <c r="J52" s="1"/>
      <c r="K52" s="1"/>
      <c r="L52" s="1"/>
      <c r="R52" s="1"/>
      <c r="AC52" s="1"/>
      <c r="AE52" s="1"/>
      <c r="AG52" s="1"/>
    </row>
    <row r="53" spans="6:33" customHeight="1">
      <c r="F53" s="1"/>
      <c r="G53" s="1"/>
      <c r="J53" s="1"/>
      <c r="K53" s="1"/>
      <c r="L53" s="1"/>
      <c r="R53" s="1"/>
      <c r="AC53" s="1"/>
      <c r="AE53" s="1"/>
      <c r="AG53" s="1"/>
    </row>
    <row r="54" spans="6:33" customHeight="1">
      <c r="F54" s="1"/>
      <c r="G54" s="1"/>
      <c r="J54" s="1"/>
      <c r="K54" s="1"/>
      <c r="L54" s="1"/>
      <c r="R54" s="1"/>
      <c r="AC54" s="1"/>
      <c r="AE54" s="1"/>
      <c r="AG54" s="1"/>
    </row>
    <row r="55" spans="6:33" customHeight="1">
      <c r="F55" s="1"/>
      <c r="G55" s="1"/>
      <c r="J55" s="1"/>
      <c r="K55" s="1"/>
      <c r="L55" s="1"/>
      <c r="R55" s="1"/>
      <c r="AC55" s="1"/>
      <c r="AE55" s="1"/>
      <c r="AG55" s="1"/>
    </row>
    <row r="56" spans="6:33" customHeight="1">
      <c r="F56" s="1"/>
      <c r="G56" s="1"/>
      <c r="J56" s="1"/>
      <c r="K56" s="1"/>
      <c r="L56" s="1"/>
      <c r="R56" s="1"/>
      <c r="AC56" s="1"/>
      <c r="AE56" s="1"/>
      <c r="AG56" s="1"/>
    </row>
    <row r="57" spans="6:33" customHeight="1">
      <c r="F57" s="1"/>
      <c r="G57" s="1"/>
      <c r="J57" s="1"/>
      <c r="K57" s="1"/>
      <c r="L57" s="1"/>
      <c r="R57" s="1"/>
      <c r="AC57" s="1"/>
      <c r="AE57" s="1"/>
      <c r="AG57" s="1"/>
    </row>
    <row r="58" spans="6:33" customHeight="1">
      <c r="F58" s="1"/>
      <c r="G58" s="1"/>
      <c r="J58" s="1"/>
      <c r="K58" s="1"/>
      <c r="L58" s="1"/>
      <c r="R58" s="1"/>
      <c r="AC58" s="1"/>
      <c r="AE58" s="1"/>
      <c r="AG58" s="1"/>
    </row>
    <row r="59" spans="6:33" customHeight="1">
      <c r="F59" s="1"/>
      <c r="G59" s="1"/>
      <c r="J59" s="1"/>
      <c r="K59" s="1"/>
      <c r="L59" s="1"/>
      <c r="R59" s="1"/>
      <c r="AC59" s="1"/>
      <c r="AE59" s="1"/>
      <c r="AG59" s="1"/>
    </row>
    <row r="60" spans="6:33" customHeight="1">
      <c r="F60" s="1"/>
      <c r="G60" s="1"/>
      <c r="J60" s="1"/>
      <c r="K60" s="1"/>
      <c r="L60" s="1"/>
      <c r="R60" s="1"/>
      <c r="AC60" s="1"/>
      <c r="AE60" s="1"/>
      <c r="AG60" s="1"/>
    </row>
    <row r="61" spans="6:33" customHeight="1">
      <c r="F61" s="1"/>
      <c r="G61" s="1"/>
      <c r="J61" s="1"/>
      <c r="K61" s="1"/>
      <c r="L61" s="1"/>
      <c r="R61" s="1"/>
      <c r="AC61" s="1"/>
      <c r="AE61" s="1"/>
      <c r="AG61" s="1"/>
    </row>
    <row r="62" spans="6:33" customHeight="1">
      <c r="F62" s="1"/>
      <c r="G62" s="1"/>
      <c r="J62" s="1"/>
      <c r="K62" s="1"/>
      <c r="L62" s="1"/>
      <c r="R62" s="1"/>
      <c r="AC62" s="1"/>
      <c r="AE62" s="1"/>
      <c r="AG62" s="1"/>
    </row>
    <row r="63" spans="6:33" customHeight="1">
      <c r="F63" s="1"/>
      <c r="G63" s="1"/>
      <c r="J63" s="1"/>
      <c r="K63" s="1"/>
      <c r="L63" s="1"/>
      <c r="R63" s="1"/>
      <c r="AC63" s="1"/>
      <c r="AE63" s="1"/>
      <c r="AG63" s="1"/>
    </row>
    <row r="64" spans="6:33" customHeight="1">
      <c r="F64" s="1"/>
      <c r="G64" s="1"/>
      <c r="J64" s="1"/>
      <c r="K64" s="1"/>
      <c r="L64" s="1"/>
      <c r="R64" s="1"/>
      <c r="AC64" s="1"/>
      <c r="AE64" s="1"/>
      <c r="AG64" s="1"/>
    </row>
    <row r="65" spans="6:33" customHeight="1">
      <c r="F65" s="1"/>
      <c r="G65" s="1"/>
      <c r="J65" s="1"/>
      <c r="K65" s="1"/>
      <c r="L65" s="1"/>
      <c r="R65" s="1"/>
      <c r="AC65" s="1"/>
      <c r="AE65" s="1"/>
      <c r="AG65" s="1"/>
    </row>
    <row r="66" spans="6:33" customHeight="1">
      <c r="F66" s="1"/>
      <c r="G66" s="1"/>
      <c r="J66" s="1"/>
      <c r="K66" s="1"/>
      <c r="L66" s="1"/>
      <c r="R66" s="1"/>
      <c r="AC66" s="1"/>
      <c r="AE66" s="1"/>
      <c r="AG66" s="1"/>
    </row>
    <row r="67" spans="6:33" customHeight="1">
      <c r="F67" s="1"/>
      <c r="G67" s="1"/>
      <c r="J67" s="1"/>
      <c r="K67" s="1"/>
      <c r="L67" s="1"/>
      <c r="R67" s="1"/>
      <c r="AC67" s="1"/>
      <c r="AE67" s="1"/>
      <c r="AG67" s="1"/>
    </row>
    <row r="68" spans="6:33" customHeight="1">
      <c r="F68" s="1"/>
      <c r="G68" s="1"/>
      <c r="J68" s="1"/>
      <c r="K68" s="1"/>
      <c r="L68" s="1"/>
      <c r="R68" s="1"/>
      <c r="AC68" s="1"/>
      <c r="AE68" s="1"/>
      <c r="AG68" s="1"/>
    </row>
    <row r="69" spans="6:33" customHeight="1">
      <c r="F69" s="1"/>
      <c r="G69" s="1"/>
      <c r="J69" s="1"/>
      <c r="K69" s="1"/>
      <c r="L69" s="1"/>
      <c r="R69" s="1"/>
      <c r="AC69" s="1"/>
      <c r="AE69" s="1"/>
      <c r="AG69" s="1"/>
    </row>
    <row r="70" spans="6:33" customHeight="1">
      <c r="F70" s="1"/>
      <c r="G70" s="1"/>
      <c r="J70" s="1"/>
      <c r="K70" s="1"/>
      <c r="L70" s="1"/>
      <c r="R70" s="1"/>
      <c r="AC70" s="1"/>
      <c r="AE70" s="1"/>
      <c r="AG70" s="1"/>
    </row>
    <row r="71" spans="6:33" customHeight="1">
      <c r="F71" s="1"/>
      <c r="G71" s="1"/>
      <c r="J71" s="1"/>
      <c r="K71" s="1"/>
      <c r="L71" s="1"/>
      <c r="R71" s="1"/>
      <c r="AC71" s="1"/>
      <c r="AE71" s="1"/>
      <c r="AG71" s="1"/>
    </row>
    <row r="72" spans="6:33" customHeight="1">
      <c r="F72" s="1"/>
      <c r="G72" s="1"/>
      <c r="J72" s="1"/>
      <c r="K72" s="1"/>
      <c r="L72" s="1"/>
      <c r="R72" s="1"/>
      <c r="AC72" s="1"/>
      <c r="AE72" s="1"/>
      <c r="AG72" s="1"/>
    </row>
    <row r="73" spans="6:33" customHeight="1">
      <c r="F73" s="1"/>
      <c r="G73" s="1"/>
      <c r="J73" s="1"/>
      <c r="K73" s="1"/>
      <c r="L73" s="1"/>
      <c r="R73" s="1"/>
      <c r="AC73" s="1"/>
      <c r="AE73" s="1"/>
      <c r="AG73" s="1"/>
    </row>
    <row r="74" spans="6:33" customHeight="1">
      <c r="F74" s="1"/>
      <c r="G74" s="1"/>
      <c r="J74" s="1"/>
      <c r="K74" s="1"/>
      <c r="L74" s="1"/>
      <c r="R74" s="1"/>
      <c r="AC74" s="1"/>
      <c r="AE74" s="1"/>
      <c r="AG74" s="1"/>
    </row>
    <row r="75" spans="6:33" customHeight="1">
      <c r="F75" s="1"/>
      <c r="G75" s="1"/>
      <c r="J75" s="1"/>
      <c r="K75" s="1"/>
      <c r="L75" s="1"/>
      <c r="R75" s="1"/>
      <c r="AC75" s="1"/>
      <c r="AE75" s="1"/>
      <c r="AG75" s="1"/>
    </row>
    <row r="76" spans="6:33" customHeight="1">
      <c r="F76" s="1"/>
      <c r="G76" s="1"/>
      <c r="J76" s="1"/>
      <c r="K76" s="1"/>
      <c r="L76" s="1"/>
      <c r="R76" s="1"/>
      <c r="AC76" s="1"/>
      <c r="AE76" s="1"/>
      <c r="AG76" s="1"/>
    </row>
    <row r="77" spans="6:33" customHeight="1">
      <c r="F77" s="1"/>
      <c r="G77" s="1"/>
      <c r="J77" s="1"/>
      <c r="K77" s="1"/>
      <c r="L77" s="1"/>
      <c r="R77" s="1"/>
      <c r="AC77" s="1"/>
      <c r="AE77" s="1"/>
      <c r="AG77" s="1"/>
    </row>
    <row r="78" spans="6:33" customHeight="1">
      <c r="F78" s="1"/>
      <c r="G78" s="1"/>
      <c r="J78" s="1"/>
      <c r="K78" s="1"/>
      <c r="L78" s="1"/>
      <c r="R78" s="1"/>
      <c r="AC78" s="1"/>
      <c r="AE78" s="1"/>
      <c r="AG78" s="1"/>
    </row>
    <row r="79" spans="6:33" customHeight="1">
      <c r="F79" s="1"/>
      <c r="G79" s="1"/>
      <c r="J79" s="1"/>
      <c r="K79" s="1"/>
      <c r="L79" s="1"/>
      <c r="R79" s="1"/>
      <c r="AC79" s="1"/>
      <c r="AE79" s="1"/>
      <c r="AG79" s="1"/>
    </row>
    <row r="80" spans="6:33" customHeight="1">
      <c r="F80" s="1"/>
      <c r="G80" s="1"/>
      <c r="J80" s="1"/>
      <c r="K80" s="1"/>
      <c r="L80" s="1"/>
      <c r="R80" s="1"/>
      <c r="AC80" s="1"/>
      <c r="AE80" s="1"/>
      <c r="AG80" s="1"/>
    </row>
    <row r="81" spans="6:33" customHeight="1">
      <c r="F81" s="1"/>
      <c r="G81" s="1"/>
      <c r="J81" s="1"/>
      <c r="K81" s="1"/>
      <c r="L81" s="1"/>
      <c r="R81" s="1"/>
      <c r="AC81" s="1"/>
      <c r="AE81" s="1"/>
      <c r="AG81" s="1"/>
    </row>
    <row r="82" spans="6:33" customHeight="1">
      <c r="F82" s="1"/>
      <c r="G82" s="1"/>
      <c r="J82" s="1"/>
      <c r="K82" s="1"/>
      <c r="L82" s="1"/>
      <c r="R82" s="1"/>
      <c r="AC82" s="1"/>
      <c r="AE82" s="1"/>
      <c r="AG82" s="1"/>
    </row>
    <row r="83" spans="6:33" customHeight="1">
      <c r="F83" s="1"/>
      <c r="G83" s="1"/>
      <c r="J83" s="1"/>
      <c r="K83" s="1"/>
      <c r="L83" s="1"/>
      <c r="R83" s="1"/>
      <c r="AC83" s="1"/>
      <c r="AE83" s="1"/>
      <c r="AG83" s="1"/>
    </row>
    <row r="84" spans="6:33" customHeight="1">
      <c r="F84" s="1"/>
      <c r="G84" s="1"/>
      <c r="J84" s="1"/>
      <c r="K84" s="1"/>
      <c r="L84" s="1"/>
      <c r="R84" s="1"/>
      <c r="AC84" s="1"/>
      <c r="AE84" s="1"/>
      <c r="AG84" s="1"/>
    </row>
    <row r="85" spans="6:33" customHeight="1">
      <c r="F85" s="1"/>
      <c r="G85" s="1"/>
      <c r="J85" s="1"/>
      <c r="K85" s="1"/>
      <c r="L85" s="1"/>
      <c r="R85" s="1"/>
      <c r="AC85" s="1"/>
      <c r="AE85" s="1"/>
      <c r="AG85" s="1"/>
    </row>
    <row r="86" spans="6:33" customHeight="1">
      <c r="F86" s="1"/>
      <c r="G86" s="1"/>
      <c r="J86" s="1"/>
      <c r="K86" s="1"/>
      <c r="L86" s="1"/>
      <c r="R86" s="1"/>
      <c r="AC86" s="1"/>
      <c r="AE86" s="1"/>
      <c r="AG86" s="1"/>
    </row>
    <row r="87" spans="6:33" customHeight="1">
      <c r="F87" s="1"/>
      <c r="G87" s="1"/>
      <c r="J87" s="1"/>
      <c r="K87" s="1"/>
      <c r="L87" s="1"/>
      <c r="R87" s="1"/>
      <c r="AC87" s="1"/>
      <c r="AE87" s="1"/>
      <c r="AG87" s="1"/>
    </row>
    <row r="88" spans="6:33" customHeight="1">
      <c r="F88" s="1"/>
      <c r="G88" s="1"/>
      <c r="J88" s="1"/>
      <c r="K88" s="1"/>
      <c r="L88" s="1"/>
      <c r="R88" s="1"/>
      <c r="AC88" s="1"/>
      <c r="AE88" s="1"/>
      <c r="AG88" s="1"/>
    </row>
    <row r="89" spans="6:33" customHeight="1">
      <c r="F89" s="1"/>
      <c r="G89" s="1"/>
      <c r="J89" s="1"/>
      <c r="K89" s="1"/>
      <c r="L89" s="1"/>
      <c r="R89" s="1"/>
      <c r="AC89" s="1"/>
      <c r="AE89" s="1"/>
      <c r="AG89" s="1"/>
    </row>
    <row r="90" spans="6:33" customHeight="1">
      <c r="F90" s="1"/>
      <c r="G90" s="1"/>
      <c r="J90" s="1"/>
      <c r="K90" s="1"/>
      <c r="L90" s="1"/>
      <c r="R90" s="1"/>
      <c r="AC90" s="1"/>
      <c r="AE90" s="1"/>
      <c r="AG90" s="1"/>
    </row>
    <row r="91" spans="6:33" customHeight="1">
      <c r="F91" s="1"/>
      <c r="G91" s="1"/>
      <c r="J91" s="1"/>
      <c r="K91" s="1"/>
      <c r="L91" s="1"/>
      <c r="R91" s="1"/>
      <c r="AC91" s="1"/>
      <c r="AE91" s="1"/>
      <c r="AG91" s="1"/>
    </row>
    <row r="92" spans="6:33" customHeight="1">
      <c r="F92" s="1"/>
      <c r="G92" s="1"/>
      <c r="J92" s="1"/>
      <c r="K92" s="1"/>
      <c r="L92" s="1"/>
      <c r="R92" s="1"/>
      <c r="AC92" s="1"/>
      <c r="AE92" s="1"/>
      <c r="AG92" s="1"/>
    </row>
    <row r="93" spans="6:33" customHeight="1">
      <c r="F93" s="1"/>
      <c r="G93" s="1"/>
      <c r="J93" s="1"/>
      <c r="K93" s="1"/>
      <c r="L93" s="1"/>
      <c r="R93" s="1"/>
      <c r="AC93" s="1"/>
      <c r="AE93" s="1"/>
      <c r="AG93" s="1"/>
    </row>
    <row r="94" spans="6:33" customHeight="1">
      <c r="F94" s="1"/>
      <c r="G94" s="1"/>
      <c r="J94" s="1"/>
      <c r="K94" s="1"/>
      <c r="L94" s="1"/>
      <c r="R94" s="1"/>
      <c r="AC94" s="1"/>
      <c r="AE94" s="1"/>
      <c r="AG94" s="1"/>
    </row>
    <row r="95" spans="6:33" customHeight="1">
      <c r="F95" s="1"/>
      <c r="G95" s="1"/>
      <c r="J95" s="1"/>
      <c r="K95" s="1"/>
      <c r="L95" s="1"/>
      <c r="R95" s="1"/>
      <c r="AC95" s="1"/>
      <c r="AE95" s="1"/>
      <c r="AG95" s="1"/>
    </row>
    <row r="96" spans="6:33" customHeight="1">
      <c r="F96" s="1"/>
      <c r="G96" s="1"/>
      <c r="J96" s="1"/>
      <c r="K96" s="1"/>
      <c r="L96" s="1"/>
      <c r="R96" s="1"/>
      <c r="AC96" s="1"/>
      <c r="AE96" s="1"/>
      <c r="AG96" s="1"/>
    </row>
    <row r="97" spans="6:33" customHeight="1">
      <c r="F97" s="1"/>
      <c r="G97" s="1"/>
      <c r="J97" s="1"/>
      <c r="K97" s="1"/>
      <c r="L97" s="1"/>
      <c r="R97" s="1"/>
      <c r="AC97" s="1"/>
      <c r="AE97" s="1"/>
      <c r="AG97" s="1"/>
    </row>
    <row r="98" spans="6:33" customHeight="1">
      <c r="F98" s="1"/>
      <c r="G98" s="1"/>
      <c r="J98" s="1"/>
      <c r="K98" s="1"/>
      <c r="L98" s="1"/>
      <c r="R98" s="1"/>
      <c r="AC98" s="1"/>
      <c r="AE98" s="1"/>
      <c r="AG98" s="1"/>
    </row>
    <row r="99" spans="6:33" customHeight="1">
      <c r="F99" s="1"/>
      <c r="G99" s="1"/>
      <c r="J99" s="1"/>
      <c r="K99" s="1"/>
      <c r="L99" s="1"/>
      <c r="R99" s="1"/>
      <c r="AC99" s="1"/>
      <c r="AE99" s="1"/>
      <c r="AG99" s="1"/>
    </row>
    <row r="100" spans="6:33" customHeight="1">
      <c r="F100" s="1"/>
      <c r="G100" s="1"/>
      <c r="J100" s="1"/>
      <c r="K100" s="1"/>
      <c r="L100" s="1"/>
      <c r="R100" s="1"/>
      <c r="AC100" s="1"/>
      <c r="AE100" s="1"/>
      <c r="AG100" s="1"/>
    </row>
    <row r="101" spans="6:33" customHeight="1">
      <c r="F101" s="1"/>
      <c r="G101" s="1"/>
      <c r="J101" s="1"/>
      <c r="K101" s="1"/>
      <c r="L101" s="1"/>
      <c r="R101" s="1"/>
      <c r="AC101" s="1"/>
      <c r="AE101" s="1"/>
      <c r="AG101" s="1"/>
    </row>
    <row r="102" spans="6:33" customHeight="1">
      <c r="F102" s="1"/>
      <c r="G102" s="1"/>
      <c r="J102" s="1"/>
      <c r="K102" s="1"/>
      <c r="L102" s="1"/>
      <c r="R102" s="1"/>
      <c r="AC102" s="1"/>
      <c r="AE102" s="1"/>
      <c r="AG102" s="1"/>
    </row>
    <row r="103" spans="6:33" customHeight="1">
      <c r="F103" s="1"/>
      <c r="G103" s="1"/>
      <c r="J103" s="1"/>
      <c r="K103" s="1"/>
      <c r="L103" s="1"/>
      <c r="R103" s="1"/>
      <c r="AC103" s="1"/>
      <c r="AE103" s="1"/>
      <c r="AG103" s="1"/>
    </row>
    <row r="104" spans="6:33" customHeight="1">
      <c r="F104" s="1"/>
      <c r="G104" s="1"/>
      <c r="J104" s="1"/>
      <c r="K104" s="1"/>
      <c r="L104" s="1"/>
      <c r="R104" s="1"/>
      <c r="AC104" s="1"/>
      <c r="AE104" s="1"/>
      <c r="AG104" s="1"/>
    </row>
    <row r="105" spans="6:33" customHeight="1">
      <c r="F105" s="1"/>
      <c r="G105" s="1"/>
      <c r="J105" s="1"/>
      <c r="K105" s="1"/>
      <c r="L105" s="1"/>
      <c r="R105" s="1"/>
      <c r="AC105" s="1"/>
      <c r="AE105" s="1"/>
      <c r="AG105" s="1"/>
    </row>
    <row r="106" spans="6:33" customHeight="1">
      <c r="F106" s="1"/>
      <c r="G106" s="1"/>
      <c r="J106" s="1"/>
      <c r="K106" s="1"/>
      <c r="L106" s="1"/>
      <c r="R106" s="1"/>
      <c r="AC106" s="1"/>
      <c r="AE106" s="1"/>
      <c r="AG106" s="1"/>
    </row>
    <row r="107" spans="6:33" customHeight="1">
      <c r="F107" s="1"/>
      <c r="G107" s="1"/>
      <c r="J107" s="1"/>
      <c r="K107" s="1"/>
      <c r="L107" s="1"/>
      <c r="R107" s="1"/>
      <c r="AC107" s="1"/>
      <c r="AE107" s="1"/>
      <c r="AG107" s="1"/>
    </row>
    <row r="108" spans="6:33" customHeight="1">
      <c r="F108" s="1"/>
      <c r="G108" s="1"/>
      <c r="J108" s="1"/>
      <c r="K108" s="1"/>
      <c r="L108" s="1"/>
      <c r="R108" s="1"/>
      <c r="AC108" s="1"/>
      <c r="AE108" s="1"/>
      <c r="AG108" s="1"/>
    </row>
    <row r="109" spans="6:33" customHeight="1">
      <c r="F109" s="1"/>
      <c r="G109" s="1"/>
      <c r="J109" s="1"/>
      <c r="K109" s="1"/>
      <c r="L109" s="1"/>
      <c r="R109" s="1"/>
      <c r="AC109" s="1"/>
      <c r="AE109" s="1"/>
      <c r="AG109" s="1"/>
    </row>
    <row r="110" spans="6:33" customHeight="1">
      <c r="F110" s="1"/>
      <c r="G110" s="1"/>
      <c r="J110" s="1"/>
      <c r="K110" s="1"/>
      <c r="L110" s="1"/>
      <c r="R110" s="1"/>
      <c r="AC110" s="1"/>
      <c r="AE110" s="1"/>
      <c r="AG110" s="1"/>
    </row>
    <row r="111" spans="6:33" customHeight="1">
      <c r="F111" s="1"/>
      <c r="G111" s="1"/>
      <c r="J111" s="1"/>
      <c r="K111" s="1"/>
      <c r="L111" s="1"/>
      <c r="R111" s="1"/>
      <c r="AC111" s="1"/>
      <c r="AE111" s="1"/>
      <c r="AG111" s="1"/>
    </row>
    <row r="112" spans="6:33" customHeight="1">
      <c r="F112" s="1"/>
      <c r="G112" s="1"/>
      <c r="J112" s="1"/>
      <c r="K112" s="1"/>
      <c r="L112" s="1"/>
      <c r="R112" s="1"/>
      <c r="AC112" s="1"/>
      <c r="AE112" s="1"/>
      <c r="AG112" s="1"/>
    </row>
    <row r="113" spans="6:33" customHeight="1">
      <c r="F113" s="1"/>
      <c r="G113" s="1"/>
      <c r="J113" s="1"/>
      <c r="K113" s="1"/>
      <c r="L113" s="1"/>
      <c r="R113" s="1"/>
      <c r="AC113" s="1"/>
      <c r="AE113" s="1"/>
      <c r="AG113" s="1"/>
    </row>
    <row r="114" spans="6:33" customHeight="1">
      <c r="F114" s="1"/>
      <c r="G114" s="1"/>
      <c r="J114" s="1"/>
      <c r="K114" s="1"/>
      <c r="L114" s="1"/>
      <c r="R114" s="1"/>
      <c r="AC114" s="1"/>
      <c r="AE114" s="1"/>
      <c r="AG114" s="1"/>
    </row>
    <row r="115" spans="6:33" customHeight="1">
      <c r="F115" s="1"/>
      <c r="G115" s="1"/>
      <c r="J115" s="1"/>
      <c r="K115" s="1"/>
      <c r="L115" s="1"/>
      <c r="R115" s="1"/>
      <c r="AC115" s="1"/>
      <c r="AE115" s="1"/>
      <c r="AG115" s="1"/>
    </row>
    <row r="116" spans="6:33" customHeight="1">
      <c r="F116" s="1"/>
      <c r="G116" s="1"/>
      <c r="J116" s="1"/>
      <c r="K116" s="1"/>
      <c r="L116" s="1"/>
      <c r="R116" s="1"/>
      <c r="AC116" s="1"/>
      <c r="AE116" s="1"/>
      <c r="AG116" s="1"/>
    </row>
    <row r="117" spans="6:33" customHeight="1">
      <c r="F117" s="1"/>
      <c r="G117" s="1"/>
      <c r="J117" s="1"/>
      <c r="K117" s="1"/>
      <c r="L117" s="1"/>
      <c r="R117" s="1"/>
      <c r="AC117" s="1"/>
      <c r="AE117" s="1"/>
      <c r="AG117" s="1"/>
    </row>
    <row r="118" spans="6:33" customHeight="1">
      <c r="F118" s="1"/>
      <c r="G118" s="1"/>
      <c r="J118" s="1"/>
      <c r="K118" s="1"/>
      <c r="L118" s="1"/>
      <c r="R118" s="1"/>
      <c r="AC118" s="1"/>
      <c r="AE118" s="1"/>
      <c r="AG118" s="1"/>
    </row>
    <row r="119" spans="6:33" customHeight="1">
      <c r="F119" s="1"/>
      <c r="G119" s="1"/>
      <c r="J119" s="1"/>
      <c r="K119" s="1"/>
      <c r="L119" s="1"/>
      <c r="R119" s="1"/>
      <c r="AC119" s="1"/>
      <c r="AE119" s="1"/>
      <c r="AG119" s="1"/>
    </row>
    <row r="120" spans="6:33" customHeight="1">
      <c r="F120" s="1"/>
      <c r="G120" s="1"/>
      <c r="J120" s="1"/>
      <c r="K120" s="1"/>
      <c r="L120" s="1"/>
      <c r="R120" s="1"/>
      <c r="AC120" s="1"/>
      <c r="AE120" s="1"/>
      <c r="AG120" s="1"/>
    </row>
    <row r="121" spans="6:33" customHeight="1">
      <c r="F121" s="1"/>
      <c r="G121" s="1"/>
      <c r="J121" s="1"/>
      <c r="K121" s="1"/>
      <c r="L121" s="1"/>
      <c r="R121" s="1"/>
      <c r="AC121" s="1"/>
      <c r="AE121" s="1"/>
      <c r="AG121" s="1"/>
    </row>
    <row r="122" spans="6:33" customHeight="1">
      <c r="F122" s="1"/>
      <c r="G122" s="1"/>
      <c r="J122" s="1"/>
      <c r="K122" s="1"/>
      <c r="L122" s="1"/>
      <c r="R122" s="1"/>
      <c r="AC122" s="1"/>
      <c r="AE122" s="1"/>
      <c r="AG122" s="1"/>
    </row>
    <row r="123" spans="6:33" customHeight="1">
      <c r="F123" s="1"/>
      <c r="G123" s="1"/>
      <c r="J123" s="1"/>
      <c r="K123" s="1"/>
      <c r="L123" s="1"/>
      <c r="R123" s="1"/>
      <c r="AC123" s="1"/>
      <c r="AE123" s="1"/>
      <c r="AG123" s="1"/>
    </row>
    <row r="124" spans="6:33" customHeight="1">
      <c r="F124" s="1"/>
      <c r="G124" s="1"/>
      <c r="J124" s="1"/>
      <c r="K124" s="1"/>
      <c r="L124" s="1"/>
      <c r="R124" s="1"/>
      <c r="AC124" s="1"/>
      <c r="AE124" s="1"/>
      <c r="AG124" s="1"/>
    </row>
    <row r="125" spans="6:33" customHeight="1">
      <c r="F125" s="1"/>
      <c r="G125" s="1"/>
      <c r="J125" s="1"/>
      <c r="K125" s="1"/>
      <c r="L125" s="1"/>
      <c r="R125" s="1"/>
      <c r="AC125" s="1"/>
      <c r="AE125" s="1"/>
      <c r="AG125" s="1"/>
    </row>
    <row r="126" spans="6:33" customHeight="1">
      <c r="F126" s="1"/>
      <c r="G126" s="1"/>
      <c r="J126" s="1"/>
      <c r="K126" s="1"/>
      <c r="L126" s="1"/>
      <c r="R126" s="1"/>
      <c r="AC126" s="1"/>
      <c r="AE126" s="1"/>
      <c r="AG126" s="1"/>
    </row>
    <row r="127" spans="6:33" customHeight="1">
      <c r="F127" s="1"/>
      <c r="G127" s="1"/>
      <c r="J127" s="1"/>
      <c r="K127" s="1"/>
      <c r="L127" s="1"/>
      <c r="R127" s="1"/>
      <c r="AC127" s="1"/>
      <c r="AE127" s="1"/>
      <c r="AG127" s="1"/>
    </row>
    <row r="128" spans="6:33" customHeight="1">
      <c r="F128" s="1"/>
      <c r="G128" s="1"/>
      <c r="J128" s="1"/>
      <c r="K128" s="1"/>
      <c r="L128" s="1"/>
      <c r="R128" s="1"/>
      <c r="AC128" s="1"/>
      <c r="AE128" s="1"/>
      <c r="AG128" s="1"/>
    </row>
    <row r="129" spans="6:33" customHeight="1">
      <c r="F129" s="1"/>
      <c r="G129" s="1"/>
      <c r="J129" s="1"/>
      <c r="K129" s="1"/>
      <c r="L129" s="1"/>
      <c r="R129" s="1"/>
      <c r="AC129" s="1"/>
      <c r="AE129" s="1"/>
      <c r="AG129" s="1"/>
    </row>
    <row r="130" spans="6:33" customHeight="1">
      <c r="F130" s="1"/>
      <c r="G130" s="1"/>
      <c r="J130" s="1"/>
      <c r="K130" s="1"/>
      <c r="L130" s="1"/>
      <c r="R130" s="1"/>
      <c r="AC130" s="1"/>
      <c r="AE130" s="1"/>
      <c r="AG130" s="1"/>
    </row>
    <row r="131" spans="6:33" customHeight="1">
      <c r="F131" s="1"/>
      <c r="G131" s="1"/>
      <c r="J131" s="1"/>
      <c r="K131" s="1"/>
      <c r="L131" s="1"/>
      <c r="R131" s="1"/>
      <c r="AC131" s="1"/>
      <c r="AE131" s="1"/>
      <c r="AG131" s="1"/>
    </row>
    <row r="132" spans="6:33" customHeight="1">
      <c r="F132" s="1"/>
      <c r="G132" s="1"/>
      <c r="J132" s="1"/>
      <c r="K132" s="1"/>
      <c r="L132" s="1"/>
      <c r="R132" s="1"/>
      <c r="AC132" s="1"/>
      <c r="AE132" s="1"/>
      <c r="AG132" s="1"/>
    </row>
    <row r="133" spans="6:33" customHeight="1">
      <c r="F133" s="1"/>
      <c r="G133" s="1"/>
      <c r="J133" s="1"/>
      <c r="K133" s="1"/>
      <c r="L133" s="1"/>
      <c r="R133" s="1"/>
      <c r="AC133" s="1"/>
      <c r="AE133" s="1"/>
      <c r="AG133" s="1"/>
    </row>
    <row r="134" spans="6:33" customHeight="1">
      <c r="F134" s="1"/>
      <c r="G134" s="1"/>
      <c r="J134" s="1"/>
      <c r="K134" s="1"/>
      <c r="L134" s="1"/>
      <c r="R134" s="1"/>
      <c r="AC134" s="1"/>
      <c r="AE134" s="1"/>
      <c r="AG134" s="1"/>
    </row>
    <row r="135" spans="6:33" customHeight="1">
      <c r="F135" s="1"/>
      <c r="G135" s="1"/>
      <c r="J135" s="1"/>
      <c r="K135" s="1"/>
      <c r="L135" s="1"/>
      <c r="R135" s="1"/>
      <c r="AC135" s="1"/>
      <c r="AE135" s="1"/>
      <c r="AG135" s="1"/>
    </row>
    <row r="136" spans="6:33" customHeight="1">
      <c r="F136" s="1"/>
      <c r="G136" s="1"/>
      <c r="J136" s="1"/>
      <c r="K136" s="1"/>
      <c r="L136" s="1"/>
      <c r="R136" s="1"/>
      <c r="AC136" s="1"/>
      <c r="AE136" s="1"/>
      <c r="AG136" s="1"/>
    </row>
    <row r="137" spans="6:33" customHeight="1">
      <c r="F137" s="1"/>
      <c r="G137" s="1"/>
      <c r="J137" s="1"/>
      <c r="K137" s="1"/>
      <c r="L137" s="1"/>
      <c r="R137" s="1"/>
      <c r="AC137" s="1"/>
      <c r="AE137" s="1"/>
      <c r="AG137" s="1"/>
    </row>
    <row r="138" spans="6:33" customHeight="1">
      <c r="F138" s="1"/>
      <c r="G138" s="1"/>
      <c r="J138" s="1"/>
      <c r="K138" s="1"/>
      <c r="L138" s="1"/>
      <c r="R138" s="1"/>
      <c r="AC138" s="1"/>
      <c r="AE138" s="1"/>
      <c r="AG138" s="1"/>
    </row>
    <row r="139" spans="6:33" customHeight="1">
      <c r="F139" s="1"/>
      <c r="G139" s="1"/>
      <c r="J139" s="1"/>
      <c r="K139" s="1"/>
      <c r="L139" s="1"/>
      <c r="R139" s="1"/>
      <c r="AC139" s="1"/>
      <c r="AE139" s="1"/>
      <c r="AG139" s="1"/>
    </row>
    <row r="140" spans="6:33" customHeight="1">
      <c r="F140" s="1"/>
      <c r="G140" s="1"/>
      <c r="J140" s="1"/>
      <c r="K140" s="1"/>
      <c r="L140" s="1"/>
      <c r="R140" s="1"/>
      <c r="AC140" s="1"/>
      <c r="AE140" s="1"/>
      <c r="AG140" s="1"/>
    </row>
    <row r="141" spans="6:33" customHeight="1">
      <c r="F141" s="1"/>
      <c r="G141" s="1"/>
      <c r="J141" s="1"/>
      <c r="K141" s="1"/>
      <c r="L141" s="1"/>
      <c r="R141" s="1"/>
      <c r="AC141" s="1"/>
      <c r="AE141" s="1"/>
      <c r="AG141" s="1"/>
    </row>
    <row r="142" spans="6:33" customHeight="1">
      <c r="F142" s="1"/>
      <c r="G142" s="1"/>
      <c r="J142" s="1"/>
      <c r="K142" s="1"/>
      <c r="L142" s="1"/>
      <c r="R142" s="1"/>
      <c r="AC142" s="1"/>
      <c r="AE142" s="1"/>
      <c r="AG142" s="1"/>
    </row>
    <row r="143" spans="6:33" customHeight="1">
      <c r="F143" s="1"/>
      <c r="G143" s="1"/>
      <c r="J143" s="1"/>
      <c r="K143" s="1"/>
      <c r="L143" s="1"/>
      <c r="R143" s="1"/>
      <c r="AC143" s="1"/>
      <c r="AE143" s="1"/>
      <c r="AG143" s="1"/>
    </row>
    <row r="144" spans="6:33" customHeight="1">
      <c r="F144" s="1"/>
      <c r="G144" s="1"/>
      <c r="J144" s="1"/>
      <c r="K144" s="1"/>
      <c r="L144" s="1"/>
      <c r="R144" s="1"/>
      <c r="AC144" s="1"/>
      <c r="AE144" s="1"/>
      <c r="AG144" s="1"/>
    </row>
    <row r="145" spans="6:33" customHeight="1">
      <c r="F145" s="1"/>
      <c r="G145" s="1"/>
      <c r="J145" s="1"/>
      <c r="K145" s="1"/>
      <c r="L145" s="1"/>
      <c r="R145" s="1"/>
      <c r="AC145" s="1"/>
      <c r="AE145" s="1"/>
      <c r="AG145" s="1"/>
    </row>
    <row r="146" spans="6:33" customHeight="1">
      <c r="F146" s="1"/>
      <c r="G146" s="1"/>
      <c r="J146" s="1"/>
      <c r="K146" s="1"/>
      <c r="L146" s="1"/>
      <c r="R146" s="1"/>
      <c r="AC146" s="1"/>
      <c r="AE146" s="1"/>
      <c r="AG146" s="1"/>
    </row>
    <row r="147" spans="6:33" customHeight="1">
      <c r="F147" s="1"/>
      <c r="G147" s="1"/>
      <c r="J147" s="1"/>
      <c r="K147" s="1"/>
      <c r="L147" s="1"/>
      <c r="R147" s="1"/>
      <c r="AC147" s="1"/>
      <c r="AE147" s="1"/>
      <c r="AG147" s="1"/>
    </row>
    <row r="148" spans="6:33" customHeight="1">
      <c r="F148" s="1"/>
      <c r="G148" s="1"/>
      <c r="J148" s="1"/>
      <c r="K148" s="1"/>
      <c r="L148" s="1"/>
      <c r="R148" s="1"/>
      <c r="AC148" s="1"/>
      <c r="AE148" s="1"/>
      <c r="AG148" s="1"/>
    </row>
    <row r="149" spans="6:33" customHeight="1">
      <c r="F149" s="1"/>
      <c r="G149" s="1"/>
      <c r="J149" s="1"/>
      <c r="K149" s="1"/>
      <c r="L149" s="1"/>
      <c r="R149" s="1"/>
      <c r="AC149" s="1"/>
      <c r="AE149" s="1"/>
      <c r="AG149" s="1"/>
    </row>
    <row r="150" spans="6:33" customHeight="1">
      <c r="F150" s="1"/>
      <c r="G150" s="1"/>
      <c r="J150" s="1"/>
      <c r="K150" s="1"/>
      <c r="L150" s="1"/>
      <c r="R150" s="1"/>
      <c r="AC150" s="1"/>
      <c r="AE150" s="1"/>
      <c r="AG150" s="1"/>
    </row>
    <row r="151" spans="6:33" customHeight="1">
      <c r="F151" s="1"/>
      <c r="G151" s="1"/>
      <c r="J151" s="1"/>
      <c r="K151" s="1"/>
      <c r="L151" s="1"/>
      <c r="R151" s="1"/>
      <c r="AC151" s="1"/>
      <c r="AE151" s="1"/>
      <c r="AG151" s="1"/>
    </row>
    <row r="152" spans="6:33" customHeight="1">
      <c r="F152" s="1"/>
      <c r="G152" s="1"/>
      <c r="J152" s="1"/>
      <c r="K152" s="1"/>
      <c r="L152" s="1"/>
      <c r="R152" s="1"/>
      <c r="AC152" s="1"/>
      <c r="AE152" s="1"/>
      <c r="AG152" s="1"/>
    </row>
    <row r="153" spans="6:33" customHeight="1">
      <c r="F153" s="1"/>
      <c r="G153" s="1"/>
      <c r="J153" s="1"/>
      <c r="K153" s="1"/>
      <c r="L153" s="1"/>
      <c r="R153" s="1"/>
      <c r="AC153" s="1"/>
      <c r="AE153" s="1"/>
      <c r="AG153" s="1"/>
    </row>
    <row r="154" spans="6:33" customHeight="1">
      <c r="F154" s="1"/>
      <c r="G154" s="1"/>
      <c r="J154" s="1"/>
      <c r="K154" s="1"/>
      <c r="L154" s="1"/>
      <c r="R154" s="1"/>
      <c r="AC154" s="1"/>
      <c r="AE154" s="1"/>
      <c r="AG154" s="1"/>
    </row>
    <row r="155" spans="6:33" customHeight="1">
      <c r="F155" s="1"/>
      <c r="G155" s="1"/>
      <c r="J155" s="1"/>
      <c r="K155" s="1"/>
      <c r="L155" s="1"/>
      <c r="R155" s="1"/>
      <c r="AC155" s="1"/>
      <c r="AE155" s="1"/>
      <c r="AG155" s="1"/>
    </row>
    <row r="156" spans="6:33" customHeight="1">
      <c r="F156" s="1"/>
      <c r="G156" s="1"/>
      <c r="J156" s="1"/>
      <c r="K156" s="1"/>
      <c r="L156" s="1"/>
      <c r="R156" s="1"/>
      <c r="AC156" s="1"/>
      <c r="AE156" s="1"/>
      <c r="AG156" s="1"/>
    </row>
    <row r="157" spans="6:33" customHeight="1">
      <c r="F157" s="1"/>
      <c r="G157" s="1"/>
      <c r="J157" s="1"/>
      <c r="K157" s="1"/>
      <c r="L157" s="1"/>
      <c r="R157" s="1"/>
      <c r="AC157" s="1"/>
      <c r="AE157" s="1"/>
      <c r="AG157" s="1"/>
    </row>
    <row r="158" spans="6:33" customHeight="1">
      <c r="F158" s="1"/>
      <c r="G158" s="1"/>
      <c r="J158" s="1"/>
      <c r="K158" s="1"/>
      <c r="L158" s="1"/>
      <c r="R158" s="1"/>
      <c r="AC158" s="1"/>
      <c r="AE158" s="1"/>
      <c r="AG158" s="1"/>
    </row>
    <row r="159" spans="6:33" customHeight="1">
      <c r="F159" s="1"/>
      <c r="G159" s="1"/>
      <c r="J159" s="1"/>
      <c r="K159" s="1"/>
      <c r="L159" s="1"/>
      <c r="R159" s="1"/>
      <c r="AC159" s="1"/>
      <c r="AE159" s="1"/>
      <c r="AG159" s="1"/>
    </row>
    <row r="160" spans="6:33" customHeight="1">
      <c r="F160" s="1"/>
      <c r="G160" s="1"/>
      <c r="J160" s="1"/>
      <c r="K160" s="1"/>
      <c r="L160" s="1"/>
      <c r="R160" s="1"/>
      <c r="AC160" s="1"/>
      <c r="AE160" s="1"/>
      <c r="AG160" s="1"/>
    </row>
    <row r="161" spans="6:33" customHeight="1">
      <c r="F161" s="1"/>
      <c r="G161" s="1"/>
      <c r="J161" s="1"/>
      <c r="K161" s="1"/>
      <c r="L161" s="1"/>
      <c r="R161" s="1"/>
      <c r="AC161" s="1"/>
      <c r="AE161" s="1"/>
      <c r="AG161" s="1"/>
    </row>
    <row r="162" spans="6:33" customHeight="1">
      <c r="F162" s="1"/>
      <c r="G162" s="1"/>
      <c r="J162" s="1"/>
      <c r="K162" s="1"/>
      <c r="L162" s="1"/>
      <c r="R162" s="1"/>
      <c r="AC162" s="1"/>
      <c r="AE162" s="1"/>
      <c r="AG162" s="1"/>
    </row>
    <row r="163" spans="6:33" customHeight="1">
      <c r="F163" s="1"/>
      <c r="G163" s="1"/>
      <c r="J163" s="1"/>
      <c r="K163" s="1"/>
      <c r="L163" s="1"/>
      <c r="R163" s="1"/>
      <c r="AC163" s="1"/>
      <c r="AE163" s="1"/>
      <c r="AG163" s="1"/>
    </row>
    <row r="164" spans="6:33" customHeight="1">
      <c r="F164" s="1"/>
      <c r="G164" s="1"/>
      <c r="J164" s="1"/>
      <c r="K164" s="1"/>
      <c r="L164" s="1"/>
      <c r="R164" s="1"/>
      <c r="AC164" s="1"/>
      <c r="AE164" s="1"/>
      <c r="AG164" s="1"/>
    </row>
    <row r="165" spans="6:33" customHeight="1">
      <c r="F165" s="1"/>
      <c r="G165" s="1"/>
      <c r="J165" s="1"/>
      <c r="K165" s="1"/>
      <c r="L165" s="1"/>
      <c r="R165" s="1"/>
      <c r="AC165" s="1"/>
      <c r="AE165" s="1"/>
      <c r="AG165" s="1"/>
    </row>
    <row r="166" spans="6:33" customHeight="1">
      <c r="F166" s="1"/>
      <c r="G166" s="1"/>
      <c r="J166" s="1"/>
      <c r="K166" s="1"/>
      <c r="L166" s="1"/>
      <c r="R166" s="1"/>
      <c r="AC166" s="1"/>
      <c r="AE166" s="1"/>
      <c r="AG166" s="1"/>
    </row>
    <row r="167" spans="6:33" customHeight="1">
      <c r="F167" s="1"/>
      <c r="G167" s="1"/>
      <c r="J167" s="1"/>
      <c r="K167" s="1"/>
      <c r="L167" s="1"/>
      <c r="R167" s="1"/>
      <c r="AC167" s="1"/>
      <c r="AE167" s="1"/>
      <c r="AG167" s="1"/>
    </row>
    <row r="168" spans="6:33" customHeight="1">
      <c r="F168" s="1"/>
      <c r="G168" s="1"/>
      <c r="J168" s="1"/>
      <c r="K168" s="1"/>
      <c r="L168" s="1"/>
      <c r="R168" s="1"/>
      <c r="AC168" s="1"/>
      <c r="AE168" s="1"/>
      <c r="AG168" s="1"/>
    </row>
    <row r="169" spans="6:33" customHeight="1">
      <c r="F169" s="1"/>
      <c r="G169" s="1"/>
      <c r="J169" s="1"/>
      <c r="K169" s="1"/>
      <c r="L169" s="1"/>
      <c r="R169" s="1"/>
      <c r="AC169" s="1"/>
      <c r="AE169" s="1"/>
      <c r="AG169" s="1"/>
    </row>
    <row r="170" spans="6:33" customHeight="1">
      <c r="F170" s="1"/>
      <c r="G170" s="1"/>
      <c r="J170" s="1"/>
      <c r="K170" s="1"/>
      <c r="L170" s="1"/>
      <c r="R170" s="1"/>
      <c r="AC170" s="1"/>
      <c r="AE170" s="1"/>
      <c r="AG170" s="1"/>
    </row>
    <row r="171" spans="6:33" customHeight="1">
      <c r="F171" s="1"/>
      <c r="G171" s="1"/>
      <c r="J171" s="1"/>
      <c r="K171" s="1"/>
      <c r="L171" s="1"/>
      <c r="R171" s="1"/>
      <c r="AC171" s="1"/>
      <c r="AE171" s="1"/>
      <c r="AG171" s="1"/>
    </row>
    <row r="172" spans="6:33" customHeight="1">
      <c r="F172" s="1"/>
      <c r="G172" s="1"/>
      <c r="J172" s="1"/>
      <c r="K172" s="1"/>
      <c r="L172" s="1"/>
      <c r="R172" s="1"/>
      <c r="AC172" s="1"/>
      <c r="AE172" s="1"/>
      <c r="AG172" s="1"/>
    </row>
    <row r="173" spans="6:33" customHeight="1">
      <c r="F173" s="1"/>
      <c r="G173" s="1"/>
      <c r="J173" s="1"/>
      <c r="K173" s="1"/>
      <c r="L173" s="1"/>
      <c r="R173" s="1"/>
      <c r="AC173" s="1"/>
      <c r="AE173" s="1"/>
      <c r="AG173" s="1"/>
    </row>
    <row r="174" spans="6:33" customHeight="1">
      <c r="F174" s="1"/>
      <c r="G174" s="1"/>
      <c r="J174" s="1"/>
      <c r="K174" s="1"/>
      <c r="L174" s="1"/>
      <c r="R174" s="1"/>
      <c r="AC174" s="1"/>
      <c r="AE174" s="1"/>
      <c r="AG174" s="1"/>
    </row>
    <row r="175" spans="6:33" customHeight="1">
      <c r="F175" s="1"/>
      <c r="G175" s="1"/>
      <c r="J175" s="1"/>
      <c r="K175" s="1"/>
      <c r="L175" s="1"/>
      <c r="R175" s="1"/>
      <c r="AC175" s="1"/>
      <c r="AE175" s="1"/>
      <c r="AG175" s="1"/>
    </row>
    <row r="176" spans="6:33" customHeight="1">
      <c r="F176" s="1"/>
      <c r="G176" s="1"/>
      <c r="J176" s="1"/>
      <c r="K176" s="1"/>
      <c r="L176" s="1"/>
      <c r="R176" s="1"/>
      <c r="AC176" s="1"/>
      <c r="AE176" s="1"/>
      <c r="AG176" s="1"/>
    </row>
    <row r="177" spans="6:33" customHeight="1">
      <c r="F177" s="1"/>
      <c r="G177" s="1"/>
      <c r="J177" s="1"/>
      <c r="K177" s="1"/>
      <c r="L177" s="1"/>
      <c r="R177" s="1"/>
      <c r="AC177" s="1"/>
      <c r="AE177" s="1"/>
      <c r="AG177" s="1"/>
    </row>
    <row r="178" spans="6:33" customHeight="1">
      <c r="F178" s="1"/>
      <c r="G178" s="1"/>
      <c r="J178" s="1"/>
      <c r="K178" s="1"/>
      <c r="L178" s="1"/>
      <c r="R178" s="1"/>
      <c r="AC178" s="1"/>
      <c r="AE178" s="1"/>
      <c r="AG178" s="1"/>
    </row>
    <row r="179" spans="6:33" customHeight="1">
      <c r="F179" s="1"/>
      <c r="G179" s="1"/>
      <c r="J179" s="1"/>
      <c r="K179" s="1"/>
      <c r="L179" s="1"/>
      <c r="R179" s="1"/>
      <c r="AC179" s="1"/>
      <c r="AE179" s="1"/>
      <c r="AG179" s="1"/>
    </row>
    <row r="180" spans="6:33" customHeight="1">
      <c r="F180" s="1"/>
      <c r="G180" s="1"/>
      <c r="J180" s="1"/>
      <c r="K180" s="1"/>
      <c r="L180" s="1"/>
      <c r="R180" s="1"/>
      <c r="AC180" s="1"/>
      <c r="AE180" s="1"/>
      <c r="AG180" s="1"/>
    </row>
    <row r="181" spans="6:33" customHeight="1">
      <c r="F181" s="1"/>
      <c r="G181" s="1"/>
      <c r="J181" s="1"/>
      <c r="K181" s="1"/>
      <c r="L181" s="1"/>
      <c r="R181" s="1"/>
      <c r="AC181" s="1"/>
      <c r="AE181" s="1"/>
      <c r="AG181" s="1"/>
    </row>
    <row r="182" spans="6:33" customHeight="1">
      <c r="F182" s="1"/>
      <c r="G182" s="1"/>
      <c r="J182" s="1"/>
      <c r="K182" s="1"/>
      <c r="L182" s="1"/>
      <c r="R182" s="1"/>
      <c r="AC182" s="1"/>
      <c r="AE182" s="1"/>
      <c r="AG182" s="1"/>
    </row>
    <row r="183" spans="6:33" customHeight="1">
      <c r="F183" s="1"/>
      <c r="G183" s="1"/>
      <c r="J183" s="1"/>
      <c r="K183" s="1"/>
      <c r="L183" s="1"/>
      <c r="R183" s="1"/>
      <c r="AC183" s="1"/>
      <c r="AE183" s="1"/>
      <c r="AG183" s="1"/>
    </row>
    <row r="184" spans="6:33" customHeight="1">
      <c r="F184" s="1"/>
      <c r="G184" s="1"/>
      <c r="J184" s="1"/>
      <c r="K184" s="1"/>
      <c r="L184" s="1"/>
      <c r="R184" s="1"/>
      <c r="AC184" s="1"/>
      <c r="AE184" s="1"/>
      <c r="AG184" s="1"/>
    </row>
    <row r="185" spans="6:33" customHeight="1">
      <c r="F185" s="1"/>
      <c r="G185" s="1"/>
      <c r="J185" s="1"/>
      <c r="K185" s="1"/>
      <c r="L185" s="1"/>
      <c r="R185" s="1"/>
      <c r="AC185" s="1"/>
      <c r="AE185" s="1"/>
      <c r="AG185" s="1"/>
    </row>
    <row r="186" spans="6:33" customHeight="1">
      <c r="F186" s="1"/>
      <c r="G186" s="1"/>
      <c r="J186" s="1"/>
      <c r="K186" s="1"/>
      <c r="L186" s="1"/>
      <c r="R186" s="1"/>
      <c r="AC186" s="1"/>
      <c r="AE186" s="1"/>
      <c r="AG186" s="1"/>
    </row>
    <row r="187" spans="6:33" customHeight="1">
      <c r="F187" s="1"/>
      <c r="G187" s="1"/>
      <c r="J187" s="1"/>
      <c r="K187" s="1"/>
      <c r="L187" s="1"/>
      <c r="R187" s="1"/>
      <c r="AC187" s="1"/>
      <c r="AE187" s="1"/>
      <c r="AG187" s="1"/>
    </row>
    <row r="188" spans="6:33" customHeight="1">
      <c r="F188" s="1"/>
      <c r="G188" s="1"/>
      <c r="J188" s="1"/>
      <c r="K188" s="1"/>
      <c r="L188" s="1"/>
      <c r="R188" s="1"/>
      <c r="AC188" s="1"/>
      <c r="AE188" s="1"/>
      <c r="AG188" s="1"/>
    </row>
    <row r="189" spans="6:33" customHeight="1">
      <c r="F189" s="1"/>
      <c r="G189" s="1"/>
      <c r="J189" s="1"/>
      <c r="K189" s="1"/>
      <c r="L189" s="1"/>
      <c r="R189" s="1"/>
      <c r="AC189" s="1"/>
      <c r="AE189" s="1"/>
      <c r="AG189" s="1"/>
    </row>
    <row r="190" spans="6:33" customHeight="1">
      <c r="F190" s="1"/>
      <c r="G190" s="1"/>
      <c r="J190" s="1"/>
      <c r="K190" s="1"/>
      <c r="L190" s="1"/>
      <c r="R190" s="1"/>
      <c r="AC190" s="1"/>
      <c r="AE190" s="1"/>
      <c r="AG190" s="1"/>
    </row>
    <row r="191" spans="6:33" customHeight="1">
      <c r="F191" s="1"/>
      <c r="G191" s="1"/>
      <c r="J191" s="1"/>
      <c r="K191" s="1"/>
      <c r="L191" s="1"/>
      <c r="R191" s="1"/>
      <c r="AC191" s="1"/>
      <c r="AE191" s="1"/>
      <c r="AG191" s="1"/>
    </row>
    <row r="192" spans="6:33" customHeight="1">
      <c r="F192" s="1"/>
      <c r="G192" s="1"/>
      <c r="J192" s="1"/>
      <c r="K192" s="1"/>
      <c r="L192" s="1"/>
      <c r="R192" s="1"/>
      <c r="AC192" s="1"/>
      <c r="AE192" s="1"/>
      <c r="AG192" s="1"/>
    </row>
    <row r="193" spans="6:33" customHeight="1">
      <c r="F193" s="1"/>
      <c r="G193" s="1"/>
      <c r="J193" s="1"/>
      <c r="K193" s="1"/>
      <c r="L193" s="1"/>
      <c r="R193" s="1"/>
      <c r="AC193" s="1"/>
      <c r="AE193" s="1"/>
      <c r="AG193" s="1"/>
    </row>
    <row r="194" spans="6:33" customHeight="1">
      <c r="F194" s="1"/>
      <c r="G194" s="1"/>
      <c r="J194" s="1"/>
      <c r="K194" s="1"/>
      <c r="L194" s="1"/>
      <c r="R194" s="1"/>
      <c r="AC194" s="1"/>
      <c r="AE194" s="1"/>
      <c r="AG194" s="1"/>
    </row>
    <row r="195" spans="6:33" customHeight="1">
      <c r="F195" s="1"/>
      <c r="G195" s="1"/>
      <c r="J195" s="1"/>
      <c r="K195" s="1"/>
      <c r="L195" s="1"/>
      <c r="R195" s="1"/>
      <c r="AC195" s="1"/>
      <c r="AE195" s="1"/>
      <c r="AG195" s="1"/>
    </row>
    <row r="196" spans="6:33" customHeight="1">
      <c r="F196" s="1"/>
      <c r="G196" s="1"/>
      <c r="J196" s="1"/>
      <c r="K196" s="1"/>
      <c r="L196" s="1"/>
      <c r="R196" s="1"/>
      <c r="AC196" s="1"/>
      <c r="AE196" s="1"/>
      <c r="AG196" s="1"/>
    </row>
    <row r="197" spans="6:33" customHeight="1">
      <c r="F197" s="1"/>
      <c r="G197" s="1"/>
      <c r="J197" s="1"/>
      <c r="K197" s="1"/>
      <c r="L197" s="1"/>
      <c r="R197" s="1"/>
      <c r="AC197" s="1"/>
      <c r="AE197" s="1"/>
      <c r="AG197" s="1"/>
    </row>
    <row r="198" spans="6:33" customHeight="1">
      <c r="F198" s="1"/>
      <c r="G198" s="1"/>
      <c r="J198" s="1"/>
      <c r="K198" s="1"/>
      <c r="L198" s="1"/>
      <c r="R198" s="1"/>
      <c r="AC198" s="1"/>
      <c r="AE198" s="1"/>
      <c r="AG198" s="1"/>
    </row>
    <row r="199" spans="6:33" customHeight="1">
      <c r="F199" s="1"/>
      <c r="G199" s="1"/>
      <c r="J199" s="1"/>
      <c r="K199" s="1"/>
      <c r="L199" s="1"/>
      <c r="R199" s="1"/>
      <c r="AC199" s="1"/>
      <c r="AE199" s="1"/>
      <c r="AG199" s="1"/>
    </row>
    <row r="200" spans="6:33" customHeight="1">
      <c r="F200" s="1"/>
      <c r="G200" s="1"/>
      <c r="J200" s="1"/>
      <c r="K200" s="1"/>
      <c r="L200" s="1"/>
      <c r="R200" s="1"/>
      <c r="AC200" s="1"/>
      <c r="AE200" s="1"/>
      <c r="AG200" s="1"/>
    </row>
    <row r="201" spans="6:33" customHeight="1">
      <c r="F201" s="1"/>
      <c r="G201" s="1"/>
      <c r="J201" s="1"/>
      <c r="K201" s="1"/>
      <c r="L201" s="1"/>
      <c r="R201" s="1"/>
      <c r="AC201" s="1"/>
      <c r="AE201" s="1"/>
      <c r="AG201" s="1"/>
    </row>
    <row r="202" spans="6:33" customHeight="1">
      <c r="F202" s="1"/>
      <c r="G202" s="1"/>
      <c r="J202" s="1"/>
      <c r="K202" s="1"/>
      <c r="L202" s="1"/>
      <c r="R202" s="1"/>
      <c r="AC202" s="1"/>
      <c r="AE202" s="1"/>
      <c r="AG202" s="1"/>
    </row>
    <row r="203" spans="6:33" customHeight="1">
      <c r="F203" s="1"/>
      <c r="G203" s="1"/>
      <c r="J203" s="1"/>
      <c r="K203" s="1"/>
      <c r="L203" s="1"/>
      <c r="R203" s="1"/>
      <c r="AC203" s="1"/>
      <c r="AE203" s="1"/>
      <c r="AG203" s="1"/>
    </row>
    <row r="204" spans="6:33" customHeight="1">
      <c r="F204" s="1"/>
      <c r="G204" s="1"/>
      <c r="J204" s="1"/>
      <c r="K204" s="1"/>
      <c r="L204" s="1"/>
      <c r="R204" s="1"/>
      <c r="AC204" s="1"/>
      <c r="AE204" s="1"/>
      <c r="AG204" s="1"/>
    </row>
    <row r="205" spans="6:33" customHeight="1">
      <c r="F205" s="1"/>
      <c r="G205" s="1"/>
      <c r="J205" s="1"/>
      <c r="K205" s="1"/>
      <c r="L205" s="1"/>
      <c r="R205" s="1"/>
      <c r="AC205" s="1"/>
      <c r="AE205" s="1"/>
      <c r="AG205" s="1"/>
    </row>
    <row r="206" spans="6:33" customHeight="1">
      <c r="F206" s="1"/>
      <c r="G206" s="1"/>
      <c r="J206" s="1"/>
      <c r="K206" s="1"/>
      <c r="L206" s="1"/>
      <c r="R206" s="1"/>
      <c r="AC206" s="1"/>
      <c r="AE206" s="1"/>
      <c r="AG206" s="1"/>
    </row>
    <row r="207" spans="6:33" customHeight="1">
      <c r="F207" s="1"/>
      <c r="G207" s="1"/>
      <c r="J207" s="1"/>
      <c r="K207" s="1"/>
      <c r="L207" s="1"/>
      <c r="R207" s="1"/>
      <c r="AC207" s="1"/>
      <c r="AE207" s="1"/>
      <c r="AG207" s="1"/>
    </row>
    <row r="208" spans="6:33" customHeight="1">
      <c r="F208" s="1"/>
      <c r="G208" s="1"/>
      <c r="J208" s="1"/>
      <c r="K208" s="1"/>
      <c r="L208" s="1"/>
      <c r="R208" s="1"/>
      <c r="AC208" s="1"/>
      <c r="AE208" s="1"/>
      <c r="AG208" s="1"/>
    </row>
    <row r="209" spans="6:33" customHeight="1">
      <c r="F209" s="1"/>
      <c r="G209" s="1"/>
      <c r="J209" s="1"/>
      <c r="K209" s="1"/>
      <c r="L209" s="1"/>
      <c r="R209" s="1"/>
      <c r="AC209" s="1"/>
      <c r="AE209" s="1"/>
      <c r="AG209" s="1"/>
    </row>
    <row r="210" spans="6:33" customHeight="1">
      <c r="F210" s="1"/>
      <c r="G210" s="1"/>
      <c r="J210" s="1"/>
      <c r="K210" s="1"/>
      <c r="L210" s="1"/>
      <c r="R210" s="1"/>
      <c r="AC210" s="1"/>
      <c r="AE210" s="1"/>
      <c r="AG210" s="1"/>
    </row>
    <row r="211" spans="6:33" customHeight="1">
      <c r="F211" s="1"/>
      <c r="G211" s="1"/>
      <c r="J211" s="1"/>
      <c r="K211" s="1"/>
      <c r="L211" s="1"/>
      <c r="R211" s="1"/>
      <c r="AC211" s="1"/>
      <c r="AE211" s="1"/>
      <c r="AG211" s="1"/>
    </row>
    <row r="212" spans="6:33" customHeight="1">
      <c r="F212" s="1"/>
      <c r="G212" s="1"/>
      <c r="J212" s="1"/>
      <c r="K212" s="1"/>
      <c r="L212" s="1"/>
      <c r="R212" s="1"/>
      <c r="AC212" s="1"/>
      <c r="AE212" s="1"/>
      <c r="AG212" s="1"/>
    </row>
    <row r="213" spans="6:33" customHeight="1">
      <c r="F213" s="1"/>
      <c r="G213" s="1"/>
      <c r="J213" s="1"/>
      <c r="K213" s="1"/>
      <c r="L213" s="1"/>
      <c r="R213" s="1"/>
      <c r="AC213" s="1"/>
      <c r="AE213" s="1"/>
      <c r="AG213" s="1"/>
    </row>
    <row r="214" spans="6:33" customHeight="1">
      <c r="F214" s="1"/>
      <c r="G214" s="1"/>
      <c r="J214" s="1"/>
      <c r="K214" s="1"/>
      <c r="L214" s="1"/>
      <c r="R214" s="1"/>
      <c r="AC214" s="1"/>
      <c r="AE214" s="1"/>
      <c r="AG214" s="1"/>
    </row>
    <row r="215" spans="6:33" customHeight="1">
      <c r="F215" s="1"/>
      <c r="G215" s="1"/>
      <c r="J215" s="1"/>
      <c r="K215" s="1"/>
      <c r="L215" s="1"/>
      <c r="R215" s="1"/>
      <c r="AC215" s="1"/>
      <c r="AE215" s="1"/>
      <c r="AG215" s="1"/>
    </row>
    <row r="216" spans="6:33" customHeight="1">
      <c r="F216" s="1"/>
      <c r="G216" s="1"/>
      <c r="J216" s="1"/>
      <c r="K216" s="1"/>
      <c r="L216" s="1"/>
      <c r="R216" s="1"/>
      <c r="AC216" s="1"/>
      <c r="AE216" s="1"/>
      <c r="AG216" s="1"/>
    </row>
    <row r="217" spans="6:33" customHeight="1">
      <c r="F217" s="1"/>
      <c r="G217" s="1"/>
      <c r="J217" s="1"/>
      <c r="K217" s="1"/>
      <c r="L217" s="1"/>
      <c r="R217" s="1"/>
      <c r="AC217" s="1"/>
      <c r="AE217" s="1"/>
      <c r="AG217" s="1"/>
    </row>
    <row r="218" spans="6:33" customHeight="1">
      <c r="F218" s="1"/>
      <c r="G218" s="1"/>
      <c r="J218" s="1"/>
      <c r="K218" s="1"/>
      <c r="L218" s="1"/>
      <c r="R218" s="1"/>
      <c r="AC218" s="1"/>
      <c r="AE218" s="1"/>
      <c r="AG218" s="1"/>
    </row>
    <row r="219" spans="6:33" customHeight="1">
      <c r="F219" s="1"/>
      <c r="G219" s="1"/>
      <c r="J219" s="1"/>
      <c r="K219" s="1"/>
      <c r="L219" s="1"/>
      <c r="R219" s="1"/>
      <c r="AC219" s="1"/>
      <c r="AE219" s="1"/>
      <c r="AG219" s="1"/>
    </row>
    <row r="220" spans="6:33" customHeight="1">
      <c r="F220" s="1"/>
      <c r="G220" s="1"/>
      <c r="J220" s="1"/>
      <c r="K220" s="1"/>
      <c r="L220" s="1"/>
      <c r="R220" s="1"/>
      <c r="AC220" s="1"/>
      <c r="AE220" s="1"/>
      <c r="AG220" s="1"/>
    </row>
    <row r="221" spans="6:33" customHeight="1">
      <c r="F221" s="1"/>
      <c r="G221" s="1"/>
      <c r="J221" s="1"/>
      <c r="K221" s="1"/>
      <c r="L221" s="1"/>
      <c r="R221" s="1"/>
      <c r="AC221" s="1"/>
      <c r="AE221" s="1"/>
      <c r="AG221" s="1"/>
    </row>
    <row r="222" spans="6:33" customHeight="1">
      <c r="F222" s="1"/>
      <c r="G222" s="1"/>
      <c r="J222" s="1"/>
      <c r="K222" s="1"/>
      <c r="L222" s="1"/>
      <c r="R222" s="1"/>
      <c r="AC222" s="1"/>
      <c r="AE222" s="1"/>
      <c r="AG222" s="1"/>
    </row>
    <row r="223" spans="6:33" customHeight="1">
      <c r="F223" s="1"/>
      <c r="G223" s="1"/>
      <c r="J223" s="1"/>
      <c r="K223" s="1"/>
      <c r="L223" s="1"/>
      <c r="R223" s="1"/>
      <c r="AC223" s="1"/>
      <c r="AE223" s="1"/>
      <c r="AG223" s="1"/>
    </row>
    <row r="224" spans="6:33" customHeight="1">
      <c r="F224" s="1"/>
      <c r="G224" s="1"/>
      <c r="J224" s="1"/>
      <c r="K224" s="1"/>
      <c r="L224" s="1"/>
      <c r="R224" s="1"/>
      <c r="AC224" s="1"/>
      <c r="AE224" s="1"/>
      <c r="AG224" s="1"/>
    </row>
    <row r="225" spans="6:33" customHeight="1">
      <c r="F225" s="1"/>
      <c r="G225" s="1"/>
      <c r="J225" s="1"/>
      <c r="K225" s="1"/>
      <c r="L225" s="1"/>
      <c r="R225" s="1"/>
      <c r="AC225" s="1"/>
      <c r="AE225" s="1"/>
      <c r="AG225" s="1"/>
    </row>
    <row r="226" spans="6:33" customHeight="1">
      <c r="F226" s="1"/>
      <c r="G226" s="1"/>
      <c r="J226" s="1"/>
      <c r="K226" s="1"/>
      <c r="L226" s="1"/>
      <c r="R226" s="1"/>
      <c r="AC226" s="1"/>
      <c r="AE226" s="1"/>
      <c r="AG226" s="1"/>
    </row>
    <row r="227" spans="6:33" customHeight="1">
      <c r="F227" s="1"/>
      <c r="G227" s="1"/>
      <c r="J227" s="1"/>
      <c r="K227" s="1"/>
      <c r="L227" s="1"/>
      <c r="R227" s="1"/>
      <c r="AC227" s="1"/>
      <c r="AE227" s="1"/>
      <c r="AG227" s="1"/>
    </row>
    <row r="228" spans="6:33" customHeight="1">
      <c r="F228" s="1"/>
      <c r="G228" s="1"/>
      <c r="J228" s="1"/>
      <c r="K228" s="1"/>
      <c r="L228" s="1"/>
      <c r="R228" s="1"/>
      <c r="AC228" s="1"/>
      <c r="AE228" s="1"/>
      <c r="AG228" s="1"/>
    </row>
    <row r="229" spans="6:33" customHeight="1">
      <c r="F229" s="1"/>
      <c r="G229" s="1"/>
      <c r="J229" s="1"/>
      <c r="K229" s="1"/>
      <c r="L229" s="1"/>
      <c r="R229" s="1"/>
      <c r="AC229" s="1"/>
      <c r="AE229" s="1"/>
      <c r="AG229" s="1"/>
    </row>
    <row r="230" spans="6:33" customHeight="1">
      <c r="F230" s="1"/>
      <c r="G230" s="1"/>
      <c r="J230" s="1"/>
      <c r="K230" s="1"/>
      <c r="L230" s="1"/>
      <c r="R230" s="1"/>
      <c r="AC230" s="1"/>
      <c r="AE230" s="1"/>
      <c r="AG230" s="1"/>
    </row>
    <row r="231" spans="6:33" customHeight="1">
      <c r="F231" s="1"/>
      <c r="G231" s="1"/>
      <c r="J231" s="1"/>
      <c r="K231" s="1"/>
      <c r="L231" s="1"/>
      <c r="R231" s="1"/>
      <c r="AC231" s="1"/>
      <c r="AE231" s="1"/>
      <c r="AG231" s="1"/>
    </row>
    <row r="232" spans="6:33" customHeight="1">
      <c r="F232" s="1"/>
      <c r="G232" s="1"/>
      <c r="J232" s="1"/>
      <c r="K232" s="1"/>
      <c r="L232" s="1"/>
      <c r="R232" s="1"/>
      <c r="AC232" s="1"/>
      <c r="AE232" s="1"/>
      <c r="AG232" s="1"/>
    </row>
    <row r="233" spans="6:33" customHeight="1">
      <c r="F233" s="1"/>
      <c r="G233" s="1"/>
      <c r="J233" s="1"/>
      <c r="K233" s="1"/>
      <c r="L233" s="1"/>
      <c r="R233" s="1"/>
      <c r="AC233" s="1"/>
      <c r="AE233" s="1"/>
      <c r="AG233" s="1"/>
    </row>
    <row r="234" spans="6:33" customHeight="1">
      <c r="F234" s="1"/>
      <c r="G234" s="1"/>
      <c r="J234" s="1"/>
      <c r="K234" s="1"/>
      <c r="L234" s="1"/>
      <c r="R234" s="1"/>
      <c r="AC234" s="1"/>
      <c r="AE234" s="1"/>
      <c r="AG234" s="1"/>
    </row>
    <row r="235" spans="6:33" customHeight="1">
      <c r="F235" s="1"/>
      <c r="G235" s="1"/>
      <c r="J235" s="1"/>
      <c r="K235" s="1"/>
      <c r="L235" s="1"/>
      <c r="R235" s="1"/>
      <c r="AC235" s="1"/>
      <c r="AE235" s="1"/>
      <c r="AG235" s="1"/>
    </row>
    <row r="236" spans="6:33" customHeight="1">
      <c r="F236" s="1"/>
      <c r="G236" s="1"/>
      <c r="J236" s="1"/>
      <c r="K236" s="1"/>
      <c r="L236" s="1"/>
      <c r="R236" s="1"/>
      <c r="AC236" s="1"/>
      <c r="AE236" s="1"/>
      <c r="AG236" s="1"/>
    </row>
    <row r="237" spans="6:33" customHeight="1">
      <c r="F237" s="1"/>
      <c r="G237" s="1"/>
      <c r="J237" s="1"/>
      <c r="K237" s="1"/>
      <c r="L237" s="1"/>
      <c r="R237" s="1"/>
      <c r="AC237" s="1"/>
      <c r="AE237" s="1"/>
      <c r="AG237" s="1"/>
    </row>
    <row r="238" spans="6:33" customHeight="1">
      <c r="F238" s="1"/>
      <c r="G238" s="1"/>
      <c r="J238" s="1"/>
      <c r="K238" s="1"/>
      <c r="L238" s="1"/>
      <c r="R238" s="1"/>
      <c r="AC238" s="1"/>
      <c r="AE238" s="1"/>
      <c r="AG238" s="1"/>
    </row>
    <row r="239" spans="6:33" customHeight="1">
      <c r="F239" s="1"/>
      <c r="G239" s="1"/>
      <c r="J239" s="1"/>
      <c r="K239" s="1"/>
      <c r="L239" s="1"/>
      <c r="R239" s="1"/>
      <c r="AC239" s="1"/>
      <c r="AE239" s="1"/>
      <c r="AG239" s="1"/>
    </row>
    <row r="240" spans="6:33" customHeight="1">
      <c r="F240" s="1"/>
      <c r="G240" s="1"/>
      <c r="J240" s="1"/>
      <c r="K240" s="1"/>
      <c r="L240" s="1"/>
      <c r="R240" s="1"/>
      <c r="AC240" s="1"/>
      <c r="AE240" s="1"/>
      <c r="AG240" s="1"/>
    </row>
    <row r="241" spans="6:33" customHeight="1">
      <c r="F241" s="1"/>
      <c r="G241" s="1"/>
      <c r="J241" s="1"/>
      <c r="K241" s="1"/>
      <c r="L241" s="1"/>
      <c r="R241" s="1"/>
      <c r="AC241" s="1"/>
      <c r="AE241" s="1"/>
      <c r="AG241" s="1"/>
    </row>
    <row r="242" spans="6:33" customHeight="1">
      <c r="F242" s="1"/>
      <c r="G242" s="1"/>
      <c r="J242" s="1"/>
      <c r="K242" s="1"/>
      <c r="L242" s="1"/>
      <c r="R242" s="1"/>
      <c r="AC242" s="1"/>
      <c r="AE242" s="1"/>
      <c r="AG242" s="1"/>
    </row>
    <row r="243" spans="6:33" customHeight="1">
      <c r="F243" s="1"/>
      <c r="G243" s="1"/>
      <c r="J243" s="1"/>
      <c r="K243" s="1"/>
      <c r="L243" s="1"/>
      <c r="R243" s="1"/>
      <c r="AC243" s="1"/>
      <c r="AE243" s="1"/>
      <c r="AG243" s="1"/>
    </row>
    <row r="244" spans="6:33" customHeight="1">
      <c r="F244" s="1"/>
      <c r="G244" s="1"/>
      <c r="J244" s="1"/>
      <c r="K244" s="1"/>
      <c r="L244" s="1"/>
      <c r="R244" s="1"/>
      <c r="AC244" s="1"/>
      <c r="AE244" s="1"/>
      <c r="AG244" s="1"/>
    </row>
    <row r="245" spans="6:33" customHeight="1">
      <c r="F245" s="1"/>
      <c r="G245" s="1"/>
      <c r="J245" s="1"/>
      <c r="K245" s="1"/>
      <c r="L245" s="1"/>
      <c r="R245" s="1"/>
      <c r="AC245" s="1"/>
      <c r="AE245" s="1"/>
      <c r="AG245" s="1"/>
    </row>
    <row r="246" spans="6:33" customHeight="1">
      <c r="F246" s="1"/>
      <c r="G246" s="1"/>
      <c r="J246" s="1"/>
      <c r="K246" s="1"/>
      <c r="L246" s="1"/>
      <c r="R246" s="1"/>
      <c r="AC246" s="1"/>
      <c r="AE246" s="1"/>
      <c r="AG246" s="1"/>
    </row>
    <row r="247" spans="6:33" customHeight="1">
      <c r="F247" s="1"/>
      <c r="G247" s="1"/>
      <c r="J247" s="1"/>
      <c r="K247" s="1"/>
      <c r="L247" s="1"/>
      <c r="R247" s="1"/>
      <c r="AC247" s="1"/>
      <c r="AE247" s="1"/>
      <c r="AG247" s="1"/>
    </row>
    <row r="248" spans="6:33" customHeight="1">
      <c r="F248" s="1"/>
      <c r="G248" s="1"/>
      <c r="J248" s="1"/>
      <c r="K248" s="1"/>
      <c r="L248" s="1"/>
      <c r="R248" s="1"/>
      <c r="AC248" s="1"/>
      <c r="AE248" s="1"/>
      <c r="AG248" s="1"/>
    </row>
    <row r="249" spans="6:33" customHeight="1">
      <c r="F249" s="1"/>
      <c r="G249" s="1"/>
      <c r="J249" s="1"/>
      <c r="K249" s="1"/>
      <c r="L249" s="1"/>
      <c r="R249" s="1"/>
      <c r="AC249" s="1"/>
      <c r="AE249" s="1"/>
      <c r="AG249" s="1"/>
    </row>
    <row r="250" spans="6:33" customHeight="1">
      <c r="F250" s="1"/>
      <c r="G250" s="1"/>
      <c r="J250" s="1"/>
      <c r="K250" s="1"/>
      <c r="L250" s="1"/>
      <c r="R250" s="1"/>
      <c r="AC250" s="1"/>
      <c r="AE250" s="1"/>
      <c r="AG250" s="1"/>
    </row>
    <row r="251" spans="6:33" customHeight="1">
      <c r="F251" s="1"/>
      <c r="G251" s="1"/>
      <c r="J251" s="1"/>
      <c r="K251" s="1"/>
      <c r="L251" s="1"/>
      <c r="R251" s="1"/>
      <c r="AC251" s="1"/>
      <c r="AE251" s="1"/>
      <c r="AG251" s="1"/>
    </row>
    <row r="252" spans="6:33" customHeight="1">
      <c r="F252" s="1"/>
      <c r="G252" s="1"/>
      <c r="J252" s="1"/>
      <c r="K252" s="1"/>
      <c r="L252" s="1"/>
      <c r="R252" s="1"/>
      <c r="AC252" s="1"/>
      <c r="AE252" s="1"/>
      <c r="AG252" s="1"/>
    </row>
    <row r="253" spans="6:33" customHeight="1">
      <c r="F253" s="1"/>
      <c r="G253" s="1"/>
      <c r="J253" s="1"/>
      <c r="K253" s="1"/>
      <c r="L253" s="1"/>
      <c r="R253" s="1"/>
      <c r="AC253" s="1"/>
      <c r="AE253" s="1"/>
      <c r="AG253" s="1"/>
    </row>
    <row r="254" spans="6:33" customHeight="1">
      <c r="F254" s="1"/>
      <c r="G254" s="1"/>
      <c r="J254" s="1"/>
      <c r="K254" s="1"/>
      <c r="L254" s="1"/>
      <c r="R254" s="1"/>
      <c r="AC254" s="1"/>
      <c r="AE254" s="1"/>
      <c r="AG254" s="1"/>
    </row>
    <row r="255" spans="6:33" customHeight="1">
      <c r="F255" s="1"/>
      <c r="G255" s="1"/>
      <c r="J255" s="1"/>
      <c r="K255" s="1"/>
      <c r="L255" s="1"/>
      <c r="R255" s="1"/>
      <c r="AC255" s="1"/>
      <c r="AE255" s="1"/>
      <c r="AG255" s="1"/>
    </row>
    <row r="256" spans="6:33" customHeight="1">
      <c r="F256" s="1"/>
      <c r="G256" s="1"/>
      <c r="J256" s="1"/>
      <c r="K256" s="1"/>
      <c r="L256" s="1"/>
      <c r="R256" s="1"/>
      <c r="AC256" s="1"/>
      <c r="AE256" s="1"/>
      <c r="AG256" s="1"/>
    </row>
    <row r="257" spans="6:33" customHeight="1">
      <c r="F257" s="1"/>
      <c r="G257" s="1"/>
      <c r="J257" s="1"/>
      <c r="K257" s="1"/>
      <c r="L257" s="1"/>
      <c r="R257" s="1"/>
      <c r="AC257" s="1"/>
      <c r="AE257" s="1"/>
      <c r="AG257" s="1"/>
    </row>
    <row r="258" spans="6:33" customHeight="1">
      <c r="F258" s="1"/>
      <c r="G258" s="1"/>
      <c r="J258" s="1"/>
      <c r="K258" s="1"/>
      <c r="L258" s="1"/>
      <c r="R258" s="1"/>
      <c r="AC258" s="1"/>
      <c r="AE258" s="1"/>
      <c r="AG258" s="1"/>
    </row>
    <row r="259" spans="6:33" customHeight="1">
      <c r="F259" s="1"/>
      <c r="G259" s="1"/>
      <c r="J259" s="1"/>
      <c r="K259" s="1"/>
      <c r="L259" s="1"/>
      <c r="R259" s="1"/>
      <c r="AC259" s="1"/>
      <c r="AE259" s="1"/>
      <c r="AG259" s="1"/>
    </row>
    <row r="260" spans="6:33" customHeight="1">
      <c r="F260" s="1"/>
      <c r="G260" s="1"/>
      <c r="J260" s="1"/>
      <c r="K260" s="1"/>
      <c r="L260" s="1"/>
      <c r="R260" s="1"/>
      <c r="AC260" s="1"/>
      <c r="AE260" s="1"/>
      <c r="AG260" s="1"/>
    </row>
    <row r="261" spans="6:33" customHeight="1">
      <c r="F261" s="1"/>
      <c r="G261" s="1"/>
      <c r="J261" s="1"/>
      <c r="K261" s="1"/>
      <c r="L261" s="1"/>
      <c r="R261" s="1"/>
      <c r="AC261" s="1"/>
      <c r="AE261" s="1"/>
      <c r="AG261" s="1"/>
    </row>
    <row r="262" spans="6:33" customHeight="1">
      <c r="F262" s="1"/>
      <c r="G262" s="1"/>
      <c r="J262" s="1"/>
      <c r="K262" s="1"/>
      <c r="L262" s="1"/>
      <c r="R262" s="1"/>
      <c r="AC262" s="1"/>
      <c r="AE262" s="1"/>
      <c r="AG262" s="1"/>
    </row>
    <row r="263" spans="6:33" customHeight="1">
      <c r="F263" s="1"/>
      <c r="G263" s="1"/>
      <c r="J263" s="1"/>
      <c r="K263" s="1"/>
      <c r="L263" s="1"/>
      <c r="R263" s="1"/>
      <c r="AC263" s="1"/>
      <c r="AE263" s="1"/>
      <c r="AG263" s="1"/>
    </row>
    <row r="264" spans="6:33" customHeight="1">
      <c r="F264" s="1"/>
      <c r="G264" s="1"/>
      <c r="J264" s="1"/>
      <c r="K264" s="1"/>
      <c r="L264" s="1"/>
      <c r="R264" s="1"/>
      <c r="AC264" s="1"/>
      <c r="AE264" s="1"/>
      <c r="AG264" s="1"/>
    </row>
    <row r="265" spans="6:33" customHeight="1">
      <c r="F265" s="1"/>
      <c r="G265" s="1"/>
      <c r="J265" s="1"/>
      <c r="K265" s="1"/>
      <c r="L265" s="1"/>
      <c r="R265" s="1"/>
      <c r="AC265" s="1"/>
      <c r="AE265" s="1"/>
      <c r="AG265" s="1"/>
    </row>
    <row r="266" spans="6:33" customHeight="1">
      <c r="F266" s="1"/>
      <c r="G266" s="1"/>
      <c r="J266" s="1"/>
      <c r="K266" s="1"/>
      <c r="L266" s="1"/>
      <c r="R266" s="1"/>
      <c r="AC266" s="1"/>
      <c r="AE266" s="1"/>
      <c r="AG266" s="1"/>
    </row>
    <row r="267" spans="6:33" customHeight="1">
      <c r="F267" s="1"/>
      <c r="G267" s="1"/>
      <c r="J267" s="1"/>
      <c r="K267" s="1"/>
      <c r="L267" s="1"/>
      <c r="R267" s="1"/>
      <c r="AC267" s="1"/>
      <c r="AE267" s="1"/>
      <c r="AG267" s="1"/>
    </row>
    <row r="268" spans="6:33" customHeight="1">
      <c r="F268" s="1"/>
      <c r="G268" s="1"/>
      <c r="J268" s="1"/>
      <c r="K268" s="1"/>
      <c r="L268" s="1"/>
      <c r="R268" s="1"/>
      <c r="AC268" s="1"/>
      <c r="AE268" s="1"/>
      <c r="AG268" s="1"/>
    </row>
    <row r="269" spans="6:33" customHeight="1">
      <c r="F269" s="1"/>
      <c r="G269" s="1"/>
      <c r="J269" s="1"/>
      <c r="K269" s="1"/>
      <c r="L269" s="1"/>
      <c r="R269" s="1"/>
      <c r="AC269" s="1"/>
      <c r="AE269" s="1"/>
      <c r="AG269" s="1"/>
    </row>
    <row r="270" spans="6:33" customHeight="1">
      <c r="F270" s="1"/>
      <c r="G270" s="1"/>
      <c r="J270" s="1"/>
      <c r="K270" s="1"/>
      <c r="L270" s="1"/>
      <c r="R270" s="1"/>
      <c r="AC270" s="1"/>
      <c r="AE270" s="1"/>
      <c r="AG270" s="1"/>
    </row>
    <row r="271" spans="6:33" customHeight="1">
      <c r="F271" s="1"/>
      <c r="G271" s="1"/>
      <c r="J271" s="1"/>
      <c r="K271" s="1"/>
      <c r="L271" s="1"/>
      <c r="R271" s="1"/>
      <c r="AC271" s="1"/>
      <c r="AE271" s="1"/>
      <c r="AG271" s="1"/>
    </row>
    <row r="272" spans="6:33" customHeight="1">
      <c r="F272" s="1"/>
      <c r="G272" s="1"/>
      <c r="J272" s="1"/>
      <c r="K272" s="1"/>
      <c r="L272" s="1"/>
      <c r="R272" s="1"/>
      <c r="AC272" s="1"/>
      <c r="AE272" s="1"/>
      <c r="AG272" s="1"/>
    </row>
    <row r="273" spans="6:33" customHeight="1">
      <c r="F273" s="1"/>
      <c r="G273" s="1"/>
      <c r="J273" s="1"/>
      <c r="K273" s="1"/>
      <c r="L273" s="1"/>
      <c r="R273" s="1"/>
      <c r="AC273" s="1"/>
      <c r="AE273" s="1"/>
      <c r="AG273" s="1"/>
    </row>
    <row r="274" spans="6:33" customHeight="1">
      <c r="F274" s="1"/>
      <c r="G274" s="1"/>
      <c r="J274" s="1"/>
      <c r="K274" s="1"/>
      <c r="L274" s="1"/>
      <c r="R274" s="1"/>
      <c r="AC274" s="1"/>
      <c r="AE274" s="1"/>
      <c r="AG274" s="1"/>
    </row>
    <row r="275" spans="6:33" customHeight="1">
      <c r="F275" s="1"/>
      <c r="G275" s="1"/>
      <c r="J275" s="1"/>
      <c r="K275" s="1"/>
      <c r="L275" s="1"/>
      <c r="R275" s="1"/>
      <c r="AC275" s="1"/>
      <c r="AE275" s="1"/>
      <c r="AG275" s="1"/>
    </row>
    <row r="276" spans="6:33" customHeight="1">
      <c r="F276" s="1"/>
      <c r="G276" s="1"/>
      <c r="J276" s="1"/>
      <c r="K276" s="1"/>
      <c r="L276" s="1"/>
      <c r="R276" s="1"/>
      <c r="AC276" s="1"/>
      <c r="AE276" s="1"/>
      <c r="AG276" s="1"/>
    </row>
    <row r="277" spans="6:33" customHeight="1">
      <c r="F277" s="1"/>
      <c r="G277" s="1"/>
      <c r="J277" s="1"/>
      <c r="K277" s="1"/>
      <c r="L277" s="1"/>
      <c r="R277" s="1"/>
      <c r="AC277" s="1"/>
      <c r="AE277" s="1"/>
      <c r="AG277" s="1"/>
    </row>
    <row r="278" spans="6:33" customHeight="1">
      <c r="F278" s="1"/>
      <c r="G278" s="1"/>
      <c r="J278" s="1"/>
      <c r="K278" s="1"/>
      <c r="L278" s="1"/>
      <c r="R278" s="1"/>
      <c r="AC278" s="1"/>
      <c r="AE278" s="1"/>
      <c r="AG278" s="1"/>
    </row>
    <row r="279" spans="6:33" customHeight="1">
      <c r="F279" s="1"/>
      <c r="G279" s="1"/>
      <c r="J279" s="1"/>
      <c r="K279" s="1"/>
      <c r="L279" s="1"/>
      <c r="R279" s="1"/>
      <c r="AC279" s="1"/>
      <c r="AE279" s="1"/>
      <c r="AG279" s="1"/>
    </row>
    <row r="280" spans="6:33" customHeight="1">
      <c r="F280" s="1"/>
      <c r="G280" s="1"/>
      <c r="J280" s="1"/>
      <c r="K280" s="1"/>
      <c r="L280" s="1"/>
      <c r="R280" s="1"/>
      <c r="AC280" s="1"/>
      <c r="AE280" s="1"/>
      <c r="AG280" s="1"/>
    </row>
    <row r="281" spans="6:33" customHeight="1">
      <c r="F281" s="1"/>
      <c r="G281" s="1"/>
      <c r="J281" s="1"/>
      <c r="K281" s="1"/>
      <c r="L281" s="1"/>
      <c r="R281" s="1"/>
      <c r="AC281" s="1"/>
      <c r="AE281" s="1"/>
      <c r="AG281" s="1"/>
    </row>
    <row r="282" spans="6:33" customHeight="1">
      <c r="F282" s="1"/>
      <c r="G282" s="1"/>
      <c r="J282" s="1"/>
      <c r="K282" s="1"/>
      <c r="L282" s="1"/>
      <c r="R282" s="1"/>
      <c r="AC282" s="1"/>
      <c r="AE282" s="1"/>
      <c r="AG282" s="1"/>
    </row>
    <row r="283" spans="6:33" customHeight="1">
      <c r="F283" s="1"/>
      <c r="G283" s="1"/>
      <c r="J283" s="1"/>
      <c r="K283" s="1"/>
      <c r="L283" s="1"/>
      <c r="R283" s="1"/>
      <c r="AC283" s="1"/>
      <c r="AE283" s="1"/>
      <c r="AG283" s="1"/>
    </row>
    <row r="284" spans="6:33" customHeight="1">
      <c r="F284" s="1"/>
      <c r="G284" s="1"/>
      <c r="J284" s="1"/>
      <c r="K284" s="1"/>
      <c r="L284" s="1"/>
      <c r="R284" s="1"/>
      <c r="AC284" s="1"/>
      <c r="AE284" s="1"/>
      <c r="AG284" s="1"/>
    </row>
    <row r="285" spans="6:33" customHeight="1">
      <c r="F285" s="1"/>
      <c r="G285" s="1"/>
      <c r="J285" s="1"/>
      <c r="K285" s="1"/>
      <c r="L285" s="1"/>
      <c r="R285" s="1"/>
      <c r="AC285" s="1"/>
      <c r="AE285" s="1"/>
      <c r="AG285" s="1"/>
    </row>
    <row r="286" spans="6:33" customHeight="1">
      <c r="F286" s="1"/>
      <c r="G286" s="1"/>
      <c r="J286" s="1"/>
      <c r="K286" s="1"/>
      <c r="L286" s="1"/>
      <c r="R286" s="1"/>
      <c r="AC286" s="1"/>
      <c r="AE286" s="1"/>
      <c r="AG286" s="1"/>
    </row>
    <row r="287" spans="6:33" customHeight="1">
      <c r="F287" s="1"/>
      <c r="G287" s="1"/>
      <c r="J287" s="1"/>
      <c r="K287" s="1"/>
      <c r="L287" s="1"/>
      <c r="R287" s="1"/>
      <c r="AC287" s="1"/>
      <c r="AE287" s="1"/>
      <c r="AG287" s="1"/>
    </row>
    <row r="288" spans="6:33" customHeight="1">
      <c r="F288" s="1"/>
      <c r="G288" s="1"/>
      <c r="J288" s="1"/>
      <c r="K288" s="1"/>
      <c r="L288" s="1"/>
      <c r="R288" s="1"/>
      <c r="AC288" s="1"/>
      <c r="AE288" s="1"/>
      <c r="AG288" s="1"/>
    </row>
    <row r="289" spans="6:33" customHeight="1">
      <c r="F289" s="1"/>
      <c r="G289" s="1"/>
      <c r="J289" s="1"/>
      <c r="K289" s="1"/>
      <c r="L289" s="1"/>
      <c r="R289" s="1"/>
      <c r="AC289" s="1"/>
      <c r="AE289" s="1"/>
      <c r="AG289" s="1"/>
    </row>
    <row r="290" spans="6:33" customHeight="1">
      <c r="F290" s="1"/>
      <c r="G290" s="1"/>
      <c r="J290" s="1"/>
      <c r="K290" s="1"/>
      <c r="L290" s="1"/>
      <c r="R290" s="1"/>
      <c r="AC290" s="1"/>
      <c r="AE290" s="1"/>
      <c r="AG290" s="1"/>
    </row>
    <row r="291" spans="6:33" customHeight="1">
      <c r="F291" s="1"/>
      <c r="G291" s="1"/>
      <c r="J291" s="1"/>
      <c r="K291" s="1"/>
      <c r="L291" s="1"/>
      <c r="R291" s="1"/>
      <c r="AC291" s="1"/>
      <c r="AE291" s="1"/>
      <c r="AG291" s="1"/>
    </row>
    <row r="292" spans="6:33" customHeight="1">
      <c r="F292" s="1"/>
      <c r="G292" s="1"/>
      <c r="J292" s="1"/>
      <c r="K292" s="1"/>
      <c r="L292" s="1"/>
      <c r="R292" s="1"/>
      <c r="AC292" s="1"/>
      <c r="AE292" s="1"/>
      <c r="AG292" s="1"/>
    </row>
    <row r="293" spans="6:33" customHeight="1">
      <c r="F293" s="1"/>
      <c r="G293" s="1"/>
      <c r="J293" s="1"/>
      <c r="K293" s="1"/>
      <c r="L293" s="1"/>
      <c r="R293" s="1"/>
      <c r="AC293" s="1"/>
      <c r="AE293" s="1"/>
      <c r="AG293" s="1"/>
    </row>
    <row r="294" spans="6:33" customHeight="1">
      <c r="F294" s="1"/>
      <c r="G294" s="1"/>
      <c r="J294" s="1"/>
      <c r="K294" s="1"/>
      <c r="L294" s="1"/>
      <c r="R294" s="1"/>
      <c r="AC294" s="1"/>
      <c r="AE294" s="1"/>
      <c r="AG294" s="1"/>
    </row>
    <row r="295" spans="6:33" customHeight="1">
      <c r="F295" s="1"/>
      <c r="G295" s="1"/>
      <c r="J295" s="1"/>
      <c r="K295" s="1"/>
      <c r="L295" s="1"/>
      <c r="R295" s="1"/>
      <c r="AC295" s="1"/>
      <c r="AE295" s="1"/>
      <c r="AG295" s="1"/>
    </row>
    <row r="296" spans="6:33" customHeight="1">
      <c r="F296" s="1"/>
      <c r="G296" s="1"/>
      <c r="J296" s="1"/>
      <c r="K296" s="1"/>
      <c r="L296" s="1"/>
      <c r="R296" s="1"/>
      <c r="AC296" s="1"/>
      <c r="AE296" s="1"/>
      <c r="AG296" s="1"/>
    </row>
    <row r="297" spans="6:33" customHeight="1">
      <c r="F297" s="1"/>
      <c r="G297" s="1"/>
      <c r="J297" s="1"/>
      <c r="K297" s="1"/>
      <c r="L297" s="1"/>
      <c r="R297" s="1"/>
      <c r="AC297" s="1"/>
      <c r="AE297" s="1"/>
      <c r="AG297" s="1"/>
    </row>
    <row r="298" spans="6:33" customHeight="1">
      <c r="F298" s="1"/>
      <c r="G298" s="1"/>
      <c r="J298" s="1"/>
      <c r="K298" s="1"/>
      <c r="L298" s="1"/>
      <c r="R298" s="1"/>
      <c r="AC298" s="1"/>
      <c r="AE298" s="1"/>
      <c r="AG298" s="1"/>
    </row>
    <row r="299" spans="6:33" customHeight="1">
      <c r="F299" s="1"/>
      <c r="G299" s="1"/>
      <c r="J299" s="1"/>
      <c r="K299" s="1"/>
      <c r="L299" s="1"/>
      <c r="R299" s="1"/>
      <c r="AC299" s="1"/>
      <c r="AE299" s="1"/>
      <c r="AG299" s="1"/>
    </row>
    <row r="300" spans="6:33" customHeight="1">
      <c r="F300" s="1"/>
      <c r="G300" s="1"/>
      <c r="J300" s="1"/>
      <c r="K300" s="1"/>
      <c r="L300" s="1"/>
      <c r="R300" s="1"/>
      <c r="AC300" s="1"/>
      <c r="AE300" s="1"/>
      <c r="AG300" s="1"/>
    </row>
    <row r="301" spans="6:33" customHeight="1">
      <c r="F301" s="1"/>
      <c r="G301" s="1"/>
      <c r="J301" s="1"/>
      <c r="K301" s="1"/>
      <c r="L301" s="1"/>
      <c r="R301" s="1"/>
      <c r="AC301" s="1"/>
      <c r="AE301" s="1"/>
      <c r="AG301" s="1"/>
    </row>
    <row r="302" spans="6:33" customHeight="1">
      <c r="F302" s="1"/>
      <c r="G302" s="1"/>
      <c r="J302" s="1"/>
      <c r="K302" s="1"/>
      <c r="L302" s="1"/>
      <c r="R302" s="1"/>
      <c r="AC302" s="1"/>
      <c r="AE302" s="1"/>
      <c r="AG302" s="1"/>
    </row>
    <row r="303" spans="6:33" customHeight="1">
      <c r="F303" s="1"/>
      <c r="G303" s="1"/>
      <c r="J303" s="1"/>
      <c r="K303" s="1"/>
      <c r="L303" s="1"/>
      <c r="R303" s="1"/>
      <c r="AC303" s="1"/>
      <c r="AE303" s="1"/>
      <c r="AG303" s="1"/>
    </row>
    <row r="304" spans="6:33" customHeight="1">
      <c r="F304" s="1"/>
      <c r="G304" s="1"/>
      <c r="J304" s="1"/>
      <c r="K304" s="1"/>
      <c r="L304" s="1"/>
      <c r="R304" s="1"/>
      <c r="AC304" s="1"/>
      <c r="AE304" s="1"/>
      <c r="AG304" s="1"/>
    </row>
    <row r="305" spans="6:33" customHeight="1">
      <c r="F305" s="1"/>
      <c r="G305" s="1"/>
      <c r="J305" s="1"/>
      <c r="K305" s="1"/>
      <c r="L305" s="1"/>
      <c r="R305" s="1"/>
      <c r="AC305" s="1"/>
      <c r="AE305" s="1"/>
      <c r="AG305" s="1"/>
    </row>
    <row r="306" spans="6:33" customHeight="1">
      <c r="F306" s="1"/>
      <c r="G306" s="1"/>
      <c r="J306" s="1"/>
      <c r="K306" s="1"/>
      <c r="L306" s="1"/>
      <c r="R306" s="1"/>
      <c r="AC306" s="1"/>
      <c r="AE306" s="1"/>
      <c r="AG306" s="1"/>
    </row>
    <row r="307" spans="6:33" customHeight="1">
      <c r="F307" s="1"/>
      <c r="G307" s="1"/>
      <c r="J307" s="1"/>
      <c r="K307" s="1"/>
      <c r="L307" s="1"/>
      <c r="R307" s="1"/>
      <c r="AC307" s="1"/>
      <c r="AE307" s="1"/>
      <c r="AG307" s="1"/>
    </row>
    <row r="308" spans="6:33" customHeight="1">
      <c r="F308" s="1"/>
      <c r="G308" s="1"/>
      <c r="J308" s="1"/>
      <c r="K308" s="1"/>
      <c r="L308" s="1"/>
      <c r="R308" s="1"/>
      <c r="AC308" s="1"/>
      <c r="AE308" s="1"/>
      <c r="AG308" s="1"/>
    </row>
    <row r="309" spans="6:33" customHeight="1">
      <c r="F309" s="1"/>
      <c r="G309" s="1"/>
      <c r="J309" s="1"/>
      <c r="K309" s="1"/>
      <c r="L309" s="1"/>
      <c r="R309" s="1"/>
      <c r="AC309" s="1"/>
      <c r="AE309" s="1"/>
      <c r="AG309" s="1"/>
    </row>
    <row r="310" spans="6:33" customHeight="1">
      <c r="F310" s="1"/>
      <c r="G310" s="1"/>
      <c r="J310" s="1"/>
      <c r="K310" s="1"/>
      <c r="L310" s="1"/>
      <c r="R310" s="1"/>
      <c r="AC310" s="1"/>
      <c r="AE310" s="1"/>
      <c r="AG310" s="1"/>
    </row>
    <row r="311" spans="6:33" customHeight="1">
      <c r="F311" s="1"/>
      <c r="G311" s="1"/>
      <c r="J311" s="1"/>
      <c r="K311" s="1"/>
      <c r="L311" s="1"/>
      <c r="R311" s="1"/>
      <c r="AC311" s="1"/>
      <c r="AE311" s="1"/>
      <c r="AG311" s="1"/>
    </row>
    <row r="312" spans="6:33" customHeight="1">
      <c r="F312" s="1"/>
      <c r="G312" s="1"/>
      <c r="J312" s="1"/>
      <c r="K312" s="1"/>
      <c r="L312" s="1"/>
      <c r="R312" s="1"/>
      <c r="AC312" s="1"/>
      <c r="AE312" s="1"/>
      <c r="AG312" s="1"/>
    </row>
    <row r="313" spans="6:33" customHeight="1">
      <c r="F313" s="1"/>
      <c r="G313" s="1"/>
      <c r="J313" s="1"/>
      <c r="K313" s="1"/>
      <c r="L313" s="1"/>
      <c r="R313" s="1"/>
      <c r="AC313" s="1"/>
      <c r="AE313" s="1"/>
      <c r="AG313" s="1"/>
    </row>
    <row r="314" spans="6:33" customHeight="1">
      <c r="F314" s="1"/>
      <c r="G314" s="1"/>
      <c r="J314" s="1"/>
      <c r="K314" s="1"/>
      <c r="L314" s="1"/>
      <c r="R314" s="1"/>
      <c r="AC314" s="1"/>
      <c r="AE314" s="1"/>
      <c r="AG314" s="1"/>
    </row>
    <row r="315" spans="6:33" customHeight="1">
      <c r="F315" s="1"/>
      <c r="G315" s="1"/>
      <c r="J315" s="1"/>
      <c r="K315" s="1"/>
      <c r="L315" s="1"/>
      <c r="R315" s="1"/>
      <c r="AC315" s="1"/>
      <c r="AE315" s="1"/>
      <c r="AG315" s="1"/>
    </row>
    <row r="316" spans="6:33" customHeight="1">
      <c r="F316" s="1"/>
      <c r="G316" s="1"/>
      <c r="J316" s="1"/>
      <c r="K316" s="1"/>
      <c r="L316" s="1"/>
      <c r="R316" s="1"/>
      <c r="AC316" s="1"/>
      <c r="AE316" s="1"/>
      <c r="AG316" s="1"/>
    </row>
    <row r="317" spans="6:33" customHeight="1">
      <c r="F317" s="1"/>
      <c r="G317" s="1"/>
      <c r="J317" s="1"/>
      <c r="K317" s="1"/>
      <c r="L317" s="1"/>
      <c r="R317" s="1"/>
      <c r="AC317" s="1"/>
      <c r="AE317" s="1"/>
      <c r="AG317" s="1"/>
    </row>
    <row r="318" spans="6:33" customHeight="1">
      <c r="F318" s="1"/>
      <c r="G318" s="1"/>
      <c r="J318" s="1"/>
      <c r="K318" s="1"/>
      <c r="L318" s="1"/>
      <c r="R318" s="1"/>
      <c r="AC318" s="1"/>
      <c r="AE318" s="1"/>
      <c r="AG318" s="1"/>
    </row>
    <row r="319" spans="6:33" customHeight="1">
      <c r="F319" s="1"/>
      <c r="G319" s="1"/>
      <c r="J319" s="1"/>
      <c r="K319" s="1"/>
      <c r="L319" s="1"/>
      <c r="R319" s="1"/>
      <c r="AC319" s="1"/>
      <c r="AE319" s="1"/>
      <c r="AG319" s="1"/>
    </row>
    <row r="320" spans="6:33" customHeight="1">
      <c r="F320" s="1"/>
      <c r="G320" s="1"/>
      <c r="J320" s="1"/>
      <c r="K320" s="1"/>
      <c r="L320" s="1"/>
      <c r="R320" s="1"/>
      <c r="AC320" s="1"/>
      <c r="AE320" s="1"/>
      <c r="AG320" s="1"/>
    </row>
    <row r="321" spans="6:33" customHeight="1">
      <c r="F321" s="1"/>
      <c r="G321" s="1"/>
      <c r="J321" s="1"/>
      <c r="K321" s="1"/>
      <c r="L321" s="1"/>
      <c r="R321" s="1"/>
      <c r="AC321" s="1"/>
      <c r="AE321" s="1"/>
      <c r="AG321" s="1"/>
    </row>
    <row r="322" spans="6:33" customHeight="1">
      <c r="F322" s="1"/>
      <c r="G322" s="1"/>
      <c r="J322" s="1"/>
      <c r="K322" s="1"/>
      <c r="L322" s="1"/>
      <c r="R322" s="1"/>
      <c r="AC322" s="1"/>
      <c r="AE322" s="1"/>
      <c r="AG322" s="1"/>
    </row>
    <row r="323" spans="6:33" customHeight="1">
      <c r="F323" s="1"/>
      <c r="G323" s="1"/>
      <c r="J323" s="1"/>
      <c r="K323" s="1"/>
      <c r="L323" s="1"/>
      <c r="R323" s="1"/>
      <c r="AC323" s="1"/>
      <c r="AE323" s="1"/>
      <c r="AG323" s="1"/>
    </row>
    <row r="324" spans="6:33" customHeight="1">
      <c r="F324" s="1"/>
      <c r="G324" s="1"/>
      <c r="J324" s="1"/>
      <c r="K324" s="1"/>
      <c r="L324" s="1"/>
      <c r="R324" s="1"/>
      <c r="AC324" s="1"/>
      <c r="AE324" s="1"/>
      <c r="AG324" s="1"/>
    </row>
    <row r="325" spans="6:33" customHeight="1">
      <c r="F325" s="1"/>
      <c r="G325" s="1"/>
      <c r="J325" s="1"/>
      <c r="K325" s="1"/>
      <c r="L325" s="1"/>
      <c r="R325" s="1"/>
      <c r="AC325" s="1"/>
      <c r="AE325" s="1"/>
      <c r="AG325" s="1"/>
    </row>
    <row r="326" spans="6:33" customHeight="1">
      <c r="F326" s="1"/>
      <c r="G326" s="1"/>
      <c r="J326" s="1"/>
      <c r="K326" s="1"/>
      <c r="L326" s="1"/>
      <c r="R326" s="1"/>
      <c r="AC326" s="1"/>
      <c r="AE326" s="1"/>
      <c r="AG326" s="1"/>
    </row>
    <row r="327" spans="6:33" customHeight="1">
      <c r="F327" s="1"/>
      <c r="G327" s="1"/>
      <c r="J327" s="1"/>
      <c r="K327" s="1"/>
      <c r="L327" s="1"/>
      <c r="R327" s="1"/>
      <c r="AC327" s="1"/>
      <c r="AE327" s="1"/>
      <c r="AG327" s="1"/>
    </row>
    <row r="328" spans="6:33" customHeight="1">
      <c r="F328" s="1"/>
      <c r="G328" s="1"/>
      <c r="J328" s="1"/>
      <c r="K328" s="1"/>
      <c r="L328" s="1"/>
      <c r="R328" s="1"/>
      <c r="AC328" s="1"/>
      <c r="AE328" s="1"/>
      <c r="AG328" s="1"/>
    </row>
    <row r="329" spans="6:33" customHeight="1">
      <c r="F329" s="1"/>
      <c r="G329" s="1"/>
      <c r="J329" s="1"/>
      <c r="K329" s="1"/>
      <c r="L329" s="1"/>
      <c r="R329" s="1"/>
      <c r="AC329" s="1"/>
      <c r="AE329" s="1"/>
      <c r="AG329" s="1"/>
    </row>
    <row r="330" spans="6:33" customHeight="1">
      <c r="F330" s="1"/>
      <c r="G330" s="1"/>
      <c r="J330" s="1"/>
      <c r="K330" s="1"/>
      <c r="L330" s="1"/>
      <c r="R330" s="1"/>
      <c r="AC330" s="1"/>
      <c r="AE330" s="1"/>
      <c r="AG330" s="1"/>
    </row>
    <row r="331" spans="6:33" customHeight="1">
      <c r="F331" s="1"/>
      <c r="G331" s="1"/>
      <c r="J331" s="1"/>
      <c r="K331" s="1"/>
      <c r="L331" s="1"/>
      <c r="R331" s="1"/>
      <c r="AC331" s="1"/>
      <c r="AE331" s="1"/>
      <c r="AG331" s="1"/>
    </row>
    <row r="332" spans="6:33" customHeight="1">
      <c r="F332" s="1"/>
      <c r="G332" s="1"/>
      <c r="J332" s="1"/>
      <c r="K332" s="1"/>
      <c r="L332" s="1"/>
      <c r="R332" s="1"/>
      <c r="AC332" s="1"/>
      <c r="AE332" s="1"/>
      <c r="AG332" s="1"/>
    </row>
    <row r="333" spans="6:33" customHeight="1">
      <c r="F333" s="1"/>
      <c r="G333" s="1"/>
      <c r="J333" s="1"/>
      <c r="K333" s="1"/>
      <c r="L333" s="1"/>
      <c r="R333" s="1"/>
      <c r="AC333" s="1"/>
      <c r="AE333" s="1"/>
      <c r="AG333" s="1"/>
    </row>
    <row r="334" spans="6:33" customHeight="1">
      <c r="F334" s="1"/>
      <c r="G334" s="1"/>
      <c r="J334" s="1"/>
      <c r="K334" s="1"/>
      <c r="L334" s="1"/>
      <c r="R334" s="1"/>
      <c r="AC334" s="1"/>
      <c r="AE334" s="1"/>
      <c r="AG334" s="1"/>
    </row>
    <row r="335" spans="6:33" customHeight="1">
      <c r="F335" s="1"/>
      <c r="G335" s="1"/>
      <c r="J335" s="1"/>
      <c r="K335" s="1"/>
      <c r="L335" s="1"/>
      <c r="R335" s="1"/>
      <c r="AC335" s="1"/>
      <c r="AE335" s="1"/>
      <c r="AG335" s="1"/>
    </row>
    <row r="336" spans="6:33" customHeight="1">
      <c r="F336" s="1"/>
      <c r="G336" s="1"/>
      <c r="J336" s="1"/>
      <c r="K336" s="1"/>
      <c r="L336" s="1"/>
      <c r="R336" s="1"/>
      <c r="AC336" s="1"/>
      <c r="AE336" s="1"/>
      <c r="AG336" s="1"/>
    </row>
    <row r="337" spans="6:33" customHeight="1">
      <c r="F337" s="1"/>
      <c r="G337" s="1"/>
      <c r="J337" s="1"/>
      <c r="K337" s="1"/>
      <c r="L337" s="1"/>
      <c r="R337" s="1"/>
      <c r="AC337" s="1"/>
      <c r="AE337" s="1"/>
      <c r="AG337" s="1"/>
    </row>
    <row r="338" spans="6:33" customHeight="1">
      <c r="F338" s="1"/>
      <c r="G338" s="1"/>
      <c r="J338" s="1"/>
      <c r="K338" s="1"/>
      <c r="L338" s="1"/>
      <c r="R338" s="1"/>
      <c r="AC338" s="1"/>
      <c r="AE338" s="1"/>
      <c r="AG338" s="1"/>
    </row>
    <row r="339" spans="6:33" customHeight="1">
      <c r="F339" s="1"/>
      <c r="G339" s="1"/>
      <c r="J339" s="1"/>
      <c r="K339" s="1"/>
      <c r="L339" s="1"/>
      <c r="R339" s="1"/>
      <c r="AC339" s="1"/>
      <c r="AE339" s="1"/>
      <c r="AG339" s="1"/>
    </row>
    <row r="340" spans="6:33" customHeight="1">
      <c r="F340" s="1"/>
      <c r="G340" s="1"/>
      <c r="J340" s="1"/>
      <c r="K340" s="1"/>
      <c r="L340" s="1"/>
      <c r="R340" s="1"/>
      <c r="AC340" s="1"/>
      <c r="AE340" s="1"/>
      <c r="AG340" s="1"/>
    </row>
    <row r="341" spans="6:33" customHeight="1">
      <c r="F341" s="1"/>
      <c r="G341" s="1"/>
      <c r="J341" s="1"/>
      <c r="K341" s="1"/>
      <c r="L341" s="1"/>
      <c r="R341" s="1"/>
      <c r="AC341" s="1"/>
      <c r="AE341" s="1"/>
      <c r="AG341" s="1"/>
    </row>
    <row r="342" spans="6:33" customHeight="1">
      <c r="F342" s="1"/>
      <c r="G342" s="1"/>
      <c r="J342" s="1"/>
      <c r="K342" s="1"/>
      <c r="L342" s="1"/>
      <c r="R342" s="1"/>
      <c r="AC342" s="1"/>
      <c r="AE342" s="1"/>
      <c r="AG342" s="1"/>
    </row>
    <row r="343" spans="6:33" customHeight="1">
      <c r="F343" s="1"/>
      <c r="G343" s="1"/>
      <c r="J343" s="1"/>
      <c r="K343" s="1"/>
      <c r="L343" s="1"/>
      <c r="R343" s="1"/>
      <c r="AC343" s="1"/>
      <c r="AE343" s="1"/>
      <c r="AG343" s="1"/>
    </row>
    <row r="344" spans="6:33" customHeight="1">
      <c r="F344" s="1"/>
      <c r="G344" s="1"/>
      <c r="J344" s="1"/>
      <c r="K344" s="1"/>
      <c r="L344" s="1"/>
      <c r="R344" s="1"/>
      <c r="AC344" s="1"/>
      <c r="AE344" s="1"/>
      <c r="AG344" s="1"/>
    </row>
    <row r="345" spans="6:33" customHeight="1">
      <c r="F345" s="1"/>
      <c r="G345" s="1"/>
      <c r="J345" s="1"/>
      <c r="K345" s="1"/>
      <c r="L345" s="1"/>
      <c r="R345" s="1"/>
      <c r="AC345" s="1"/>
      <c r="AE345" s="1"/>
      <c r="AG345" s="1"/>
    </row>
    <row r="346" spans="6:33" customHeight="1">
      <c r="F346" s="1"/>
      <c r="G346" s="1"/>
      <c r="J346" s="1"/>
      <c r="K346" s="1"/>
      <c r="L346" s="1"/>
      <c r="R346" s="1"/>
      <c r="AC346" s="1"/>
      <c r="AE346" s="1"/>
      <c r="AG346" s="1"/>
    </row>
    <row r="347" spans="6:33" customHeight="1">
      <c r="F347" s="1"/>
      <c r="G347" s="1"/>
      <c r="J347" s="1"/>
      <c r="K347" s="1"/>
      <c r="L347" s="1"/>
      <c r="R347" s="1"/>
      <c r="AC347" s="1"/>
      <c r="AE347" s="1"/>
      <c r="AG347" s="1"/>
    </row>
    <row r="348" spans="6:33" customHeight="1">
      <c r="F348" s="1"/>
      <c r="G348" s="1"/>
      <c r="J348" s="1"/>
      <c r="K348" s="1"/>
      <c r="L348" s="1"/>
      <c r="R348" s="1"/>
      <c r="AC348" s="1"/>
      <c r="AE348" s="1"/>
      <c r="AG348" s="1"/>
    </row>
    <row r="349" spans="6:33" customHeight="1">
      <c r="F349" s="1"/>
      <c r="G349" s="1"/>
      <c r="J349" s="1"/>
      <c r="K349" s="1"/>
      <c r="L349" s="1"/>
      <c r="R349" s="1"/>
      <c r="AC349" s="1"/>
      <c r="AE349" s="1"/>
      <c r="AG349" s="1"/>
    </row>
    <row r="350" spans="6:33" customHeight="1">
      <c r="F350" s="1"/>
      <c r="G350" s="1"/>
      <c r="J350" s="1"/>
      <c r="K350" s="1"/>
      <c r="L350" s="1"/>
      <c r="R350" s="1"/>
      <c r="AC350" s="1"/>
      <c r="AE350" s="1"/>
      <c r="AG350" s="1"/>
    </row>
    <row r="351" spans="6:33" customHeight="1">
      <c r="F351" s="1"/>
      <c r="G351" s="1"/>
      <c r="J351" s="1"/>
      <c r="K351" s="1"/>
      <c r="L351" s="1"/>
      <c r="R351" s="1"/>
      <c r="AC351" s="1"/>
      <c r="AE351" s="1"/>
      <c r="AG351" s="1"/>
    </row>
    <row r="352" spans="6:33" customHeight="1">
      <c r="F352" s="1"/>
      <c r="G352" s="1"/>
      <c r="J352" s="1"/>
      <c r="K352" s="1"/>
      <c r="L352" s="1"/>
      <c r="R352" s="1"/>
      <c r="AC352" s="1"/>
      <c r="AE352" s="1"/>
      <c r="AG352" s="1"/>
    </row>
    <row r="353" spans="6:33" customHeight="1">
      <c r="F353" s="1"/>
      <c r="G353" s="1"/>
      <c r="J353" s="1"/>
      <c r="K353" s="1"/>
      <c r="L353" s="1"/>
      <c r="R353" s="1"/>
      <c r="AC353" s="1"/>
      <c r="AE353" s="1"/>
      <c r="AG353" s="1"/>
    </row>
    <row r="354" spans="6:33" customHeight="1">
      <c r="F354" s="1"/>
      <c r="G354" s="1"/>
      <c r="J354" s="1"/>
      <c r="K354" s="1"/>
      <c r="L354" s="1"/>
      <c r="R354" s="1"/>
      <c r="AC354" s="1"/>
      <c r="AE354" s="1"/>
      <c r="AG354" s="1"/>
    </row>
    <row r="355" spans="6:33" customHeight="1">
      <c r="F355" s="1"/>
      <c r="G355" s="1"/>
      <c r="J355" s="1"/>
      <c r="K355" s="1"/>
      <c r="L355" s="1"/>
      <c r="R355" s="1"/>
      <c r="AC355" s="1"/>
      <c r="AE355" s="1"/>
      <c r="AG355" s="1"/>
    </row>
    <row r="356" spans="6:33" customHeight="1">
      <c r="F356" s="1"/>
      <c r="G356" s="1"/>
      <c r="J356" s="1"/>
      <c r="K356" s="1"/>
      <c r="L356" s="1"/>
      <c r="R356" s="1"/>
      <c r="AC356" s="1"/>
      <c r="AE356" s="1"/>
      <c r="AG356" s="1"/>
    </row>
    <row r="357" spans="6:33" customHeight="1">
      <c r="F357" s="1"/>
      <c r="G357" s="1"/>
      <c r="J357" s="1"/>
      <c r="K357" s="1"/>
      <c r="L357" s="1"/>
      <c r="R357" s="1"/>
      <c r="AC357" s="1"/>
      <c r="AE357" s="1"/>
      <c r="AG357" s="1"/>
    </row>
    <row r="358" spans="6:33" customHeight="1">
      <c r="F358" s="1"/>
      <c r="G358" s="1"/>
      <c r="J358" s="1"/>
      <c r="K358" s="1"/>
      <c r="L358" s="1"/>
      <c r="R358" s="1"/>
      <c r="AC358" s="1"/>
      <c r="AE358" s="1"/>
      <c r="AG358" s="1"/>
    </row>
    <row r="359" spans="6:33" customHeight="1">
      <c r="F359" s="1"/>
      <c r="G359" s="1"/>
      <c r="J359" s="1"/>
      <c r="K359" s="1"/>
      <c r="L359" s="1"/>
      <c r="R359" s="1"/>
      <c r="AC359" s="1"/>
      <c r="AE359" s="1"/>
      <c r="AG359" s="1"/>
    </row>
    <row r="360" spans="6:33" customHeight="1">
      <c r="F360" s="1"/>
      <c r="G360" s="1"/>
      <c r="J360" s="1"/>
      <c r="K360" s="1"/>
      <c r="L360" s="1"/>
      <c r="R360" s="1"/>
      <c r="AC360" s="1"/>
      <c r="AE360" s="1"/>
      <c r="AG360" s="1"/>
    </row>
    <row r="361" spans="6:33" customHeight="1">
      <c r="F361" s="1"/>
      <c r="G361" s="1"/>
      <c r="J361" s="1"/>
      <c r="K361" s="1"/>
      <c r="L361" s="1"/>
      <c r="R361" s="1"/>
      <c r="AC361" s="1"/>
      <c r="AE361" s="1"/>
      <c r="AG361" s="1"/>
    </row>
    <row r="362" spans="6:33" customHeight="1">
      <c r="F362" s="1"/>
      <c r="G362" s="1"/>
      <c r="J362" s="1"/>
      <c r="K362" s="1"/>
      <c r="L362" s="1"/>
      <c r="R362" s="1"/>
      <c r="AC362" s="1"/>
      <c r="AE362" s="1"/>
      <c r="AG362" s="1"/>
    </row>
    <row r="363" spans="6:33" customHeight="1">
      <c r="F363" s="1"/>
      <c r="G363" s="1"/>
      <c r="J363" s="1"/>
      <c r="K363" s="1"/>
      <c r="L363" s="1"/>
      <c r="R363" s="1"/>
      <c r="AC363" s="1"/>
      <c r="AE363" s="1"/>
      <c r="AG363" s="1"/>
    </row>
    <row r="364" spans="6:33" customHeight="1">
      <c r="F364" s="1"/>
      <c r="G364" s="1"/>
      <c r="J364" s="1"/>
      <c r="K364" s="1"/>
      <c r="L364" s="1"/>
      <c r="R364" s="1"/>
      <c r="AC364" s="1"/>
      <c r="AE364" s="1"/>
      <c r="AG364" s="1"/>
    </row>
    <row r="365" spans="6:33" customHeight="1">
      <c r="F365" s="1"/>
      <c r="G365" s="1"/>
      <c r="J365" s="1"/>
      <c r="K365" s="1"/>
      <c r="L365" s="1"/>
      <c r="R365" s="1"/>
      <c r="AC365" s="1"/>
      <c r="AE365" s="1"/>
      <c r="AG365" s="1"/>
    </row>
    <row r="366" spans="6:33" customHeight="1">
      <c r="F366" s="1"/>
      <c r="G366" s="1"/>
      <c r="J366" s="1"/>
      <c r="K366" s="1"/>
      <c r="L366" s="1"/>
      <c r="R366" s="1"/>
      <c r="AC366" s="1"/>
      <c r="AE366" s="1"/>
      <c r="AG366" s="1"/>
    </row>
    <row r="367" spans="6:33" customHeight="1">
      <c r="F367" s="1"/>
      <c r="G367" s="1"/>
      <c r="J367" s="1"/>
      <c r="K367" s="1"/>
      <c r="L367" s="1"/>
      <c r="R367" s="1"/>
      <c r="AC367" s="1"/>
      <c r="AE367" s="1"/>
      <c r="AG367" s="1"/>
    </row>
    <row r="368" spans="6:33" customHeight="1">
      <c r="F368" s="1"/>
      <c r="G368" s="1"/>
      <c r="J368" s="1"/>
      <c r="K368" s="1"/>
      <c r="L368" s="1"/>
      <c r="R368" s="1"/>
      <c r="AC368" s="1"/>
      <c r="AE368" s="1"/>
      <c r="AG368" s="1"/>
    </row>
    <row r="369" spans="6:33" customHeight="1">
      <c r="F369" s="1"/>
      <c r="G369" s="1"/>
      <c r="J369" s="1"/>
      <c r="K369" s="1"/>
      <c r="L369" s="1"/>
      <c r="R369" s="1"/>
      <c r="AC369" s="1"/>
      <c r="AE369" s="1"/>
      <c r="AG369" s="1"/>
    </row>
    <row r="370" spans="6:33" customHeight="1">
      <c r="F370" s="1"/>
      <c r="G370" s="1"/>
      <c r="J370" s="1"/>
      <c r="K370" s="1"/>
      <c r="L370" s="1"/>
      <c r="R370" s="1"/>
      <c r="AC370" s="1"/>
      <c r="AE370" s="1"/>
      <c r="AG370" s="1"/>
    </row>
    <row r="371" spans="6:33" customHeight="1">
      <c r="F371" s="1"/>
      <c r="G371" s="1"/>
      <c r="J371" s="1"/>
      <c r="K371" s="1"/>
      <c r="L371" s="1"/>
      <c r="R371" s="1"/>
      <c r="AC371" s="1"/>
      <c r="AE371" s="1"/>
      <c r="AG371" s="1"/>
    </row>
    <row r="372" spans="6:33" customHeight="1">
      <c r="F372" s="1"/>
      <c r="G372" s="1"/>
      <c r="J372" s="1"/>
      <c r="K372" s="1"/>
      <c r="L372" s="1"/>
      <c r="R372" s="1"/>
      <c r="AC372" s="1"/>
      <c r="AE372" s="1"/>
      <c r="AG372" s="1"/>
    </row>
    <row r="373" spans="6:33" customHeight="1">
      <c r="F373" s="1"/>
      <c r="G373" s="1"/>
      <c r="J373" s="1"/>
      <c r="K373" s="1"/>
      <c r="L373" s="1"/>
      <c r="R373" s="1"/>
      <c r="AC373" s="1"/>
      <c r="AE373" s="1"/>
      <c r="AG373" s="1"/>
    </row>
    <row r="374" spans="6:33" customHeight="1">
      <c r="F374" s="1"/>
      <c r="G374" s="1"/>
      <c r="J374" s="1"/>
      <c r="K374" s="1"/>
      <c r="L374" s="1"/>
      <c r="R374" s="1"/>
      <c r="AC374" s="1"/>
      <c r="AE374" s="1"/>
      <c r="AG374" s="1"/>
    </row>
    <row r="375" spans="6:33" customHeight="1">
      <c r="F375" s="1"/>
      <c r="G375" s="1"/>
      <c r="J375" s="1"/>
      <c r="K375" s="1"/>
      <c r="L375" s="1"/>
      <c r="R375" s="1"/>
      <c r="AC375" s="1"/>
      <c r="AE375" s="1"/>
      <c r="AG375" s="1"/>
    </row>
    <row r="376" spans="6:33" customHeight="1">
      <c r="F376" s="1"/>
      <c r="G376" s="1"/>
      <c r="J376" s="1"/>
      <c r="K376" s="1"/>
      <c r="L376" s="1"/>
      <c r="R376" s="1"/>
      <c r="AC376" s="1"/>
      <c r="AE376" s="1"/>
      <c r="AG376" s="1"/>
    </row>
    <row r="377" spans="6:33" customHeight="1">
      <c r="F377" s="1"/>
      <c r="G377" s="1"/>
      <c r="J377" s="1"/>
      <c r="K377" s="1"/>
      <c r="L377" s="1"/>
      <c r="R377" s="1"/>
      <c r="AC377" s="1"/>
      <c r="AE377" s="1"/>
      <c r="AG377" s="1"/>
    </row>
    <row r="378" spans="6:33" customHeight="1">
      <c r="F378" s="1"/>
      <c r="G378" s="1"/>
      <c r="J378" s="1"/>
      <c r="K378" s="1"/>
      <c r="L378" s="1"/>
      <c r="R378" s="1"/>
      <c r="AC378" s="1"/>
      <c r="AE378" s="1"/>
      <c r="AG378" s="1"/>
    </row>
    <row r="379" spans="6:33" customHeight="1">
      <c r="F379" s="1"/>
      <c r="G379" s="1"/>
      <c r="J379" s="1"/>
      <c r="K379" s="1"/>
      <c r="L379" s="1"/>
      <c r="R379" s="1"/>
      <c r="AC379" s="1"/>
      <c r="AE379" s="1"/>
      <c r="AG379" s="1"/>
    </row>
    <row r="380" spans="6:33" customHeight="1">
      <c r="F380" s="1"/>
      <c r="G380" s="1"/>
      <c r="J380" s="1"/>
      <c r="K380" s="1"/>
      <c r="L380" s="1"/>
      <c r="R380" s="1"/>
      <c r="AC380" s="1"/>
      <c r="AE380" s="1"/>
      <c r="AG380" s="1"/>
    </row>
    <row r="381" spans="6:33" customHeight="1">
      <c r="F381" s="1"/>
      <c r="G381" s="1"/>
      <c r="J381" s="1"/>
      <c r="K381" s="1"/>
      <c r="L381" s="1"/>
      <c r="R381" s="1"/>
      <c r="AC381" s="1"/>
      <c r="AE381" s="1"/>
      <c r="AG381" s="1"/>
    </row>
    <row r="382" spans="6:33" customHeight="1">
      <c r="F382" s="1"/>
      <c r="G382" s="1"/>
      <c r="J382" s="1"/>
      <c r="K382" s="1"/>
      <c r="L382" s="1"/>
      <c r="R382" s="1"/>
      <c r="AC382" s="1"/>
      <c r="AE382" s="1"/>
      <c r="AG382" s="1"/>
    </row>
    <row r="383" spans="6:33" customHeight="1">
      <c r="F383" s="1"/>
      <c r="G383" s="1"/>
      <c r="J383" s="1"/>
      <c r="K383" s="1"/>
      <c r="L383" s="1"/>
      <c r="R383" s="1"/>
      <c r="AC383" s="1"/>
      <c r="AE383" s="1"/>
      <c r="AG383" s="1"/>
    </row>
    <row r="384" spans="6:33" customHeight="1">
      <c r="F384" s="1"/>
      <c r="G384" s="1"/>
      <c r="J384" s="1"/>
      <c r="K384" s="1"/>
      <c r="L384" s="1"/>
      <c r="R384" s="1"/>
      <c r="AC384" s="1"/>
      <c r="AE384" s="1"/>
      <c r="AG384" s="1"/>
    </row>
    <row r="385" spans="6:33" customHeight="1">
      <c r="F385" s="1"/>
      <c r="G385" s="1"/>
      <c r="J385" s="1"/>
      <c r="K385" s="1"/>
      <c r="L385" s="1"/>
      <c r="R385" s="1"/>
      <c r="AC385" s="1"/>
      <c r="AE385" s="1"/>
      <c r="AG385" s="1"/>
    </row>
    <row r="386" spans="6:33" customHeight="1">
      <c r="F386" s="1"/>
      <c r="G386" s="1"/>
      <c r="J386" s="1"/>
      <c r="K386" s="1"/>
      <c r="L386" s="1"/>
      <c r="R386" s="1"/>
      <c r="AC386" s="1"/>
      <c r="AE386" s="1"/>
      <c r="AG386" s="1"/>
    </row>
    <row r="387" spans="6:33" customHeight="1">
      <c r="F387" s="1"/>
      <c r="G387" s="1"/>
      <c r="J387" s="1"/>
      <c r="K387" s="1"/>
      <c r="L387" s="1"/>
      <c r="R387" s="1"/>
      <c r="AC387" s="1"/>
      <c r="AE387" s="1"/>
      <c r="AG387" s="1"/>
    </row>
    <row r="388" spans="6:33" customHeight="1">
      <c r="F388" s="1"/>
      <c r="G388" s="1"/>
      <c r="J388" s="1"/>
      <c r="K388" s="1"/>
      <c r="L388" s="1"/>
      <c r="R388" s="1"/>
      <c r="AC388" s="1"/>
      <c r="AE388" s="1"/>
      <c r="AG388" s="1"/>
    </row>
    <row r="389" spans="6:33" customHeight="1">
      <c r="F389" s="1"/>
      <c r="G389" s="1"/>
      <c r="J389" s="1"/>
      <c r="K389" s="1"/>
      <c r="L389" s="1"/>
      <c r="R389" s="1"/>
      <c r="AC389" s="1"/>
      <c r="AE389" s="1"/>
      <c r="AG389" s="1"/>
    </row>
    <row r="390" spans="6:33" customHeight="1">
      <c r="F390" s="1"/>
      <c r="G390" s="1"/>
      <c r="J390" s="1"/>
      <c r="K390" s="1"/>
      <c r="L390" s="1"/>
      <c r="R390" s="1"/>
      <c r="AC390" s="1"/>
      <c r="AE390" s="1"/>
      <c r="AG390" s="1"/>
    </row>
    <row r="391" spans="6:33" customHeight="1">
      <c r="F391" s="1"/>
      <c r="G391" s="1"/>
      <c r="J391" s="1"/>
      <c r="K391" s="1"/>
      <c r="L391" s="1"/>
      <c r="R391" s="1"/>
      <c r="AC391" s="1"/>
      <c r="AE391" s="1"/>
      <c r="AG391" s="1"/>
    </row>
    <row r="392" spans="6:33" customHeight="1">
      <c r="F392" s="1"/>
      <c r="G392" s="1"/>
      <c r="J392" s="1"/>
      <c r="K392" s="1"/>
      <c r="L392" s="1"/>
      <c r="R392" s="1"/>
      <c r="AC392" s="1"/>
      <c r="AE392" s="1"/>
      <c r="AG392" s="1"/>
    </row>
    <row r="393" spans="6:33" customHeight="1">
      <c r="F393" s="1"/>
      <c r="G393" s="1"/>
      <c r="J393" s="1"/>
      <c r="K393" s="1"/>
      <c r="L393" s="1"/>
      <c r="R393" s="1"/>
      <c r="AC393" s="1"/>
      <c r="AE393" s="1"/>
      <c r="AG393" s="1"/>
    </row>
    <row r="394" spans="6:33" customHeight="1">
      <c r="F394" s="1"/>
      <c r="G394" s="1"/>
      <c r="J394" s="1"/>
      <c r="K394" s="1"/>
      <c r="L394" s="1"/>
      <c r="R394" s="1"/>
      <c r="AC394" s="1"/>
      <c r="AE394" s="1"/>
      <c r="AG394" s="1"/>
    </row>
    <row r="395" spans="6:33" customHeight="1">
      <c r="F395" s="1"/>
      <c r="G395" s="1"/>
      <c r="J395" s="1"/>
      <c r="K395" s="1"/>
      <c r="L395" s="1"/>
      <c r="R395" s="1"/>
      <c r="AC395" s="1"/>
      <c r="AE395" s="1"/>
      <c r="AG395" s="1"/>
    </row>
    <row r="396" spans="6:33" customHeight="1">
      <c r="F396" s="1"/>
      <c r="G396" s="1"/>
      <c r="J396" s="1"/>
      <c r="K396" s="1"/>
      <c r="L396" s="1"/>
      <c r="R396" s="1"/>
      <c r="AC396" s="1"/>
      <c r="AE396" s="1"/>
      <c r="AG396" s="1"/>
    </row>
    <row r="397" spans="6:33" customHeight="1">
      <c r="F397" s="1"/>
      <c r="G397" s="1"/>
      <c r="J397" s="1"/>
      <c r="K397" s="1"/>
      <c r="L397" s="1"/>
      <c r="R397" s="1"/>
      <c r="AC397" s="1"/>
      <c r="AE397" s="1"/>
      <c r="AG397" s="1"/>
    </row>
    <row r="398" spans="6:33" customHeight="1">
      <c r="F398" s="1"/>
      <c r="G398" s="1"/>
      <c r="J398" s="1"/>
      <c r="K398" s="1"/>
      <c r="L398" s="1"/>
      <c r="R398" s="1"/>
      <c r="AC398" s="1"/>
      <c r="AE398" s="1"/>
      <c r="AG398" s="1"/>
    </row>
    <row r="399" spans="6:33" customHeight="1">
      <c r="F399" s="1"/>
      <c r="G399" s="1"/>
      <c r="J399" s="1"/>
      <c r="K399" s="1"/>
      <c r="L399" s="1"/>
      <c r="R399" s="1"/>
      <c r="AC399" s="1"/>
      <c r="AE399" s="1"/>
      <c r="AG399" s="1"/>
    </row>
    <row r="400" spans="6:33" customHeight="1">
      <c r="F400" s="1"/>
      <c r="G400" s="1"/>
      <c r="J400" s="1"/>
      <c r="K400" s="1"/>
      <c r="L400" s="1"/>
      <c r="R400" s="1"/>
      <c r="AC400" s="1"/>
      <c r="AE400" s="1"/>
      <c r="AG400" s="1"/>
    </row>
    <row r="401" spans="6:33" customHeight="1">
      <c r="F401" s="1"/>
      <c r="G401" s="1"/>
      <c r="J401" s="1"/>
      <c r="K401" s="1"/>
      <c r="L401" s="1"/>
      <c r="R401" s="1"/>
      <c r="AC401" s="1"/>
      <c r="AE401" s="1"/>
      <c r="AG401" s="1"/>
    </row>
    <row r="402" spans="6:33" customHeight="1">
      <c r="F402" s="1"/>
      <c r="G402" s="1"/>
      <c r="J402" s="1"/>
      <c r="K402" s="1"/>
      <c r="L402" s="1"/>
      <c r="R402" s="1"/>
      <c r="AC402" s="1"/>
      <c r="AE402" s="1"/>
      <c r="AG402" s="1"/>
    </row>
    <row r="403" spans="6:33" customHeight="1">
      <c r="F403" s="1"/>
      <c r="G403" s="1"/>
      <c r="J403" s="1"/>
      <c r="K403" s="1"/>
      <c r="L403" s="1"/>
      <c r="R403" s="1"/>
      <c r="AC403" s="1"/>
      <c r="AE403" s="1"/>
      <c r="AG403" s="1"/>
    </row>
    <row r="404" spans="6:33" customHeight="1">
      <c r="F404" s="1"/>
      <c r="G404" s="1"/>
      <c r="J404" s="1"/>
      <c r="K404" s="1"/>
      <c r="L404" s="1"/>
      <c r="R404" s="1"/>
      <c r="AC404" s="1"/>
      <c r="AE404" s="1"/>
      <c r="AG404" s="1"/>
    </row>
    <row r="405" spans="6:33" customHeight="1">
      <c r="F405" s="1"/>
      <c r="G405" s="1"/>
      <c r="J405" s="1"/>
      <c r="K405" s="1"/>
      <c r="L405" s="1"/>
      <c r="R405" s="1"/>
      <c r="AC405" s="1"/>
      <c r="AE405" s="1"/>
      <c r="AG405" s="1"/>
    </row>
    <row r="406" spans="6:33" customHeight="1">
      <c r="F406" s="1"/>
      <c r="G406" s="1"/>
      <c r="J406" s="1"/>
      <c r="K406" s="1"/>
      <c r="L406" s="1"/>
      <c r="R406" s="1"/>
      <c r="AC406" s="1"/>
      <c r="AE406" s="1"/>
      <c r="AG406" s="1"/>
    </row>
    <row r="407" spans="6:33" customHeight="1">
      <c r="F407" s="1"/>
      <c r="G407" s="1"/>
      <c r="J407" s="1"/>
      <c r="K407" s="1"/>
      <c r="L407" s="1"/>
      <c r="R407" s="1"/>
      <c r="AC407" s="1"/>
      <c r="AE407" s="1"/>
      <c r="AG407" s="1"/>
    </row>
    <row r="408" spans="6:33" customHeight="1">
      <c r="F408" s="1"/>
      <c r="G408" s="1"/>
      <c r="J408" s="1"/>
      <c r="K408" s="1"/>
      <c r="L408" s="1"/>
      <c r="R408" s="1"/>
      <c r="AC408" s="1"/>
      <c r="AE408" s="1"/>
      <c r="AG408" s="1"/>
    </row>
    <row r="409" spans="6:33" customHeight="1">
      <c r="F409" s="1"/>
      <c r="G409" s="1"/>
      <c r="J409" s="1"/>
      <c r="K409" s="1"/>
      <c r="L409" s="1"/>
      <c r="R409" s="1"/>
      <c r="AC409" s="1"/>
      <c r="AE409" s="1"/>
      <c r="AG409" s="1"/>
    </row>
    <row r="410" spans="6:33" customHeight="1">
      <c r="F410" s="1"/>
      <c r="G410" s="1"/>
      <c r="J410" s="1"/>
      <c r="K410" s="1"/>
      <c r="L410" s="1"/>
      <c r="R410" s="1"/>
      <c r="AC410" s="1"/>
      <c r="AE410" s="1"/>
      <c r="AG410" s="1"/>
    </row>
    <row r="411" spans="6:33" customHeight="1">
      <c r="F411" s="1"/>
      <c r="G411" s="1"/>
      <c r="J411" s="1"/>
      <c r="K411" s="1"/>
      <c r="L411" s="1"/>
      <c r="R411" s="1"/>
      <c r="AC411" s="1"/>
      <c r="AE411" s="1"/>
      <c r="AG411" s="1"/>
    </row>
    <row r="412" spans="6:33" customHeight="1">
      <c r="F412" s="1"/>
      <c r="G412" s="1"/>
      <c r="J412" s="1"/>
      <c r="K412" s="1"/>
      <c r="L412" s="1"/>
      <c r="R412" s="1"/>
      <c r="AC412" s="1"/>
      <c r="AE412" s="1"/>
      <c r="AG412" s="1"/>
    </row>
    <row r="413" spans="6:33" customHeight="1">
      <c r="F413" s="1"/>
      <c r="G413" s="1"/>
      <c r="J413" s="1"/>
      <c r="K413" s="1"/>
      <c r="L413" s="1"/>
      <c r="R413" s="1"/>
      <c r="AC413" s="1"/>
      <c r="AE413" s="1"/>
      <c r="AG413" s="1"/>
    </row>
    <row r="414" spans="6:33" customHeight="1">
      <c r="F414" s="1"/>
      <c r="G414" s="1"/>
      <c r="J414" s="1"/>
      <c r="K414" s="1"/>
      <c r="L414" s="1"/>
      <c r="R414" s="1"/>
      <c r="AC414" s="1"/>
      <c r="AE414" s="1"/>
      <c r="AG414" s="1"/>
    </row>
    <row r="415" spans="6:33" customHeight="1">
      <c r="F415" s="1"/>
      <c r="G415" s="1"/>
      <c r="J415" s="1"/>
      <c r="K415" s="1"/>
      <c r="L415" s="1"/>
      <c r="R415" s="1"/>
      <c r="AC415" s="1"/>
      <c r="AE415" s="1"/>
      <c r="AG415" s="1"/>
    </row>
    <row r="416" spans="6:33" customHeight="1">
      <c r="F416" s="1"/>
      <c r="G416" s="1"/>
      <c r="J416" s="1"/>
      <c r="K416" s="1"/>
      <c r="L416" s="1"/>
      <c r="R416" s="1"/>
      <c r="AC416" s="1"/>
      <c r="AE416" s="1"/>
      <c r="AG416" s="1"/>
    </row>
    <row r="417" spans="6:33" customHeight="1">
      <c r="F417" s="1"/>
      <c r="G417" s="1"/>
      <c r="J417" s="1"/>
      <c r="K417" s="1"/>
      <c r="L417" s="1"/>
      <c r="R417" s="1"/>
      <c r="AC417" s="1"/>
      <c r="AE417" s="1"/>
      <c r="AG417" s="1"/>
    </row>
    <row r="418" spans="6:33" customHeight="1">
      <c r="F418" s="1"/>
      <c r="G418" s="1"/>
      <c r="J418" s="1"/>
      <c r="K418" s="1"/>
      <c r="L418" s="1"/>
      <c r="R418" s="1"/>
      <c r="AC418" s="1"/>
      <c r="AE418" s="1"/>
      <c r="AG418" s="1"/>
    </row>
    <row r="419" spans="6:33" customHeight="1">
      <c r="F419" s="1"/>
      <c r="G419" s="1"/>
      <c r="J419" s="1"/>
      <c r="K419" s="1"/>
      <c r="L419" s="1"/>
      <c r="R419" s="1"/>
      <c r="AC419" s="1"/>
      <c r="AE419" s="1"/>
      <c r="AG419" s="1"/>
    </row>
    <row r="420" spans="6:33" customHeight="1">
      <c r="F420" s="1"/>
      <c r="G420" s="1"/>
      <c r="J420" s="1"/>
      <c r="K420" s="1"/>
      <c r="L420" s="1"/>
      <c r="R420" s="1"/>
      <c r="AC420" s="1"/>
      <c r="AE420" s="1"/>
      <c r="AG420" s="1"/>
    </row>
    <row r="421" spans="6:33" customHeight="1">
      <c r="F421" s="1"/>
      <c r="G421" s="1"/>
      <c r="J421" s="1"/>
      <c r="K421" s="1"/>
      <c r="L421" s="1"/>
      <c r="R421" s="1"/>
      <c r="AC421" s="1"/>
      <c r="AE421" s="1"/>
      <c r="AG421" s="1"/>
    </row>
    <row r="422" spans="6:33" customHeight="1">
      <c r="F422" s="1"/>
      <c r="G422" s="1"/>
      <c r="J422" s="1"/>
      <c r="K422" s="1"/>
      <c r="L422" s="1"/>
      <c r="R422" s="1"/>
      <c r="AC422" s="1"/>
      <c r="AE422" s="1"/>
      <c r="AG422" s="1"/>
    </row>
    <row r="423" spans="6:33" customHeight="1">
      <c r="F423" s="1"/>
      <c r="G423" s="1"/>
      <c r="J423" s="1"/>
      <c r="K423" s="1"/>
      <c r="L423" s="1"/>
      <c r="R423" s="1"/>
      <c r="AC423" s="1"/>
      <c r="AE423" s="1"/>
      <c r="AG423" s="1"/>
    </row>
    <row r="424" spans="6:33" customHeight="1">
      <c r="F424" s="1"/>
      <c r="G424" s="1"/>
      <c r="J424" s="1"/>
      <c r="K424" s="1"/>
      <c r="L424" s="1"/>
      <c r="R424" s="1"/>
      <c r="AC424" s="1"/>
      <c r="AE424" s="1"/>
      <c r="AG424" s="1"/>
    </row>
    <row r="425" spans="6:33" customHeight="1">
      <c r="F425" s="1"/>
      <c r="G425" s="1"/>
      <c r="J425" s="1"/>
      <c r="K425" s="1"/>
      <c r="L425" s="1"/>
      <c r="R425" s="1"/>
      <c r="AC425" s="1"/>
      <c r="AE425" s="1"/>
      <c r="AG425" s="1"/>
    </row>
    <row r="426" spans="6:33" customHeight="1">
      <c r="F426" s="1"/>
      <c r="G426" s="1"/>
      <c r="J426" s="1"/>
      <c r="K426" s="1"/>
      <c r="L426" s="1"/>
      <c r="R426" s="1"/>
      <c r="AC426" s="1"/>
      <c r="AE426" s="1"/>
      <c r="AG426" s="1"/>
    </row>
    <row r="427" spans="6:33" customHeight="1">
      <c r="F427" s="1"/>
      <c r="G427" s="1"/>
      <c r="J427" s="1"/>
      <c r="K427" s="1"/>
      <c r="L427" s="1"/>
      <c r="R427" s="1"/>
      <c r="AC427" s="1"/>
      <c r="AE427" s="1"/>
      <c r="AG427" s="1"/>
    </row>
    <row r="428" spans="6:33" customHeight="1">
      <c r="F428" s="1"/>
      <c r="G428" s="1"/>
      <c r="J428" s="1"/>
      <c r="K428" s="1"/>
      <c r="L428" s="1"/>
      <c r="R428" s="1"/>
      <c r="AC428" s="1"/>
      <c r="AE428" s="1"/>
      <c r="AG428" s="1"/>
    </row>
    <row r="429" spans="6:33" customHeight="1">
      <c r="F429" s="1"/>
      <c r="G429" s="1"/>
      <c r="J429" s="1"/>
      <c r="K429" s="1"/>
      <c r="L429" s="1"/>
      <c r="R429" s="1"/>
      <c r="AC429" s="1"/>
      <c r="AE429" s="1"/>
      <c r="AG429" s="1"/>
    </row>
    <row r="430" spans="6:33" customHeight="1">
      <c r="F430" s="1"/>
      <c r="G430" s="1"/>
      <c r="J430" s="1"/>
      <c r="K430" s="1"/>
      <c r="L430" s="1"/>
      <c r="R430" s="1"/>
      <c r="AC430" s="1"/>
      <c r="AE430" s="1"/>
      <c r="AG430" s="1"/>
    </row>
    <row r="431" spans="6:33" customHeight="1">
      <c r="F431" s="1"/>
      <c r="G431" s="1"/>
      <c r="J431" s="1"/>
      <c r="K431" s="1"/>
      <c r="L431" s="1"/>
      <c r="R431" s="1"/>
      <c r="AC431" s="1"/>
      <c r="AE431" s="1"/>
      <c r="AG431" s="1"/>
    </row>
    <row r="432" spans="6:33" customHeight="1">
      <c r="F432" s="1"/>
      <c r="G432" s="1"/>
      <c r="J432" s="1"/>
      <c r="K432" s="1"/>
      <c r="L432" s="1"/>
      <c r="R432" s="1"/>
      <c r="AC432" s="1"/>
      <c r="AE432" s="1"/>
      <c r="AG432" s="1"/>
    </row>
    <row r="433" spans="6:33" customHeight="1">
      <c r="F433" s="1"/>
      <c r="G433" s="1"/>
      <c r="J433" s="1"/>
      <c r="K433" s="1"/>
      <c r="L433" s="1"/>
      <c r="R433" s="1"/>
      <c r="AC433" s="1"/>
      <c r="AE433" s="1"/>
      <c r="AG433" s="1"/>
    </row>
    <row r="434" spans="6:33" customHeight="1">
      <c r="F434" s="1"/>
      <c r="G434" s="1"/>
      <c r="J434" s="1"/>
      <c r="K434" s="1"/>
      <c r="L434" s="1"/>
      <c r="R434" s="1"/>
      <c r="AC434" s="1"/>
      <c r="AE434" s="1"/>
      <c r="AG434" s="1"/>
    </row>
    <row r="435" spans="6:33" customHeight="1">
      <c r="F435" s="1"/>
      <c r="G435" s="1"/>
      <c r="J435" s="1"/>
      <c r="K435" s="1"/>
      <c r="L435" s="1"/>
      <c r="R435" s="1"/>
      <c r="AC435" s="1"/>
      <c r="AE435" s="1"/>
      <c r="AG435" s="1"/>
    </row>
    <row r="436" spans="6:33" customHeight="1">
      <c r="F436" s="1"/>
      <c r="G436" s="1"/>
      <c r="J436" s="1"/>
      <c r="K436" s="1"/>
      <c r="L436" s="1"/>
      <c r="R436" s="1"/>
      <c r="AC436" s="1"/>
      <c r="AE436" s="1"/>
      <c r="AG436" s="1"/>
    </row>
    <row r="437" spans="6:33" customHeight="1">
      <c r="F437" s="1"/>
      <c r="G437" s="1"/>
      <c r="J437" s="1"/>
      <c r="K437" s="1"/>
      <c r="L437" s="1"/>
      <c r="R437" s="1"/>
      <c r="AC437" s="1"/>
      <c r="AE437" s="1"/>
      <c r="AG437" s="1"/>
    </row>
    <row r="438" spans="6:33" customHeight="1">
      <c r="F438" s="1"/>
      <c r="G438" s="1"/>
      <c r="J438" s="1"/>
      <c r="K438" s="1"/>
      <c r="L438" s="1"/>
      <c r="R438" s="1"/>
      <c r="AC438" s="1"/>
      <c r="AE438" s="1"/>
      <c r="AG438" s="1"/>
    </row>
    <row r="439" spans="6:33" customHeight="1">
      <c r="F439" s="1"/>
      <c r="G439" s="1"/>
      <c r="J439" s="1"/>
      <c r="K439" s="1"/>
      <c r="L439" s="1"/>
      <c r="R439" s="1"/>
      <c r="AC439" s="1"/>
      <c r="AE439" s="1"/>
      <c r="AG439" s="1"/>
    </row>
    <row r="440" spans="6:33" customHeight="1">
      <c r="F440" s="1"/>
      <c r="G440" s="1"/>
      <c r="J440" s="1"/>
      <c r="K440" s="1"/>
      <c r="L440" s="1"/>
      <c r="R440" s="1"/>
      <c r="AC440" s="1"/>
      <c r="AE440" s="1"/>
      <c r="AG440" s="1"/>
    </row>
    <row r="441" spans="6:33" customHeight="1">
      <c r="F441" s="1"/>
      <c r="G441" s="1"/>
      <c r="J441" s="1"/>
      <c r="K441" s="1"/>
      <c r="L441" s="1"/>
      <c r="R441" s="1"/>
      <c r="AC441" s="1"/>
      <c r="AE441" s="1"/>
      <c r="AG441" s="1"/>
    </row>
    <row r="442" spans="6:33" customHeight="1">
      <c r="F442" s="1"/>
      <c r="G442" s="1"/>
      <c r="J442" s="1"/>
      <c r="K442" s="1"/>
      <c r="L442" s="1"/>
      <c r="R442" s="1"/>
      <c r="AC442" s="1"/>
      <c r="AE442" s="1"/>
      <c r="AG442" s="1"/>
    </row>
    <row r="443" spans="6:33" customHeight="1">
      <c r="F443" s="1"/>
      <c r="G443" s="1"/>
      <c r="J443" s="1"/>
      <c r="K443" s="1"/>
      <c r="L443" s="1"/>
      <c r="R443" s="1"/>
      <c r="AC443" s="1"/>
      <c r="AE443" s="1"/>
      <c r="AG443" s="1"/>
    </row>
    <row r="444" spans="6:33" customHeight="1">
      <c r="F444" s="1"/>
      <c r="G444" s="1"/>
      <c r="J444" s="1"/>
      <c r="K444" s="1"/>
      <c r="L444" s="1"/>
      <c r="R444" s="1"/>
      <c r="AC444" s="1"/>
      <c r="AE444" s="1"/>
      <c r="AG444" s="1"/>
    </row>
    <row r="445" spans="6:33" customHeight="1">
      <c r="F445" s="1"/>
      <c r="G445" s="1"/>
      <c r="J445" s="1"/>
      <c r="K445" s="1"/>
      <c r="L445" s="1"/>
      <c r="R445" s="1"/>
      <c r="AC445" s="1"/>
      <c r="AE445" s="1"/>
      <c r="AG445" s="1"/>
    </row>
    <row r="446" spans="6:33" customHeight="1">
      <c r="F446" s="1"/>
      <c r="G446" s="1"/>
      <c r="J446" s="1"/>
      <c r="K446" s="1"/>
      <c r="L446" s="1"/>
      <c r="R446" s="1"/>
      <c r="AC446" s="1"/>
      <c r="AE446" s="1"/>
      <c r="AG446" s="1"/>
    </row>
    <row r="447" spans="6:33" customHeight="1">
      <c r="F447" s="1"/>
      <c r="G447" s="1"/>
      <c r="J447" s="1"/>
      <c r="K447" s="1"/>
      <c r="L447" s="1"/>
      <c r="R447" s="1"/>
      <c r="AC447" s="1"/>
      <c r="AE447" s="1"/>
      <c r="AG447" s="1"/>
    </row>
    <row r="448" spans="6:33" customHeight="1">
      <c r="F448" s="1"/>
      <c r="G448" s="1"/>
      <c r="J448" s="1"/>
      <c r="K448" s="1"/>
      <c r="L448" s="1"/>
      <c r="R448" s="1"/>
      <c r="AC448" s="1"/>
      <c r="AE448" s="1"/>
      <c r="AG448" s="1"/>
    </row>
    <row r="449" spans="6:33" customHeight="1">
      <c r="F449" s="1"/>
      <c r="G449" s="1"/>
      <c r="J449" s="1"/>
      <c r="K449" s="1"/>
      <c r="L449" s="1"/>
      <c r="R449" s="1"/>
      <c r="AC449" s="1"/>
      <c r="AE449" s="1"/>
      <c r="AG449" s="1"/>
    </row>
    <row r="450" spans="6:33" customHeight="1">
      <c r="F450" s="1"/>
      <c r="G450" s="1"/>
      <c r="J450" s="1"/>
      <c r="K450" s="1"/>
      <c r="L450" s="1"/>
      <c r="R450" s="1"/>
      <c r="AC450" s="1"/>
      <c r="AE450" s="1"/>
      <c r="AG450" s="1"/>
    </row>
    <row r="451" spans="6:33" customHeight="1">
      <c r="F451" s="1"/>
      <c r="G451" s="1"/>
      <c r="J451" s="1"/>
      <c r="K451" s="1"/>
      <c r="L451" s="1"/>
      <c r="R451" s="1"/>
      <c r="AC451" s="1"/>
      <c r="AE451" s="1"/>
      <c r="AG451" s="1"/>
    </row>
    <row r="452" spans="6:33" customHeight="1">
      <c r="F452" s="1"/>
      <c r="G452" s="1"/>
      <c r="J452" s="1"/>
      <c r="K452" s="1"/>
      <c r="L452" s="1"/>
      <c r="R452" s="1"/>
      <c r="AC452" s="1"/>
      <c r="AE452" s="1"/>
      <c r="AG452" s="1"/>
    </row>
    <row r="453" spans="6:33" customHeight="1">
      <c r="F453" s="1"/>
      <c r="G453" s="1"/>
      <c r="J453" s="1"/>
      <c r="K453" s="1"/>
      <c r="L453" s="1"/>
      <c r="R453" s="1"/>
      <c r="AC453" s="1"/>
      <c r="AE453" s="1"/>
      <c r="AG453" s="1"/>
    </row>
    <row r="454" spans="6:33" customHeight="1">
      <c r="F454" s="1"/>
      <c r="G454" s="1"/>
      <c r="J454" s="1"/>
      <c r="K454" s="1"/>
      <c r="L454" s="1"/>
      <c r="R454" s="1"/>
      <c r="AC454" s="1"/>
      <c r="AE454" s="1"/>
      <c r="AG454" s="1"/>
    </row>
    <row r="455" spans="6:33" customHeight="1">
      <c r="F455" s="1"/>
      <c r="G455" s="1"/>
      <c r="J455" s="1"/>
      <c r="K455" s="1"/>
      <c r="L455" s="1"/>
      <c r="R455" s="1"/>
      <c r="AC455" s="1"/>
      <c r="AE455" s="1"/>
      <c r="AG455" s="1"/>
    </row>
    <row r="456" spans="6:33" customHeight="1">
      <c r="F456" s="1"/>
      <c r="G456" s="1"/>
      <c r="J456" s="1"/>
      <c r="K456" s="1"/>
      <c r="L456" s="1"/>
      <c r="R456" s="1"/>
      <c r="AC456" s="1"/>
      <c r="AE456" s="1"/>
      <c r="AG456" s="1"/>
    </row>
    <row r="457" spans="6:33" customHeight="1">
      <c r="F457" s="1"/>
      <c r="G457" s="1"/>
      <c r="J457" s="1"/>
      <c r="K457" s="1"/>
      <c r="L457" s="1"/>
      <c r="R457" s="1"/>
      <c r="AC457" s="1"/>
      <c r="AE457" s="1"/>
      <c r="AG457" s="1"/>
    </row>
    <row r="458" spans="6:33" customHeight="1">
      <c r="F458" s="1"/>
      <c r="G458" s="1"/>
      <c r="J458" s="1"/>
      <c r="K458" s="1"/>
      <c r="L458" s="1"/>
      <c r="R458" s="1"/>
      <c r="AC458" s="1"/>
      <c r="AE458" s="1"/>
      <c r="AG458" s="1"/>
    </row>
    <row r="459" spans="6:33" customHeight="1">
      <c r="F459" s="1"/>
      <c r="G459" s="1"/>
      <c r="J459" s="1"/>
      <c r="K459" s="1"/>
      <c r="L459" s="1"/>
      <c r="R459" s="1"/>
      <c r="AC459" s="1"/>
      <c r="AE459" s="1"/>
      <c r="AG459" s="1"/>
    </row>
    <row r="460" spans="6:33" customHeight="1">
      <c r="F460" s="1"/>
      <c r="G460" s="1"/>
      <c r="J460" s="1"/>
      <c r="K460" s="1"/>
      <c r="L460" s="1"/>
      <c r="R460" s="1"/>
      <c r="AC460" s="1"/>
      <c r="AE460" s="1"/>
      <c r="AG460" s="1"/>
    </row>
    <row r="461" spans="6:33" customHeight="1">
      <c r="F461" s="1"/>
      <c r="G461" s="1"/>
      <c r="J461" s="1"/>
      <c r="K461" s="1"/>
      <c r="L461" s="1"/>
      <c r="R461" s="1"/>
      <c r="AC461" s="1"/>
      <c r="AE461" s="1"/>
      <c r="AG461" s="1"/>
    </row>
    <row r="462" spans="6:33" customHeight="1">
      <c r="F462" s="1"/>
      <c r="G462" s="1"/>
      <c r="J462" s="1"/>
      <c r="K462" s="1"/>
      <c r="L462" s="1"/>
      <c r="R462" s="1"/>
      <c r="AC462" s="1"/>
      <c r="AE462" s="1"/>
      <c r="AG462" s="1"/>
    </row>
    <row r="463" spans="6:33" customHeight="1">
      <c r="F463" s="1"/>
      <c r="G463" s="1"/>
      <c r="J463" s="1"/>
      <c r="K463" s="1"/>
      <c r="L463" s="1"/>
      <c r="R463" s="1"/>
      <c r="AC463" s="1"/>
      <c r="AE463" s="1"/>
      <c r="AG463" s="1"/>
    </row>
    <row r="464" spans="6:33" customHeight="1">
      <c r="F464" s="1"/>
      <c r="G464" s="1"/>
      <c r="J464" s="1"/>
      <c r="K464" s="1"/>
      <c r="L464" s="1"/>
      <c r="R464" s="1"/>
      <c r="AC464" s="1"/>
      <c r="AE464" s="1"/>
      <c r="AG464" s="1"/>
    </row>
    <row r="465" spans="6:33" customHeight="1">
      <c r="F465" s="1"/>
      <c r="G465" s="1"/>
      <c r="J465" s="1"/>
      <c r="K465" s="1"/>
      <c r="L465" s="1"/>
      <c r="R465" s="1"/>
      <c r="AC465" s="1"/>
      <c r="AE465" s="1"/>
      <c r="AG465" s="1"/>
    </row>
    <row r="466" spans="6:33" customHeight="1">
      <c r="F466" s="1"/>
      <c r="G466" s="1"/>
      <c r="J466" s="1"/>
      <c r="K466" s="1"/>
      <c r="L466" s="1"/>
      <c r="R466" s="1"/>
      <c r="AC466" s="1"/>
      <c r="AE466" s="1"/>
      <c r="AG466" s="1"/>
    </row>
    <row r="467" spans="6:33" customHeight="1">
      <c r="F467" s="1"/>
      <c r="G467" s="1"/>
      <c r="J467" s="1"/>
      <c r="K467" s="1"/>
      <c r="L467" s="1"/>
      <c r="R467" s="1"/>
      <c r="AC467" s="1"/>
      <c r="AE467" s="1"/>
      <c r="AG467" s="1"/>
    </row>
    <row r="468" spans="6:33" customHeight="1">
      <c r="F468" s="1"/>
      <c r="G468" s="1"/>
      <c r="J468" s="1"/>
      <c r="K468" s="1"/>
      <c r="L468" s="1"/>
      <c r="R468" s="1"/>
      <c r="AC468" s="1"/>
      <c r="AE468" s="1"/>
      <c r="AG468" s="1"/>
    </row>
    <row r="469" spans="6:33" customHeight="1">
      <c r="F469" s="1"/>
      <c r="G469" s="1"/>
      <c r="J469" s="1"/>
      <c r="K469" s="1"/>
      <c r="L469" s="1"/>
      <c r="R469" s="1"/>
      <c r="AC469" s="1"/>
      <c r="AE469" s="1"/>
      <c r="AG469" s="1"/>
    </row>
    <row r="470" spans="6:33" customHeight="1">
      <c r="F470" s="1"/>
      <c r="G470" s="1"/>
      <c r="J470" s="1"/>
      <c r="K470" s="1"/>
      <c r="L470" s="1"/>
      <c r="R470" s="1"/>
      <c r="AC470" s="1"/>
      <c r="AE470" s="1"/>
      <c r="AG470" s="1"/>
    </row>
    <row r="471" spans="6:33" customHeight="1">
      <c r="F471" s="1"/>
      <c r="G471" s="1"/>
      <c r="J471" s="1"/>
      <c r="K471" s="1"/>
      <c r="L471" s="1"/>
      <c r="R471" s="1"/>
      <c r="AC471" s="1"/>
      <c r="AE471" s="1"/>
      <c r="AG471" s="1"/>
    </row>
    <row r="472" spans="6:33" customHeight="1">
      <c r="F472" s="1"/>
      <c r="G472" s="1"/>
      <c r="J472" s="1"/>
      <c r="K472" s="1"/>
      <c r="L472" s="1"/>
      <c r="R472" s="1"/>
      <c r="AC472" s="1"/>
      <c r="AE472" s="1"/>
      <c r="AG472" s="1"/>
    </row>
    <row r="473" spans="6:33" customHeight="1">
      <c r="F473" s="1"/>
      <c r="G473" s="1"/>
      <c r="J473" s="1"/>
      <c r="K473" s="1"/>
      <c r="L473" s="1"/>
      <c r="R473" s="1"/>
      <c r="AC473" s="1"/>
      <c r="AE473" s="1"/>
      <c r="AG473" s="1"/>
    </row>
    <row r="474" spans="6:33" customHeight="1">
      <c r="F474" s="1"/>
      <c r="G474" s="1"/>
      <c r="J474" s="1"/>
      <c r="K474" s="1"/>
      <c r="L474" s="1"/>
      <c r="R474" s="1"/>
      <c r="AC474" s="1"/>
      <c r="AE474" s="1"/>
      <c r="AG474" s="1"/>
    </row>
    <row r="475" spans="6:33" customHeight="1">
      <c r="F475" s="1"/>
      <c r="G475" s="1"/>
      <c r="J475" s="1"/>
      <c r="K475" s="1"/>
      <c r="L475" s="1"/>
      <c r="R475" s="1"/>
      <c r="AC475" s="1"/>
      <c r="AE475" s="1"/>
      <c r="AG475" s="1"/>
    </row>
    <row r="476" spans="6:33" customHeight="1">
      <c r="F476" s="1"/>
      <c r="G476" s="1"/>
      <c r="J476" s="1"/>
      <c r="K476" s="1"/>
      <c r="L476" s="1"/>
      <c r="R476" s="1"/>
      <c r="AC476" s="1"/>
      <c r="AE476" s="1"/>
      <c r="AG476" s="1"/>
    </row>
    <row r="477" spans="6:33" customHeight="1">
      <c r="F477" s="1"/>
      <c r="G477" s="1"/>
      <c r="J477" s="1"/>
      <c r="K477" s="1"/>
      <c r="L477" s="1"/>
      <c r="R477" s="1"/>
      <c r="AC477" s="1"/>
      <c r="AE477" s="1"/>
      <c r="AG477" s="1"/>
    </row>
    <row r="478" spans="6:33" customHeight="1">
      <c r="F478" s="1"/>
      <c r="G478" s="1"/>
      <c r="J478" s="1"/>
      <c r="K478" s="1"/>
      <c r="L478" s="1"/>
      <c r="R478" s="1"/>
      <c r="AC478" s="1"/>
      <c r="AE478" s="1"/>
      <c r="AG478" s="1"/>
    </row>
    <row r="479" spans="6:33" customHeight="1">
      <c r="F479" s="1"/>
      <c r="G479" s="1"/>
      <c r="J479" s="1"/>
      <c r="K479" s="1"/>
      <c r="L479" s="1"/>
      <c r="R479" s="1"/>
      <c r="AC479" s="1"/>
      <c r="AE479" s="1"/>
      <c r="AG479" s="1"/>
    </row>
    <row r="480" spans="6:33" customHeight="1">
      <c r="F480" s="1"/>
      <c r="G480" s="1"/>
      <c r="J480" s="1"/>
      <c r="K480" s="1"/>
      <c r="L480" s="1"/>
      <c r="R480" s="1"/>
      <c r="AC480" s="1"/>
      <c r="AE480" s="1"/>
      <c r="AG480" s="1"/>
    </row>
    <row r="481" spans="6:33" customHeight="1">
      <c r="F481" s="1"/>
      <c r="G481" s="1"/>
      <c r="J481" s="1"/>
      <c r="K481" s="1"/>
      <c r="L481" s="1"/>
      <c r="R481" s="1"/>
      <c r="AC481" s="1"/>
      <c r="AE481" s="1"/>
      <c r="AG481" s="1"/>
    </row>
    <row r="482" spans="6:33" customHeight="1">
      <c r="F482" s="1"/>
      <c r="G482" s="1"/>
      <c r="J482" s="1"/>
      <c r="K482" s="1"/>
      <c r="L482" s="1"/>
      <c r="R482" s="1"/>
      <c r="AC482" s="1"/>
      <c r="AE482" s="1"/>
      <c r="AG482" s="1"/>
    </row>
    <row r="483" spans="6:33" customHeight="1">
      <c r="F483" s="1"/>
      <c r="G483" s="1"/>
      <c r="J483" s="1"/>
      <c r="K483" s="1"/>
      <c r="L483" s="1"/>
      <c r="R483" s="1"/>
      <c r="AC483" s="1"/>
      <c r="AE483" s="1"/>
      <c r="AG483" s="1"/>
    </row>
    <row r="484" spans="6:33" customHeight="1">
      <c r="F484" s="1"/>
      <c r="G484" s="1"/>
      <c r="J484" s="1"/>
      <c r="K484" s="1"/>
      <c r="L484" s="1"/>
      <c r="R484" s="1"/>
      <c r="AC484" s="1"/>
      <c r="AE484" s="1"/>
      <c r="AG484" s="1"/>
    </row>
    <row r="485" spans="6:33" customHeight="1">
      <c r="F485" s="1"/>
      <c r="G485" s="1"/>
      <c r="J485" s="1"/>
      <c r="K485" s="1"/>
      <c r="L485" s="1"/>
      <c r="R485" s="1"/>
      <c r="AC485" s="1"/>
      <c r="AE485" s="1"/>
      <c r="AG485" s="1"/>
    </row>
    <row r="486" spans="6:33" customHeight="1">
      <c r="F486" s="1"/>
      <c r="G486" s="1"/>
      <c r="J486" s="1"/>
      <c r="K486" s="1"/>
      <c r="L486" s="1"/>
      <c r="R486" s="1"/>
      <c r="AC486" s="1"/>
      <c r="AE486" s="1"/>
      <c r="AG486" s="1"/>
    </row>
    <row r="487" spans="6:33" customHeight="1">
      <c r="F487" s="1"/>
      <c r="G487" s="1"/>
      <c r="J487" s="1"/>
      <c r="K487" s="1"/>
      <c r="L487" s="1"/>
      <c r="R487" s="1"/>
      <c r="AC487" s="1"/>
      <c r="AE487" s="1"/>
      <c r="AG487" s="1"/>
    </row>
    <row r="488" spans="6:33" customHeight="1">
      <c r="F488" s="1"/>
      <c r="G488" s="1"/>
      <c r="J488" s="1"/>
      <c r="K488" s="1"/>
      <c r="L488" s="1"/>
      <c r="R488" s="1"/>
      <c r="AC488" s="1"/>
      <c r="AE488" s="1"/>
      <c r="AG488" s="1"/>
    </row>
    <row r="489" spans="6:33" customHeight="1">
      <c r="F489" s="1"/>
      <c r="G489" s="1"/>
      <c r="J489" s="1"/>
      <c r="K489" s="1"/>
      <c r="L489" s="1"/>
      <c r="R489" s="1"/>
      <c r="AC489" s="1"/>
      <c r="AE489" s="1"/>
      <c r="AG489" s="1"/>
    </row>
    <row r="490" spans="6:33" customHeight="1">
      <c r="F490" s="1"/>
      <c r="G490" s="1"/>
      <c r="J490" s="1"/>
      <c r="K490" s="1"/>
      <c r="L490" s="1"/>
      <c r="R490" s="1"/>
      <c r="AC490" s="1"/>
      <c r="AE490" s="1"/>
      <c r="AG490" s="1"/>
    </row>
    <row r="491" spans="6:33" customHeight="1">
      <c r="F491" s="1"/>
      <c r="G491" s="1"/>
      <c r="J491" s="1"/>
      <c r="K491" s="1"/>
      <c r="L491" s="1"/>
      <c r="R491" s="1"/>
      <c r="AC491" s="1"/>
      <c r="AE491" s="1"/>
      <c r="AG491" s="1"/>
    </row>
    <row r="492" spans="6:33" customHeight="1">
      <c r="F492" s="1"/>
      <c r="G492" s="1"/>
      <c r="J492" s="1"/>
      <c r="K492" s="1"/>
      <c r="L492" s="1"/>
      <c r="R492" s="1"/>
      <c r="AC492" s="1"/>
      <c r="AE492" s="1"/>
      <c r="AG492" s="1"/>
    </row>
    <row r="493" spans="6:33" customHeight="1">
      <c r="F493" s="1"/>
      <c r="G493" s="1"/>
      <c r="J493" s="1"/>
      <c r="K493" s="1"/>
      <c r="L493" s="1"/>
      <c r="R493" s="1"/>
      <c r="AC493" s="1"/>
      <c r="AE493" s="1"/>
      <c r="AG493" s="1"/>
    </row>
    <row r="494" spans="6:33" customHeight="1">
      <c r="F494" s="1"/>
      <c r="G494" s="1"/>
      <c r="J494" s="1"/>
      <c r="K494" s="1"/>
      <c r="L494" s="1"/>
      <c r="R494" s="1"/>
      <c r="AC494" s="1"/>
      <c r="AE494" s="1"/>
      <c r="AG494" s="1"/>
    </row>
    <row r="495" spans="6:33" customHeight="1">
      <c r="F495" s="1"/>
      <c r="G495" s="1"/>
      <c r="J495" s="1"/>
      <c r="K495" s="1"/>
      <c r="L495" s="1"/>
      <c r="R495" s="1"/>
      <c r="AC495" s="1"/>
      <c r="AE495" s="1"/>
      <c r="AG495" s="1"/>
    </row>
    <row r="496" spans="6:33" customHeight="1">
      <c r="F496" s="1"/>
      <c r="G496" s="1"/>
      <c r="J496" s="1"/>
      <c r="K496" s="1"/>
      <c r="L496" s="1"/>
      <c r="R496" s="1"/>
      <c r="AC496" s="1"/>
      <c r="AE496" s="1"/>
      <c r="AG496" s="1"/>
    </row>
    <row r="497" spans="6:33" customHeight="1">
      <c r="F497" s="1"/>
      <c r="G497" s="1"/>
      <c r="J497" s="1"/>
      <c r="K497" s="1"/>
      <c r="L497" s="1"/>
      <c r="R497" s="1"/>
      <c r="AC497" s="1"/>
      <c r="AE497" s="1"/>
      <c r="AG497" s="1"/>
    </row>
    <row r="498" spans="6:33" customHeight="1">
      <c r="F498" s="1"/>
      <c r="G498" s="1"/>
      <c r="J498" s="1"/>
      <c r="K498" s="1"/>
      <c r="L498" s="1"/>
      <c r="R498" s="1"/>
      <c r="AC498" s="1"/>
      <c r="AE498" s="1"/>
      <c r="AG498" s="1"/>
    </row>
    <row r="499" spans="6:33" customHeight="1">
      <c r="F499" s="1"/>
      <c r="G499" s="1"/>
      <c r="J499" s="1"/>
      <c r="K499" s="1"/>
      <c r="L499" s="1"/>
      <c r="R499" s="1"/>
      <c r="AC499" s="1"/>
      <c r="AE499" s="1"/>
      <c r="AG499" s="1"/>
    </row>
    <row r="500" spans="6:33" customHeight="1">
      <c r="F500" s="1"/>
      <c r="G500" s="1"/>
      <c r="J500" s="1"/>
      <c r="K500" s="1"/>
      <c r="L500" s="1"/>
      <c r="R500" s="1"/>
      <c r="AC500" s="1"/>
      <c r="AE500" s="1"/>
      <c r="AG500" s="1"/>
    </row>
    <row r="501" spans="6:33" customHeight="1">
      <c r="F501" s="1"/>
      <c r="G501" s="1"/>
      <c r="J501" s="1"/>
      <c r="K501" s="1"/>
      <c r="L501" s="1"/>
      <c r="R501" s="1"/>
      <c r="AC501" s="1"/>
      <c r="AE501" s="1"/>
      <c r="AG501" s="1"/>
    </row>
    <row r="502" spans="6:33" customHeight="1">
      <c r="F502" s="1"/>
      <c r="G502" s="1"/>
      <c r="J502" s="1"/>
      <c r="K502" s="1"/>
      <c r="L502" s="1"/>
      <c r="R502" s="1"/>
      <c r="AC502" s="1"/>
      <c r="AE502" s="1"/>
      <c r="AG502" s="1"/>
    </row>
    <row r="503" spans="6:33" customHeight="1">
      <c r="F503" s="1"/>
      <c r="G503" s="1"/>
      <c r="J503" s="1"/>
      <c r="K503" s="1"/>
      <c r="L503" s="1"/>
      <c r="R503" s="1"/>
      <c r="AC503" s="1"/>
      <c r="AE503" s="1"/>
      <c r="AG503" s="1"/>
    </row>
    <row r="504" spans="6:33" customHeight="1">
      <c r="F504" s="1"/>
      <c r="G504" s="1"/>
      <c r="J504" s="1"/>
      <c r="K504" s="1"/>
      <c r="L504" s="1"/>
      <c r="R504" s="1"/>
      <c r="AC504" s="1"/>
      <c r="AE504" s="1"/>
      <c r="AG504" s="1"/>
    </row>
    <row r="505" spans="6:33" customHeight="1">
      <c r="F505" s="1"/>
      <c r="G505" s="1"/>
      <c r="J505" s="1"/>
      <c r="K505" s="1"/>
      <c r="L505" s="1"/>
      <c r="R505" s="1"/>
      <c r="AC505" s="1"/>
      <c r="AE505" s="1"/>
      <c r="AG505" s="1"/>
    </row>
    <row r="506" spans="6:33" customHeight="1">
      <c r="F506" s="1"/>
      <c r="G506" s="1"/>
      <c r="J506" s="1"/>
      <c r="K506" s="1"/>
      <c r="L506" s="1"/>
      <c r="R506" s="1"/>
      <c r="AC506" s="1"/>
      <c r="AE506" s="1"/>
      <c r="AG506" s="1"/>
    </row>
    <row r="507" spans="6:33" customHeight="1">
      <c r="F507" s="1"/>
      <c r="G507" s="1"/>
      <c r="J507" s="1"/>
      <c r="K507" s="1"/>
      <c r="L507" s="1"/>
      <c r="R507" s="1"/>
      <c r="AC507" s="1"/>
      <c r="AE507" s="1"/>
      <c r="AG507" s="1"/>
    </row>
    <row r="508" spans="6:33" customHeight="1">
      <c r="F508" s="1"/>
      <c r="G508" s="1"/>
      <c r="J508" s="1"/>
      <c r="K508" s="1"/>
      <c r="L508" s="1"/>
      <c r="R508" s="1"/>
      <c r="AC508" s="1"/>
      <c r="AE508" s="1"/>
      <c r="AG508" s="1"/>
    </row>
    <row r="509" spans="6:33" customHeight="1">
      <c r="F509" s="1"/>
      <c r="G509" s="1"/>
      <c r="J509" s="1"/>
      <c r="K509" s="1"/>
      <c r="L509" s="1"/>
      <c r="R509" s="1"/>
      <c r="AC509" s="1"/>
      <c r="AE509" s="1"/>
      <c r="AG509" s="1"/>
    </row>
    <row r="510" spans="6:33" customHeight="1">
      <c r="F510" s="1"/>
      <c r="G510" s="1"/>
      <c r="J510" s="1"/>
      <c r="K510" s="1"/>
      <c r="L510" s="1"/>
      <c r="R510" s="1"/>
      <c r="AC510" s="1"/>
      <c r="AE510" s="1"/>
      <c r="AG510" s="1"/>
    </row>
    <row r="511" spans="6:33" customHeight="1">
      <c r="F511" s="1"/>
      <c r="G511" s="1"/>
      <c r="J511" s="1"/>
      <c r="K511" s="1"/>
      <c r="L511" s="1"/>
      <c r="R511" s="1"/>
      <c r="AC511" s="1"/>
      <c r="AE511" s="1"/>
      <c r="AG511" s="1"/>
    </row>
    <row r="512" spans="6:33" customHeight="1">
      <c r="F512" s="1"/>
      <c r="G512" s="1"/>
      <c r="J512" s="1"/>
      <c r="K512" s="1"/>
      <c r="L512" s="1"/>
      <c r="R512" s="1"/>
      <c r="AC512" s="1"/>
      <c r="AE512" s="1"/>
      <c r="AG512" s="1"/>
    </row>
    <row r="513" spans="6:33" customHeight="1">
      <c r="F513" s="1"/>
      <c r="G513" s="1"/>
      <c r="J513" s="1"/>
      <c r="K513" s="1"/>
      <c r="L513" s="1"/>
      <c r="R513" s="1"/>
      <c r="AC513" s="1"/>
      <c r="AE513" s="1"/>
      <c r="AG513" s="1"/>
    </row>
    <row r="514" spans="6:33" customHeight="1">
      <c r="F514" s="1"/>
      <c r="G514" s="1"/>
      <c r="J514" s="1"/>
      <c r="K514" s="1"/>
      <c r="L514" s="1"/>
      <c r="R514" s="1"/>
      <c r="AC514" s="1"/>
      <c r="AE514" s="1"/>
      <c r="AG514" s="1"/>
    </row>
    <row r="515" spans="6:33" customHeight="1">
      <c r="F515" s="1"/>
      <c r="G515" s="1"/>
      <c r="J515" s="1"/>
      <c r="K515" s="1"/>
      <c r="L515" s="1"/>
      <c r="R515" s="1"/>
      <c r="AC515" s="1"/>
      <c r="AE515" s="1"/>
      <c r="AG515" s="1"/>
    </row>
    <row r="516" spans="6:33" customHeight="1">
      <c r="F516" s="1"/>
      <c r="G516" s="1"/>
      <c r="J516" s="1"/>
      <c r="K516" s="1"/>
      <c r="L516" s="1"/>
      <c r="R516" s="1"/>
      <c r="AC516" s="1"/>
      <c r="AE516" s="1"/>
      <c r="AG516" s="1"/>
    </row>
    <row r="517" spans="6:33" customHeight="1">
      <c r="F517" s="1"/>
      <c r="G517" s="1"/>
      <c r="J517" s="1"/>
      <c r="K517" s="1"/>
      <c r="L517" s="1"/>
      <c r="R517" s="1"/>
      <c r="AC517" s="1"/>
      <c r="AE517" s="1"/>
      <c r="AG517" s="1"/>
    </row>
    <row r="518" spans="6:33" customHeight="1">
      <c r="F518" s="1"/>
      <c r="G518" s="1"/>
      <c r="J518" s="1"/>
      <c r="K518" s="1"/>
      <c r="L518" s="1"/>
      <c r="R518" s="1"/>
      <c r="AC518" s="1"/>
      <c r="AE518" s="1"/>
      <c r="AG518" s="1"/>
    </row>
    <row r="519" spans="6:33" customHeight="1">
      <c r="F519" s="1"/>
      <c r="G519" s="1"/>
      <c r="J519" s="1"/>
      <c r="K519" s="1"/>
      <c r="L519" s="1"/>
      <c r="R519" s="1"/>
      <c r="AC519" s="1"/>
      <c r="AE519" s="1"/>
      <c r="AG519" s="1"/>
    </row>
    <row r="520" spans="6:33" customHeight="1">
      <c r="F520" s="1"/>
      <c r="G520" s="1"/>
      <c r="J520" s="1"/>
      <c r="K520" s="1"/>
      <c r="L520" s="1"/>
      <c r="R520" s="1"/>
      <c r="AC520" s="1"/>
      <c r="AE520" s="1"/>
      <c r="AG520" s="1"/>
    </row>
    <row r="521" spans="6:33" customHeight="1">
      <c r="F521" s="1"/>
      <c r="G521" s="1"/>
      <c r="J521" s="1"/>
      <c r="K521" s="1"/>
      <c r="L521" s="1"/>
      <c r="R521" s="1"/>
      <c r="AC521" s="1"/>
      <c r="AE521" s="1"/>
      <c r="AG521" s="1"/>
    </row>
    <row r="522" spans="6:33" customHeight="1">
      <c r="F522" s="1"/>
      <c r="G522" s="1"/>
      <c r="J522" s="1"/>
      <c r="K522" s="1"/>
      <c r="L522" s="1"/>
      <c r="R522" s="1"/>
      <c r="AC522" s="1"/>
      <c r="AE522" s="1"/>
      <c r="AG522" s="1"/>
    </row>
    <row r="523" spans="6:33" customHeight="1">
      <c r="F523" s="1"/>
      <c r="G523" s="1"/>
      <c r="J523" s="1"/>
      <c r="K523" s="1"/>
      <c r="L523" s="1"/>
      <c r="R523" s="1"/>
      <c r="AC523" s="1"/>
      <c r="AE523" s="1"/>
      <c r="AG523" s="1"/>
    </row>
    <row r="524" spans="6:33" customHeight="1">
      <c r="F524" s="1"/>
      <c r="G524" s="1"/>
      <c r="J524" s="1"/>
      <c r="K524" s="1"/>
      <c r="L524" s="1"/>
      <c r="R524" s="1"/>
      <c r="AC524" s="1"/>
      <c r="AE524" s="1"/>
      <c r="AG524" s="1"/>
    </row>
    <row r="525" spans="6:33" customHeight="1">
      <c r="F525" s="1"/>
      <c r="G525" s="1"/>
      <c r="J525" s="1"/>
      <c r="K525" s="1"/>
      <c r="L525" s="1"/>
      <c r="R525" s="1"/>
      <c r="AC525" s="1"/>
      <c r="AE525" s="1"/>
      <c r="AG525" s="1"/>
    </row>
    <row r="526" spans="6:33" customHeight="1">
      <c r="F526" s="1"/>
      <c r="G526" s="1"/>
      <c r="J526" s="1"/>
      <c r="K526" s="1"/>
      <c r="L526" s="1"/>
      <c r="R526" s="1"/>
      <c r="AC526" s="1"/>
      <c r="AE526" s="1"/>
      <c r="AG526" s="1"/>
    </row>
    <row r="527" spans="6:33" customHeight="1">
      <c r="F527" s="1"/>
      <c r="G527" s="1"/>
      <c r="J527" s="1"/>
      <c r="K527" s="1"/>
      <c r="L527" s="1"/>
      <c r="R527" s="1"/>
      <c r="AC527" s="1"/>
      <c r="AE527" s="1"/>
      <c r="AG527" s="1"/>
    </row>
    <row r="528" spans="6:33" customHeight="1">
      <c r="F528" s="1"/>
      <c r="G528" s="1"/>
      <c r="J528" s="1"/>
      <c r="K528" s="1"/>
      <c r="L528" s="1"/>
      <c r="R528" s="1"/>
      <c r="AC528" s="1"/>
      <c r="AE528" s="1"/>
      <c r="AG528" s="1"/>
    </row>
    <row r="529" spans="6:33" customHeight="1">
      <c r="F529" s="1"/>
      <c r="G529" s="1"/>
      <c r="J529" s="1"/>
      <c r="K529" s="1"/>
      <c r="L529" s="1"/>
      <c r="R529" s="1"/>
      <c r="AC529" s="1"/>
      <c r="AE529" s="1"/>
      <c r="AG529" s="1"/>
    </row>
    <row r="530" spans="6:33" customHeight="1">
      <c r="F530" s="1"/>
      <c r="G530" s="1"/>
      <c r="J530" s="1"/>
      <c r="K530" s="1"/>
      <c r="L530" s="1"/>
      <c r="R530" s="1"/>
      <c r="AC530" s="1"/>
      <c r="AE530" s="1"/>
      <c r="AG530" s="1"/>
    </row>
    <row r="531" spans="6:33" customHeight="1">
      <c r="F531" s="1"/>
      <c r="G531" s="1"/>
      <c r="J531" s="1"/>
      <c r="K531" s="1"/>
      <c r="L531" s="1"/>
      <c r="R531" s="1"/>
      <c r="AC531" s="1"/>
      <c r="AE531" s="1"/>
      <c r="AG531" s="1"/>
    </row>
    <row r="532" spans="6:33" customHeight="1">
      <c r="F532" s="1"/>
      <c r="G532" s="1"/>
      <c r="J532" s="1"/>
      <c r="K532" s="1"/>
      <c r="L532" s="1"/>
      <c r="R532" s="1"/>
      <c r="AC532" s="1"/>
      <c r="AE532" s="1"/>
      <c r="AG532" s="1"/>
    </row>
    <row r="533" spans="6:33" customHeight="1">
      <c r="F533" s="1"/>
      <c r="G533" s="1"/>
      <c r="J533" s="1"/>
      <c r="K533" s="1"/>
      <c r="L533" s="1"/>
      <c r="R533" s="1"/>
      <c r="AC533" s="1"/>
      <c r="AE533" s="1"/>
      <c r="AG533" s="1"/>
    </row>
    <row r="534" spans="6:33" customHeight="1">
      <c r="F534" s="1"/>
      <c r="G534" s="1"/>
      <c r="J534" s="1"/>
      <c r="K534" s="1"/>
      <c r="L534" s="1"/>
      <c r="R534" s="1"/>
      <c r="AC534" s="1"/>
      <c r="AE534" s="1"/>
      <c r="AG534" s="1"/>
    </row>
    <row r="535" spans="6:33" customHeight="1">
      <c r="F535" s="1"/>
      <c r="G535" s="1"/>
      <c r="J535" s="1"/>
      <c r="K535" s="1"/>
      <c r="L535" s="1"/>
      <c r="R535" s="1"/>
      <c r="AC535" s="1"/>
      <c r="AE535" s="1"/>
      <c r="AG535" s="1"/>
    </row>
    <row r="536" spans="6:33" customHeight="1">
      <c r="F536" s="1"/>
      <c r="G536" s="1"/>
      <c r="J536" s="1"/>
      <c r="K536" s="1"/>
      <c r="L536" s="1"/>
      <c r="R536" s="1"/>
      <c r="AC536" s="1"/>
      <c r="AE536" s="1"/>
      <c r="AG536" s="1"/>
    </row>
    <row r="537" spans="6:33" customHeight="1">
      <c r="F537" s="1"/>
      <c r="G537" s="1"/>
      <c r="J537" s="1"/>
      <c r="K537" s="1"/>
      <c r="L537" s="1"/>
      <c r="R537" s="1"/>
      <c r="AC537" s="1"/>
      <c r="AE537" s="1"/>
      <c r="AG537" s="1"/>
    </row>
    <row r="538" spans="6:33" customHeight="1">
      <c r="F538" s="1"/>
      <c r="G538" s="1"/>
      <c r="J538" s="1"/>
      <c r="K538" s="1"/>
      <c r="L538" s="1"/>
      <c r="R538" s="1"/>
      <c r="AC538" s="1"/>
      <c r="AE538" s="1"/>
      <c r="AG538" s="1"/>
    </row>
    <row r="539" spans="6:33" customHeight="1">
      <c r="F539" s="1"/>
      <c r="G539" s="1"/>
      <c r="J539" s="1"/>
      <c r="K539" s="1"/>
      <c r="L539" s="1"/>
      <c r="R539" s="1"/>
      <c r="AC539" s="1"/>
      <c r="AE539" s="1"/>
      <c r="AG539" s="1"/>
    </row>
    <row r="540" spans="6:33" customHeight="1">
      <c r="F540" s="1"/>
      <c r="G540" s="1"/>
      <c r="J540" s="1"/>
      <c r="K540" s="1"/>
      <c r="L540" s="1"/>
      <c r="R540" s="1"/>
      <c r="AC540" s="1"/>
      <c r="AE540" s="1"/>
      <c r="AG540" s="1"/>
    </row>
    <row r="541" spans="6:33" customHeight="1">
      <c r="F541" s="1"/>
      <c r="G541" s="1"/>
      <c r="J541" s="1"/>
      <c r="K541" s="1"/>
      <c r="L541" s="1"/>
      <c r="R541" s="1"/>
      <c r="AC541" s="1"/>
      <c r="AE541" s="1"/>
      <c r="AG541" s="1"/>
    </row>
    <row r="542" spans="6:33" customHeight="1">
      <c r="F542" s="1"/>
      <c r="G542" s="1"/>
      <c r="J542" s="1"/>
      <c r="K542" s="1"/>
      <c r="L542" s="1"/>
      <c r="R542" s="1"/>
      <c r="AC542" s="1"/>
      <c r="AE542" s="1"/>
      <c r="AG542" s="1"/>
    </row>
    <row r="543" spans="6:33" customHeight="1">
      <c r="F543" s="1"/>
      <c r="G543" s="1"/>
      <c r="J543" s="1"/>
      <c r="K543" s="1"/>
      <c r="L543" s="1"/>
      <c r="R543" s="1"/>
      <c r="AC543" s="1"/>
      <c r="AE543" s="1"/>
      <c r="AG543" s="1"/>
    </row>
    <row r="544" spans="6:33" customHeight="1">
      <c r="F544" s="1"/>
      <c r="G544" s="1"/>
      <c r="J544" s="1"/>
      <c r="K544" s="1"/>
      <c r="L544" s="1"/>
      <c r="R544" s="1"/>
      <c r="AC544" s="1"/>
      <c r="AE544" s="1"/>
      <c r="AG544" s="1"/>
    </row>
    <row r="545" spans="6:33" customHeight="1">
      <c r="F545" s="1"/>
      <c r="G545" s="1"/>
      <c r="J545" s="1"/>
      <c r="K545" s="1"/>
      <c r="L545" s="1"/>
      <c r="R545" s="1"/>
      <c r="AC545" s="1"/>
      <c r="AE545" s="1"/>
      <c r="AG545" s="1"/>
    </row>
    <row r="546" spans="6:33" customHeight="1">
      <c r="F546" s="1"/>
      <c r="G546" s="1"/>
      <c r="J546" s="1"/>
      <c r="K546" s="1"/>
      <c r="L546" s="1"/>
      <c r="R546" s="1"/>
      <c r="AC546" s="1"/>
      <c r="AE546" s="1"/>
      <c r="AG546" s="1"/>
    </row>
    <row r="547" spans="6:33" customHeight="1">
      <c r="F547" s="1"/>
      <c r="G547" s="1"/>
      <c r="J547" s="1"/>
      <c r="K547" s="1"/>
      <c r="L547" s="1"/>
      <c r="R547" s="1"/>
      <c r="AC547" s="1"/>
      <c r="AE547" s="1"/>
      <c r="AG547" s="1"/>
    </row>
    <row r="548" spans="6:33" customHeight="1">
      <c r="F548" s="1"/>
      <c r="G548" s="1"/>
      <c r="J548" s="1"/>
      <c r="K548" s="1"/>
      <c r="L548" s="1"/>
      <c r="R548" s="1"/>
      <c r="AC548" s="1"/>
      <c r="AE548" s="1"/>
      <c r="AG548" s="1"/>
    </row>
    <row r="549" spans="6:33" customHeight="1">
      <c r="F549" s="1"/>
      <c r="G549" s="1"/>
      <c r="J549" s="1"/>
      <c r="K549" s="1"/>
      <c r="L549" s="1"/>
      <c r="R549" s="1"/>
      <c r="AC549" s="1"/>
      <c r="AE549" s="1"/>
      <c r="AG549" s="1"/>
    </row>
    <row r="550" spans="6:33" customHeight="1">
      <c r="F550" s="1"/>
      <c r="G550" s="1"/>
      <c r="J550" s="1"/>
      <c r="K550" s="1"/>
      <c r="L550" s="1"/>
      <c r="R550" s="1"/>
      <c r="AC550" s="1"/>
      <c r="AE550" s="1"/>
      <c r="AG550" s="1"/>
    </row>
    <row r="551" spans="6:33" customHeight="1">
      <c r="F551" s="1"/>
      <c r="G551" s="1"/>
      <c r="J551" s="1"/>
      <c r="K551" s="1"/>
      <c r="L551" s="1"/>
      <c r="R551" s="1"/>
      <c r="AC551" s="1"/>
      <c r="AE551" s="1"/>
      <c r="AG551" s="1"/>
    </row>
    <row r="552" spans="6:33" customHeight="1">
      <c r="F552" s="1"/>
      <c r="G552" s="1"/>
      <c r="J552" s="1"/>
      <c r="K552" s="1"/>
      <c r="L552" s="1"/>
      <c r="R552" s="1"/>
      <c r="AC552" s="1"/>
      <c r="AE552" s="1"/>
      <c r="AG552" s="1"/>
    </row>
    <row r="553" spans="6:33" customHeight="1">
      <c r="F553" s="1"/>
      <c r="G553" s="1"/>
      <c r="J553" s="1"/>
      <c r="K553" s="1"/>
      <c r="L553" s="1"/>
      <c r="R553" s="1"/>
      <c r="AC553" s="1"/>
      <c r="AE553" s="1"/>
      <c r="AG553" s="1"/>
    </row>
    <row r="554" spans="6:33" customHeight="1">
      <c r="F554" s="1"/>
      <c r="G554" s="1"/>
      <c r="J554" s="1"/>
      <c r="K554" s="1"/>
      <c r="L554" s="1"/>
      <c r="R554" s="1"/>
      <c r="AC554" s="1"/>
      <c r="AE554" s="1"/>
      <c r="AG554" s="1"/>
    </row>
    <row r="555" spans="6:33" customHeight="1">
      <c r="F555" s="1"/>
      <c r="G555" s="1"/>
      <c r="J555" s="1"/>
      <c r="K555" s="1"/>
      <c r="L555" s="1"/>
      <c r="R555" s="1"/>
      <c r="AC555" s="1"/>
      <c r="AE555" s="1"/>
      <c r="AG555" s="1"/>
    </row>
    <row r="556" spans="6:33" customHeight="1">
      <c r="F556" s="1"/>
      <c r="G556" s="1"/>
      <c r="J556" s="1"/>
      <c r="K556" s="1"/>
      <c r="L556" s="1"/>
      <c r="R556" s="1"/>
      <c r="AC556" s="1"/>
      <c r="AE556" s="1"/>
      <c r="AG556" s="1"/>
    </row>
    <row r="557" spans="6:33" customHeight="1">
      <c r="F557" s="1"/>
      <c r="G557" s="1"/>
      <c r="J557" s="1"/>
      <c r="K557" s="1"/>
      <c r="L557" s="1"/>
      <c r="R557" s="1"/>
      <c r="AC557" s="1"/>
      <c r="AE557" s="1"/>
      <c r="AG557" s="1"/>
    </row>
    <row r="558" spans="6:33" customHeight="1">
      <c r="F558" s="1"/>
      <c r="G558" s="1"/>
      <c r="J558" s="1"/>
      <c r="K558" s="1"/>
      <c r="L558" s="1"/>
      <c r="R558" s="1"/>
      <c r="AC558" s="1"/>
      <c r="AE558" s="1"/>
      <c r="AG558" s="1"/>
    </row>
    <row r="559" spans="6:33" customHeight="1">
      <c r="F559" s="1"/>
      <c r="G559" s="1"/>
      <c r="J559" s="1"/>
      <c r="K559" s="1"/>
      <c r="L559" s="1"/>
      <c r="R559" s="1"/>
      <c r="AC559" s="1"/>
      <c r="AE559" s="1"/>
      <c r="AG559" s="1"/>
    </row>
    <row r="560" spans="6:33" customHeight="1">
      <c r="F560" s="1"/>
      <c r="G560" s="1"/>
      <c r="J560" s="1"/>
      <c r="K560" s="1"/>
      <c r="L560" s="1"/>
      <c r="R560" s="1"/>
      <c r="AC560" s="1"/>
      <c r="AE560" s="1"/>
      <c r="AG560" s="1"/>
    </row>
    <row r="561" spans="6:33" customHeight="1">
      <c r="F561" s="1"/>
      <c r="G561" s="1"/>
      <c r="J561" s="1"/>
      <c r="K561" s="1"/>
      <c r="L561" s="1"/>
      <c r="R561" s="1"/>
      <c r="AC561" s="1"/>
      <c r="AE561" s="1"/>
      <c r="AG561" s="1"/>
    </row>
    <row r="562" spans="6:33" customHeight="1">
      <c r="F562" s="1"/>
      <c r="G562" s="1"/>
      <c r="J562" s="1"/>
      <c r="K562" s="1"/>
      <c r="L562" s="1"/>
      <c r="R562" s="1"/>
      <c r="AC562" s="1"/>
      <c r="AE562" s="1"/>
      <c r="AG562" s="1"/>
    </row>
    <row r="563" spans="6:33" customHeight="1">
      <c r="F563" s="1"/>
      <c r="G563" s="1"/>
      <c r="J563" s="1"/>
      <c r="K563" s="1"/>
      <c r="L563" s="1"/>
      <c r="R563" s="1"/>
      <c r="AC563" s="1"/>
      <c r="AE563" s="1"/>
      <c r="AG563" s="1"/>
    </row>
    <row r="564" spans="6:33" customHeight="1">
      <c r="F564" s="1"/>
      <c r="G564" s="1"/>
      <c r="J564" s="1"/>
      <c r="K564" s="1"/>
      <c r="L564" s="1"/>
      <c r="R564" s="1"/>
      <c r="AC564" s="1"/>
      <c r="AE564" s="1"/>
      <c r="AG564" s="1"/>
    </row>
    <row r="565" spans="6:33" customHeight="1">
      <c r="F565" s="1"/>
      <c r="G565" s="1"/>
      <c r="J565" s="1"/>
      <c r="K565" s="1"/>
      <c r="L565" s="1"/>
      <c r="R565" s="1"/>
      <c r="AC565" s="1"/>
      <c r="AE565" s="1"/>
      <c r="AG565" s="1"/>
    </row>
    <row r="566" spans="6:33" customHeight="1">
      <c r="F566" s="1"/>
      <c r="G566" s="1"/>
      <c r="J566" s="1"/>
      <c r="K566" s="1"/>
      <c r="L566" s="1"/>
      <c r="R566" s="1"/>
      <c r="AC566" s="1"/>
      <c r="AE566" s="1"/>
      <c r="AG566" s="1"/>
    </row>
    <row r="567" spans="6:33" customHeight="1">
      <c r="F567" s="1"/>
      <c r="G567" s="1"/>
      <c r="J567" s="1"/>
      <c r="K567" s="1"/>
      <c r="L567" s="1"/>
      <c r="R567" s="1"/>
      <c r="AC567" s="1"/>
      <c r="AE567" s="1"/>
      <c r="AG567" s="1"/>
    </row>
    <row r="568" spans="6:33" customHeight="1">
      <c r="F568" s="1"/>
      <c r="G568" s="1"/>
      <c r="J568" s="1"/>
      <c r="K568" s="1"/>
      <c r="L568" s="1"/>
      <c r="R568" s="1"/>
      <c r="AC568" s="1"/>
      <c r="AE568" s="1"/>
      <c r="AG568" s="1"/>
    </row>
    <row r="569" spans="6:33" customHeight="1">
      <c r="F569" s="1"/>
      <c r="G569" s="1"/>
      <c r="J569" s="1"/>
      <c r="K569" s="1"/>
      <c r="L569" s="1"/>
      <c r="R569" s="1"/>
      <c r="AC569" s="1"/>
      <c r="AE569" s="1"/>
      <c r="AG569" s="1"/>
    </row>
    <row r="570" spans="6:33" customHeight="1">
      <c r="F570" s="1"/>
      <c r="G570" s="1"/>
      <c r="J570" s="1"/>
      <c r="K570" s="1"/>
      <c r="L570" s="1"/>
      <c r="R570" s="1"/>
      <c r="AC570" s="1"/>
      <c r="AE570" s="1"/>
      <c r="AG570" s="1"/>
    </row>
    <row r="571" spans="6:33" customHeight="1">
      <c r="F571" s="1"/>
      <c r="G571" s="1"/>
      <c r="J571" s="1"/>
      <c r="K571" s="1"/>
      <c r="L571" s="1"/>
      <c r="R571" s="1"/>
      <c r="AC571" s="1"/>
      <c r="AE571" s="1"/>
      <c r="AG571" s="1"/>
    </row>
    <row r="572" spans="6:33" customHeight="1">
      <c r="F572" s="1"/>
      <c r="G572" s="1"/>
      <c r="J572" s="1"/>
      <c r="K572" s="1"/>
      <c r="L572" s="1"/>
      <c r="R572" s="1"/>
      <c r="AC572" s="1"/>
      <c r="AE572" s="1"/>
      <c r="AG572" s="1"/>
    </row>
    <row r="573" spans="6:33" customHeight="1">
      <c r="F573" s="1"/>
      <c r="G573" s="1"/>
      <c r="J573" s="1"/>
      <c r="K573" s="1"/>
      <c r="L573" s="1"/>
      <c r="R573" s="1"/>
      <c r="AC573" s="1"/>
      <c r="AE573" s="1"/>
      <c r="AG573" s="1"/>
    </row>
    <row r="574" spans="6:33" customHeight="1">
      <c r="F574" s="1"/>
      <c r="G574" s="1"/>
      <c r="J574" s="1"/>
      <c r="K574" s="1"/>
      <c r="L574" s="1"/>
      <c r="R574" s="1"/>
      <c r="AC574" s="1"/>
      <c r="AE574" s="1"/>
      <c r="AG574" s="1"/>
    </row>
    <row r="575" spans="6:33" customHeight="1">
      <c r="F575" s="1"/>
      <c r="G575" s="1"/>
      <c r="J575" s="1"/>
      <c r="K575" s="1"/>
      <c r="L575" s="1"/>
      <c r="R575" s="1"/>
      <c r="AC575" s="1"/>
      <c r="AE575" s="1"/>
      <c r="AG575" s="1"/>
    </row>
    <row r="576" spans="6:33" customHeight="1">
      <c r="F576" s="1"/>
      <c r="G576" s="1"/>
      <c r="J576" s="1"/>
      <c r="K576" s="1"/>
      <c r="L576" s="1"/>
      <c r="R576" s="1"/>
      <c r="AC576" s="1"/>
      <c r="AE576" s="1"/>
      <c r="AG576" s="1"/>
    </row>
    <row r="577" spans="6:33" customHeight="1">
      <c r="F577" s="1"/>
      <c r="G577" s="1"/>
      <c r="J577" s="1"/>
      <c r="K577" s="1"/>
      <c r="L577" s="1"/>
      <c r="R577" s="1"/>
      <c r="AC577" s="1"/>
      <c r="AE577" s="1"/>
      <c r="AG577" s="1"/>
    </row>
    <row r="578" spans="6:33" customHeight="1">
      <c r="F578" s="1"/>
      <c r="G578" s="1"/>
      <c r="J578" s="1"/>
      <c r="K578" s="1"/>
      <c r="L578" s="1"/>
      <c r="R578" s="1"/>
      <c r="AC578" s="1"/>
      <c r="AE578" s="1"/>
      <c r="AG578" s="1"/>
    </row>
    <row r="579" spans="6:33" customHeight="1">
      <c r="F579" s="1"/>
      <c r="G579" s="1"/>
      <c r="J579" s="1"/>
      <c r="K579" s="1"/>
      <c r="L579" s="1"/>
      <c r="R579" s="1"/>
      <c r="AC579" s="1"/>
      <c r="AE579" s="1"/>
      <c r="AG579" s="1"/>
    </row>
    <row r="580" spans="6:33" customHeight="1">
      <c r="F580" s="1"/>
      <c r="G580" s="1"/>
      <c r="J580" s="1"/>
      <c r="K580" s="1"/>
      <c r="L580" s="1"/>
      <c r="R580" s="1"/>
      <c r="AC580" s="1"/>
      <c r="AE580" s="1"/>
      <c r="AG580" s="1"/>
    </row>
    <row r="581" spans="6:33" customHeight="1">
      <c r="F581" s="1"/>
      <c r="G581" s="1"/>
      <c r="J581" s="1"/>
      <c r="K581" s="1"/>
      <c r="L581" s="1"/>
      <c r="R581" s="1"/>
      <c r="AC581" s="1"/>
      <c r="AE581" s="1"/>
      <c r="AG581" s="1"/>
    </row>
    <row r="582" spans="6:33" customHeight="1">
      <c r="F582" s="1"/>
      <c r="G582" s="1"/>
      <c r="J582" s="1"/>
      <c r="K582" s="1"/>
      <c r="L582" s="1"/>
      <c r="R582" s="1"/>
      <c r="AC582" s="1"/>
      <c r="AE582" s="1"/>
      <c r="AG582" s="1"/>
    </row>
    <row r="583" spans="6:33" customHeight="1">
      <c r="F583" s="1"/>
      <c r="G583" s="1"/>
      <c r="J583" s="1"/>
      <c r="K583" s="1"/>
      <c r="L583" s="1"/>
      <c r="R583" s="1"/>
      <c r="AC583" s="1"/>
      <c r="AE583" s="1"/>
      <c r="AG583" s="1"/>
    </row>
    <row r="584" spans="6:33" customHeight="1">
      <c r="F584" s="1"/>
      <c r="G584" s="1"/>
      <c r="J584" s="1"/>
      <c r="K584" s="1"/>
      <c r="L584" s="1"/>
      <c r="R584" s="1"/>
      <c r="AC584" s="1"/>
      <c r="AE584" s="1"/>
      <c r="AG584" s="1"/>
    </row>
    <row r="585" spans="6:33" customHeight="1">
      <c r="F585" s="1"/>
      <c r="G585" s="1"/>
      <c r="J585" s="1"/>
      <c r="K585" s="1"/>
      <c r="L585" s="1"/>
      <c r="R585" s="1"/>
      <c r="AC585" s="1"/>
      <c r="AE585" s="1"/>
      <c r="AG585" s="1"/>
    </row>
    <row r="586" spans="6:33" customHeight="1">
      <c r="F586" s="1"/>
      <c r="G586" s="1"/>
      <c r="J586" s="1"/>
      <c r="K586" s="1"/>
      <c r="L586" s="1"/>
      <c r="R586" s="1"/>
      <c r="AC586" s="1"/>
      <c r="AE586" s="1"/>
      <c r="AG586" s="1"/>
    </row>
    <row r="587" spans="6:33" customHeight="1">
      <c r="F587" s="1"/>
      <c r="G587" s="1"/>
      <c r="J587" s="1"/>
      <c r="K587" s="1"/>
      <c r="L587" s="1"/>
      <c r="R587" s="1"/>
      <c r="AC587" s="1"/>
      <c r="AE587" s="1"/>
      <c r="AG587" s="1"/>
    </row>
    <row r="588" spans="6:33" customHeight="1">
      <c r="F588" s="1"/>
      <c r="G588" s="1"/>
      <c r="J588" s="1"/>
      <c r="K588" s="1"/>
      <c r="L588" s="1"/>
      <c r="R588" s="1"/>
      <c r="AC588" s="1"/>
      <c r="AE588" s="1"/>
      <c r="AG588" s="1"/>
    </row>
    <row r="589" spans="6:33" customHeight="1">
      <c r="F589" s="1"/>
      <c r="G589" s="1"/>
      <c r="J589" s="1"/>
      <c r="K589" s="1"/>
      <c r="L589" s="1"/>
      <c r="R589" s="1"/>
      <c r="AC589" s="1"/>
      <c r="AE589" s="1"/>
      <c r="AG589" s="1"/>
    </row>
    <row r="590" spans="6:33" customHeight="1">
      <c r="F590" s="1"/>
      <c r="G590" s="1"/>
      <c r="J590" s="1"/>
      <c r="K590" s="1"/>
      <c r="L590" s="1"/>
      <c r="R590" s="1"/>
      <c r="AC590" s="1"/>
      <c r="AE590" s="1"/>
      <c r="AG590" s="1"/>
    </row>
    <row r="591" spans="6:33" customHeight="1">
      <c r="F591" s="1"/>
      <c r="G591" s="1"/>
      <c r="J591" s="1"/>
      <c r="K591" s="1"/>
      <c r="L591" s="1"/>
      <c r="R591" s="1"/>
      <c r="AC591" s="1"/>
      <c r="AE591" s="1"/>
      <c r="AG591" s="1"/>
    </row>
    <row r="592" spans="6:33" customHeight="1">
      <c r="F592" s="1"/>
      <c r="G592" s="1"/>
      <c r="J592" s="1"/>
      <c r="K592" s="1"/>
      <c r="L592" s="1"/>
      <c r="R592" s="1"/>
      <c r="AC592" s="1"/>
      <c r="AE592" s="1"/>
      <c r="AG592" s="1"/>
    </row>
    <row r="593" spans="6:33" customHeight="1">
      <c r="F593" s="1"/>
      <c r="G593" s="1"/>
      <c r="J593" s="1"/>
      <c r="K593" s="1"/>
      <c r="L593" s="1"/>
      <c r="R593" s="1"/>
      <c r="AC593" s="1"/>
      <c r="AE593" s="1"/>
      <c r="AG593" s="1"/>
    </row>
    <row r="594" spans="6:33" customHeight="1">
      <c r="F594" s="1"/>
      <c r="G594" s="1"/>
      <c r="J594" s="1"/>
      <c r="K594" s="1"/>
      <c r="L594" s="1"/>
      <c r="R594" s="1"/>
      <c r="AC594" s="1"/>
      <c r="AE594" s="1"/>
      <c r="AG594" s="1"/>
    </row>
    <row r="595" spans="6:33" customHeight="1">
      <c r="F595" s="1"/>
      <c r="G595" s="1"/>
      <c r="J595" s="1"/>
      <c r="K595" s="1"/>
      <c r="L595" s="1"/>
      <c r="R595" s="1"/>
      <c r="AC595" s="1"/>
      <c r="AE595" s="1"/>
      <c r="AG595" s="1"/>
    </row>
    <row r="596" spans="6:33" customHeight="1">
      <c r="F596" s="1"/>
      <c r="G596" s="1"/>
      <c r="J596" s="1"/>
      <c r="K596" s="1"/>
      <c r="L596" s="1"/>
      <c r="R596" s="1"/>
      <c r="AC596" s="1"/>
      <c r="AE596" s="1"/>
      <c r="AG596" s="1"/>
    </row>
    <row r="597" spans="6:33" customHeight="1">
      <c r="F597" s="1"/>
      <c r="G597" s="1"/>
      <c r="J597" s="1"/>
      <c r="K597" s="1"/>
      <c r="L597" s="1"/>
      <c r="R597" s="1"/>
      <c r="AC597" s="1"/>
      <c r="AE597" s="1"/>
      <c r="AG597" s="1"/>
    </row>
    <row r="598" spans="6:33" customHeight="1">
      <c r="F598" s="1"/>
      <c r="G598" s="1"/>
      <c r="J598" s="1"/>
      <c r="K598" s="1"/>
      <c r="L598" s="1"/>
      <c r="R598" s="1"/>
      <c r="AC598" s="1"/>
      <c r="AE598" s="1"/>
      <c r="AG598" s="1"/>
    </row>
    <row r="599" spans="6:33" customHeight="1">
      <c r="F599" s="1"/>
      <c r="G599" s="1"/>
      <c r="J599" s="1"/>
      <c r="K599" s="1"/>
      <c r="L599" s="1"/>
      <c r="R599" s="1"/>
      <c r="AC599" s="1"/>
      <c r="AE599" s="1"/>
      <c r="AG599" s="1"/>
    </row>
    <row r="600" spans="6:33" customHeight="1">
      <c r="F600" s="1"/>
      <c r="G600" s="1"/>
      <c r="J600" s="1"/>
      <c r="K600" s="1"/>
      <c r="L600" s="1"/>
      <c r="R600" s="1"/>
      <c r="AC600" s="1"/>
      <c r="AE600" s="1"/>
      <c r="AG600" s="1"/>
    </row>
    <row r="601" spans="6:33" customHeight="1">
      <c r="F601" s="1"/>
      <c r="G601" s="1"/>
      <c r="J601" s="1"/>
      <c r="K601" s="1"/>
      <c r="L601" s="1"/>
      <c r="R601" s="1"/>
      <c r="AC601" s="1"/>
      <c r="AE601" s="1"/>
      <c r="AG601" s="1"/>
    </row>
    <row r="602" spans="6:33" customHeight="1">
      <c r="F602" s="1"/>
      <c r="G602" s="1"/>
      <c r="J602" s="1"/>
      <c r="K602" s="1"/>
      <c r="L602" s="1"/>
      <c r="R602" s="1"/>
      <c r="AC602" s="1"/>
      <c r="AE602" s="1"/>
      <c r="AG602" s="1"/>
    </row>
    <row r="603" spans="6:33" customHeight="1">
      <c r="F603" s="1"/>
      <c r="G603" s="1"/>
      <c r="J603" s="1"/>
      <c r="K603" s="1"/>
      <c r="L603" s="1"/>
      <c r="R603" s="1"/>
      <c r="AC603" s="1"/>
      <c r="AE603" s="1"/>
      <c r="AG603" s="1"/>
    </row>
    <row r="604" spans="6:33" customHeight="1">
      <c r="F604" s="1"/>
      <c r="G604" s="1"/>
      <c r="J604" s="1"/>
      <c r="K604" s="1"/>
      <c r="L604" s="1"/>
      <c r="R604" s="1"/>
      <c r="AC604" s="1"/>
      <c r="AE604" s="1"/>
      <c r="AG604" s="1"/>
    </row>
    <row r="605" spans="6:33" customHeight="1">
      <c r="F605" s="1"/>
      <c r="G605" s="1"/>
      <c r="J605" s="1"/>
      <c r="K605" s="1"/>
      <c r="L605" s="1"/>
      <c r="R605" s="1"/>
      <c r="AC605" s="1"/>
      <c r="AE605" s="1"/>
      <c r="AG605" s="1"/>
    </row>
    <row r="606" spans="6:33" customHeight="1">
      <c r="F606" s="1"/>
      <c r="G606" s="1"/>
      <c r="J606" s="1"/>
      <c r="K606" s="1"/>
      <c r="L606" s="1"/>
      <c r="R606" s="1"/>
      <c r="AC606" s="1"/>
      <c r="AE606" s="1"/>
      <c r="AG606" s="1"/>
    </row>
    <row r="607" spans="6:33" customHeight="1">
      <c r="F607" s="1"/>
      <c r="G607" s="1"/>
      <c r="J607" s="1"/>
      <c r="K607" s="1"/>
      <c r="L607" s="1"/>
      <c r="R607" s="1"/>
      <c r="AC607" s="1"/>
      <c r="AE607" s="1"/>
      <c r="AG607" s="1"/>
    </row>
    <row r="608" spans="6:33" customHeight="1">
      <c r="F608" s="1"/>
      <c r="G608" s="1"/>
      <c r="J608" s="1"/>
      <c r="K608" s="1"/>
      <c r="L608" s="1"/>
      <c r="R608" s="1"/>
      <c r="AC608" s="1"/>
      <c r="AE608" s="1"/>
      <c r="AG608" s="1"/>
    </row>
    <row r="609" spans="6:33" customHeight="1">
      <c r="F609" s="1"/>
      <c r="G609" s="1"/>
      <c r="J609" s="1"/>
      <c r="K609" s="1"/>
      <c r="L609" s="1"/>
      <c r="R609" s="1"/>
      <c r="AC609" s="1"/>
      <c r="AE609" s="1"/>
      <c r="AG609" s="1"/>
    </row>
    <row r="610" spans="6:33" customHeight="1">
      <c r="F610" s="1"/>
      <c r="G610" s="1"/>
      <c r="J610" s="1"/>
      <c r="K610" s="1"/>
      <c r="L610" s="1"/>
      <c r="R610" s="1"/>
      <c r="AC610" s="1"/>
      <c r="AE610" s="1"/>
      <c r="AG610" s="1"/>
    </row>
    <row r="611" spans="6:33" customHeight="1">
      <c r="F611" s="1"/>
      <c r="G611" s="1"/>
      <c r="J611" s="1"/>
      <c r="K611" s="1"/>
      <c r="L611" s="1"/>
      <c r="R611" s="1"/>
      <c r="AC611" s="1"/>
      <c r="AE611" s="1"/>
      <c r="AG611" s="1"/>
    </row>
    <row r="612" spans="6:33" customHeight="1">
      <c r="F612" s="1"/>
      <c r="G612" s="1"/>
      <c r="J612" s="1"/>
      <c r="K612" s="1"/>
      <c r="L612" s="1"/>
      <c r="R612" s="1"/>
      <c r="AC612" s="1"/>
      <c r="AE612" s="1"/>
      <c r="AG612" s="1"/>
    </row>
    <row r="613" spans="6:33" customHeight="1">
      <c r="F613" s="1"/>
      <c r="G613" s="1"/>
      <c r="J613" s="1"/>
      <c r="K613" s="1"/>
      <c r="L613" s="1"/>
      <c r="R613" s="1"/>
      <c r="AC613" s="1"/>
      <c r="AE613" s="1"/>
      <c r="AG613" s="1"/>
    </row>
    <row r="614" spans="6:33" customHeight="1">
      <c r="F614" s="1"/>
      <c r="G614" s="1"/>
      <c r="J614" s="1"/>
      <c r="K614" s="1"/>
      <c r="L614" s="1"/>
      <c r="R614" s="1"/>
      <c r="AC614" s="1"/>
      <c r="AE614" s="1"/>
      <c r="AG614" s="1"/>
    </row>
    <row r="615" spans="6:33" customHeight="1">
      <c r="F615" s="1"/>
      <c r="G615" s="1"/>
      <c r="J615" s="1"/>
      <c r="K615" s="1"/>
      <c r="L615" s="1"/>
      <c r="R615" s="1"/>
      <c r="AC615" s="1"/>
      <c r="AE615" s="1"/>
      <c r="AG615" s="1"/>
    </row>
    <row r="616" spans="6:33" customHeight="1">
      <c r="F616" s="1"/>
      <c r="G616" s="1"/>
      <c r="J616" s="1"/>
      <c r="K616" s="1"/>
      <c r="L616" s="1"/>
      <c r="R616" s="1"/>
      <c r="AC616" s="1"/>
      <c r="AE616" s="1"/>
      <c r="AG616" s="1"/>
    </row>
    <row r="617" spans="6:33" customHeight="1">
      <c r="F617" s="1"/>
      <c r="G617" s="1"/>
      <c r="J617" s="1"/>
      <c r="K617" s="1"/>
      <c r="L617" s="1"/>
      <c r="R617" s="1"/>
      <c r="AC617" s="1"/>
      <c r="AE617" s="1"/>
      <c r="AG617" s="1"/>
    </row>
    <row r="618" spans="6:33" customHeight="1">
      <c r="F618" s="1"/>
      <c r="G618" s="1"/>
      <c r="J618" s="1"/>
      <c r="K618" s="1"/>
      <c r="L618" s="1"/>
      <c r="R618" s="1"/>
      <c r="AC618" s="1"/>
      <c r="AE618" s="1"/>
      <c r="AG618" s="1"/>
    </row>
    <row r="619" spans="6:33" customHeight="1">
      <c r="F619" s="1"/>
      <c r="G619" s="1"/>
      <c r="J619" s="1"/>
      <c r="K619" s="1"/>
      <c r="L619" s="1"/>
      <c r="R619" s="1"/>
      <c r="AC619" s="1"/>
      <c r="AE619" s="1"/>
      <c r="AG619" s="1"/>
    </row>
    <row r="620" spans="6:33" customHeight="1">
      <c r="F620" s="1"/>
      <c r="G620" s="1"/>
      <c r="J620" s="1"/>
      <c r="K620" s="1"/>
      <c r="L620" s="1"/>
      <c r="R620" s="1"/>
      <c r="AC620" s="1"/>
      <c r="AE620" s="1"/>
      <c r="AG620" s="1"/>
    </row>
    <row r="621" spans="6:33" customHeight="1">
      <c r="F621" s="1"/>
      <c r="G621" s="1"/>
      <c r="J621" s="1"/>
      <c r="K621" s="1"/>
      <c r="L621" s="1"/>
      <c r="R621" s="1"/>
      <c r="AC621" s="1"/>
      <c r="AE621" s="1"/>
      <c r="AG621" s="1"/>
    </row>
    <row r="622" spans="6:33" customHeight="1">
      <c r="F622" s="1"/>
      <c r="G622" s="1"/>
      <c r="J622" s="1"/>
      <c r="K622" s="1"/>
      <c r="L622" s="1"/>
      <c r="R622" s="1"/>
      <c r="AC622" s="1"/>
      <c r="AE622" s="1"/>
      <c r="AG622" s="1"/>
    </row>
    <row r="623" spans="6:33" customHeight="1">
      <c r="F623" s="1"/>
      <c r="G623" s="1"/>
      <c r="J623" s="1"/>
      <c r="K623" s="1"/>
      <c r="L623" s="1"/>
      <c r="R623" s="1"/>
      <c r="AC623" s="1"/>
      <c r="AE623" s="1"/>
      <c r="AG623" s="1"/>
    </row>
    <row r="624" spans="6:33" customHeight="1">
      <c r="F624" s="1"/>
      <c r="G624" s="1"/>
      <c r="J624" s="1"/>
      <c r="K624" s="1"/>
      <c r="L624" s="1"/>
      <c r="R624" s="1"/>
      <c r="AC624" s="1"/>
      <c r="AE624" s="1"/>
      <c r="AG624" s="1"/>
    </row>
    <row r="625" spans="6:33" customHeight="1">
      <c r="F625" s="1"/>
      <c r="G625" s="1"/>
      <c r="J625" s="1"/>
      <c r="K625" s="1"/>
      <c r="L625" s="1"/>
      <c r="R625" s="1"/>
      <c r="AC625" s="1"/>
      <c r="AE625" s="1"/>
      <c r="AG625" s="1"/>
    </row>
    <row r="626" spans="6:33" customHeight="1">
      <c r="F626" s="1"/>
      <c r="G626" s="1"/>
      <c r="J626" s="1"/>
      <c r="K626" s="1"/>
      <c r="L626" s="1"/>
      <c r="R626" s="1"/>
      <c r="AC626" s="1"/>
      <c r="AE626" s="1"/>
      <c r="AG626" s="1"/>
    </row>
    <row r="627" spans="6:33" customHeight="1">
      <c r="F627" s="1"/>
      <c r="G627" s="1"/>
      <c r="J627" s="1"/>
      <c r="K627" s="1"/>
      <c r="L627" s="1"/>
      <c r="R627" s="1"/>
      <c r="AC627" s="1"/>
      <c r="AE627" s="1"/>
      <c r="AG627" s="1"/>
    </row>
    <row r="628" spans="6:33" customHeight="1">
      <c r="F628" s="1"/>
      <c r="G628" s="1"/>
      <c r="J628" s="1"/>
      <c r="K628" s="1"/>
      <c r="L628" s="1"/>
      <c r="R628" s="1"/>
      <c r="AC628" s="1"/>
      <c r="AE628" s="1"/>
      <c r="AG628" s="1"/>
    </row>
    <row r="629" spans="6:33" customHeight="1">
      <c r="F629" s="1"/>
      <c r="G629" s="1"/>
      <c r="J629" s="1"/>
      <c r="K629" s="1"/>
      <c r="L629" s="1"/>
      <c r="R629" s="1"/>
      <c r="AC629" s="1"/>
      <c r="AE629" s="1"/>
      <c r="AG629" s="1"/>
    </row>
    <row r="630" spans="6:33" customHeight="1">
      <c r="F630" s="1"/>
      <c r="G630" s="1"/>
      <c r="J630" s="1"/>
      <c r="K630" s="1"/>
      <c r="L630" s="1"/>
      <c r="R630" s="1"/>
      <c r="AC630" s="1"/>
      <c r="AE630" s="1"/>
      <c r="AG630" s="1"/>
    </row>
    <row r="631" spans="6:33" customHeight="1">
      <c r="F631" s="1"/>
      <c r="G631" s="1"/>
      <c r="J631" s="1"/>
      <c r="K631" s="1"/>
      <c r="L631" s="1"/>
      <c r="R631" s="1"/>
      <c r="AC631" s="1"/>
      <c r="AE631" s="1"/>
      <c r="AG631" s="1"/>
    </row>
    <row r="632" spans="6:33" customHeight="1">
      <c r="F632" s="1"/>
      <c r="G632" s="1"/>
      <c r="J632" s="1"/>
      <c r="K632" s="1"/>
      <c r="L632" s="1"/>
      <c r="R632" s="1"/>
      <c r="AC632" s="1"/>
      <c r="AE632" s="1"/>
      <c r="AG632" s="1"/>
    </row>
    <row r="633" spans="6:33" customHeight="1">
      <c r="F633" s="1"/>
      <c r="G633" s="1"/>
      <c r="J633" s="1"/>
      <c r="K633" s="1"/>
      <c r="L633" s="1"/>
      <c r="R633" s="1"/>
      <c r="AC633" s="1"/>
      <c r="AE633" s="1"/>
      <c r="AG633" s="1"/>
    </row>
    <row r="634" spans="6:33" customHeight="1">
      <c r="F634" s="1"/>
      <c r="G634" s="1"/>
      <c r="J634" s="1"/>
      <c r="K634" s="1"/>
      <c r="L634" s="1"/>
      <c r="R634" s="1"/>
      <c r="AC634" s="1"/>
      <c r="AE634" s="1"/>
      <c r="AG634" s="1"/>
    </row>
    <row r="635" spans="6:33" customHeight="1">
      <c r="F635" s="1"/>
      <c r="G635" s="1"/>
      <c r="J635" s="1"/>
      <c r="K635" s="1"/>
      <c r="L635" s="1"/>
      <c r="R635" s="1"/>
      <c r="AC635" s="1"/>
      <c r="AE635" s="1"/>
      <c r="AG635" s="1"/>
    </row>
    <row r="636" spans="6:33" customHeight="1">
      <c r="F636" s="1"/>
      <c r="G636" s="1"/>
      <c r="J636" s="1"/>
      <c r="K636" s="1"/>
      <c r="L636" s="1"/>
      <c r="R636" s="1"/>
      <c r="AC636" s="1"/>
      <c r="AE636" s="1"/>
      <c r="AG636" s="1"/>
    </row>
    <row r="637" spans="6:33" customHeight="1">
      <c r="F637" s="1"/>
      <c r="G637" s="1"/>
      <c r="J637" s="1"/>
      <c r="K637" s="1"/>
      <c r="L637" s="1"/>
      <c r="R637" s="1"/>
      <c r="AC637" s="1"/>
      <c r="AE637" s="1"/>
      <c r="AG637" s="1"/>
    </row>
    <row r="638" spans="6:33" customHeight="1">
      <c r="F638" s="1"/>
      <c r="G638" s="1"/>
      <c r="J638" s="1"/>
      <c r="K638" s="1"/>
      <c r="L638" s="1"/>
      <c r="R638" s="1"/>
      <c r="AC638" s="1"/>
      <c r="AE638" s="1"/>
      <c r="AG638" s="1"/>
    </row>
    <row r="639" spans="6:33" customHeight="1">
      <c r="F639" s="1"/>
      <c r="G639" s="1"/>
      <c r="J639" s="1"/>
      <c r="K639" s="1"/>
      <c r="L639" s="1"/>
      <c r="R639" s="1"/>
      <c r="AC639" s="1"/>
      <c r="AE639" s="1"/>
      <c r="AG639" s="1"/>
    </row>
    <row r="640" spans="6:33" customHeight="1">
      <c r="F640" s="1"/>
      <c r="G640" s="1"/>
      <c r="J640" s="1"/>
      <c r="K640" s="1"/>
      <c r="L640" s="1"/>
      <c r="R640" s="1"/>
      <c r="AC640" s="1"/>
      <c r="AE640" s="1"/>
      <c r="AG640" s="1"/>
    </row>
    <row r="641" spans="6:33" customHeight="1">
      <c r="F641" s="1"/>
      <c r="G641" s="1"/>
      <c r="J641" s="1"/>
      <c r="K641" s="1"/>
      <c r="L641" s="1"/>
      <c r="R641" s="1"/>
      <c r="AC641" s="1"/>
      <c r="AE641" s="1"/>
      <c r="AG641" s="1"/>
    </row>
    <row r="642" spans="6:33" customHeight="1">
      <c r="F642" s="1"/>
      <c r="G642" s="1"/>
      <c r="J642" s="1"/>
      <c r="K642" s="1"/>
      <c r="L642" s="1"/>
      <c r="R642" s="1"/>
      <c r="AC642" s="1"/>
      <c r="AE642" s="1"/>
      <c r="AG642" s="1"/>
    </row>
    <row r="643" spans="6:33" customHeight="1">
      <c r="F643" s="1"/>
      <c r="G643" s="1"/>
      <c r="J643" s="1"/>
      <c r="K643" s="1"/>
      <c r="L643" s="1"/>
      <c r="R643" s="1"/>
      <c r="AC643" s="1"/>
      <c r="AE643" s="1"/>
      <c r="AG643" s="1"/>
    </row>
    <row r="644" spans="6:33" customHeight="1">
      <c r="F644" s="1"/>
      <c r="G644" s="1"/>
      <c r="J644" s="1"/>
      <c r="K644" s="1"/>
      <c r="L644" s="1"/>
      <c r="R644" s="1"/>
      <c r="AC644" s="1"/>
      <c r="AE644" s="1"/>
      <c r="AG644" s="1"/>
    </row>
    <row r="645" spans="6:33" customHeight="1">
      <c r="F645" s="1"/>
      <c r="G645" s="1"/>
      <c r="J645" s="1"/>
      <c r="K645" s="1"/>
      <c r="L645" s="1"/>
      <c r="R645" s="1"/>
      <c r="AC645" s="1"/>
      <c r="AE645" s="1"/>
      <c r="AG645" s="1"/>
    </row>
    <row r="646" spans="6:33" customHeight="1">
      <c r="F646" s="1"/>
      <c r="G646" s="1"/>
      <c r="J646" s="1"/>
      <c r="K646" s="1"/>
      <c r="L646" s="1"/>
      <c r="R646" s="1"/>
      <c r="AC646" s="1"/>
      <c r="AE646" s="1"/>
      <c r="AG646" s="1"/>
    </row>
    <row r="647" spans="6:33" customHeight="1">
      <c r="F647" s="1"/>
      <c r="G647" s="1"/>
      <c r="J647" s="1"/>
      <c r="K647" s="1"/>
      <c r="L647" s="1"/>
      <c r="R647" s="1"/>
      <c r="AC647" s="1"/>
      <c r="AE647" s="1"/>
      <c r="AG647" s="1"/>
    </row>
    <row r="648" spans="6:33" customHeight="1">
      <c r="F648" s="1"/>
      <c r="G648" s="1"/>
      <c r="J648" s="1"/>
      <c r="K648" s="1"/>
      <c r="L648" s="1"/>
      <c r="R648" s="1"/>
      <c r="AC648" s="1"/>
      <c r="AE648" s="1"/>
      <c r="AG648" s="1"/>
    </row>
    <row r="649" spans="6:33" customHeight="1">
      <c r="F649" s="1"/>
      <c r="G649" s="1"/>
      <c r="J649" s="1"/>
      <c r="K649" s="1"/>
      <c r="L649" s="1"/>
      <c r="R649" s="1"/>
      <c r="AC649" s="1"/>
      <c r="AE649" s="1"/>
      <c r="AG649" s="1"/>
    </row>
    <row r="650" spans="6:33" customHeight="1">
      <c r="F650" s="1"/>
      <c r="G650" s="1"/>
      <c r="J650" s="1"/>
      <c r="K650" s="1"/>
      <c r="L650" s="1"/>
      <c r="R650" s="1"/>
      <c r="AC650" s="1"/>
      <c r="AE650" s="1"/>
      <c r="AG650" s="1"/>
    </row>
    <row r="651" spans="6:33" customHeight="1">
      <c r="F651" s="1"/>
      <c r="G651" s="1"/>
      <c r="J651" s="1"/>
      <c r="K651" s="1"/>
      <c r="L651" s="1"/>
      <c r="R651" s="1"/>
      <c r="AC651" s="1"/>
      <c r="AE651" s="1"/>
      <c r="AG651" s="1"/>
    </row>
    <row r="652" spans="6:33" customHeight="1">
      <c r="F652" s="1"/>
      <c r="G652" s="1"/>
      <c r="J652" s="1"/>
      <c r="K652" s="1"/>
      <c r="L652" s="1"/>
      <c r="R652" s="1"/>
      <c r="AC652" s="1"/>
      <c r="AE652" s="1"/>
      <c r="AG652" s="1"/>
    </row>
    <row r="653" spans="6:33" customHeight="1">
      <c r="F653" s="1"/>
      <c r="G653" s="1"/>
      <c r="J653" s="1"/>
      <c r="K653" s="1"/>
      <c r="L653" s="1"/>
      <c r="R653" s="1"/>
      <c r="AC653" s="1"/>
      <c r="AE653" s="1"/>
      <c r="AG653" s="1"/>
    </row>
    <row r="654" spans="6:33" customHeight="1">
      <c r="F654" s="1"/>
      <c r="G654" s="1"/>
      <c r="J654" s="1"/>
      <c r="K654" s="1"/>
      <c r="L654" s="1"/>
      <c r="R654" s="1"/>
      <c r="AC654" s="1"/>
      <c r="AE654" s="1"/>
      <c r="AG654" s="1"/>
    </row>
    <row r="655" spans="6:33" customHeight="1">
      <c r="F655" s="1"/>
      <c r="G655" s="1"/>
      <c r="J655" s="1"/>
      <c r="K655" s="1"/>
      <c r="L655" s="1"/>
      <c r="R655" s="1"/>
      <c r="AC655" s="1"/>
      <c r="AE655" s="1"/>
      <c r="AG655" s="1"/>
    </row>
    <row r="656" spans="6:33" customHeight="1">
      <c r="F656" s="1"/>
      <c r="G656" s="1"/>
      <c r="J656" s="1"/>
      <c r="K656" s="1"/>
      <c r="L656" s="1"/>
      <c r="R656" s="1"/>
      <c r="AC656" s="1"/>
      <c r="AE656" s="1"/>
      <c r="AG656" s="1"/>
    </row>
    <row r="657" spans="6:33" customHeight="1">
      <c r="F657" s="1"/>
      <c r="G657" s="1"/>
      <c r="J657" s="1"/>
      <c r="K657" s="1"/>
      <c r="L657" s="1"/>
      <c r="R657" s="1"/>
      <c r="AC657" s="1"/>
      <c r="AE657" s="1"/>
      <c r="AG657" s="1"/>
    </row>
    <row r="658" spans="6:33" customHeight="1">
      <c r="F658" s="1"/>
      <c r="G658" s="1"/>
      <c r="J658" s="1"/>
      <c r="K658" s="1"/>
      <c r="L658" s="1"/>
      <c r="R658" s="1"/>
      <c r="AC658" s="1"/>
      <c r="AE658" s="1"/>
      <c r="AG658" s="1"/>
    </row>
    <row r="659" spans="6:33" customHeight="1">
      <c r="F659" s="1"/>
      <c r="G659" s="1"/>
      <c r="J659" s="1"/>
      <c r="K659" s="1"/>
      <c r="L659" s="1"/>
      <c r="R659" s="1"/>
      <c r="AC659" s="1"/>
      <c r="AE659" s="1"/>
      <c r="AG659" s="1"/>
    </row>
    <row r="660" spans="6:33" customHeight="1">
      <c r="F660" s="1"/>
      <c r="G660" s="1"/>
      <c r="J660" s="1"/>
      <c r="K660" s="1"/>
      <c r="L660" s="1"/>
      <c r="R660" s="1"/>
      <c r="AC660" s="1"/>
      <c r="AE660" s="1"/>
      <c r="AG660" s="1"/>
    </row>
    <row r="661" spans="6:33" customHeight="1">
      <c r="F661" s="1"/>
      <c r="G661" s="1"/>
      <c r="J661" s="1"/>
      <c r="K661" s="1"/>
      <c r="L661" s="1"/>
      <c r="R661" s="1"/>
      <c r="AC661" s="1"/>
      <c r="AE661" s="1"/>
      <c r="AG661" s="1"/>
    </row>
    <row r="662" spans="6:33" customHeight="1">
      <c r="F662" s="1"/>
      <c r="G662" s="1"/>
      <c r="J662" s="1"/>
      <c r="K662" s="1"/>
      <c r="L662" s="1"/>
      <c r="R662" s="1"/>
      <c r="AC662" s="1"/>
      <c r="AE662" s="1"/>
      <c r="AG662" s="1"/>
    </row>
    <row r="663" spans="6:33" customHeight="1">
      <c r="F663" s="1"/>
      <c r="G663" s="1"/>
      <c r="J663" s="1"/>
      <c r="K663" s="1"/>
      <c r="L663" s="1"/>
      <c r="R663" s="1"/>
      <c r="AC663" s="1"/>
      <c r="AE663" s="1"/>
      <c r="AG663" s="1"/>
    </row>
    <row r="664" spans="6:33" customHeight="1">
      <c r="F664" s="1"/>
      <c r="G664" s="1"/>
      <c r="J664" s="1"/>
      <c r="K664" s="1"/>
      <c r="L664" s="1"/>
      <c r="R664" s="1"/>
      <c r="AC664" s="1"/>
      <c r="AE664" s="1"/>
      <c r="AG664" s="1"/>
    </row>
    <row r="665" spans="6:33" customHeight="1">
      <c r="F665" s="1"/>
      <c r="G665" s="1"/>
      <c r="J665" s="1"/>
      <c r="K665" s="1"/>
      <c r="L665" s="1"/>
      <c r="R665" s="1"/>
      <c r="AC665" s="1"/>
      <c r="AE665" s="1"/>
      <c r="AG665" s="1"/>
    </row>
    <row r="666" spans="6:33" customHeight="1">
      <c r="F666" s="1"/>
      <c r="G666" s="1"/>
      <c r="J666" s="1"/>
      <c r="K666" s="1"/>
      <c r="L666" s="1"/>
      <c r="R666" s="1"/>
      <c r="AC666" s="1"/>
      <c r="AE666" s="1"/>
      <c r="AG666" s="1"/>
    </row>
    <row r="667" spans="6:33" customHeight="1">
      <c r="F667" s="1"/>
      <c r="G667" s="1"/>
      <c r="J667" s="1"/>
      <c r="K667" s="1"/>
      <c r="L667" s="1"/>
      <c r="R667" s="1"/>
      <c r="AC667" s="1"/>
      <c r="AE667" s="1"/>
      <c r="AG667" s="1"/>
    </row>
    <row r="668" spans="6:33" customHeight="1">
      <c r="F668" s="1"/>
      <c r="G668" s="1"/>
      <c r="J668" s="1"/>
      <c r="K668" s="1"/>
      <c r="L668" s="1"/>
      <c r="R668" s="1"/>
      <c r="AC668" s="1"/>
      <c r="AE668" s="1"/>
      <c r="AG668" s="1"/>
    </row>
    <row r="669" spans="6:33" customHeight="1">
      <c r="F669" s="1"/>
      <c r="G669" s="1"/>
      <c r="J669" s="1"/>
      <c r="K669" s="1"/>
      <c r="L669" s="1"/>
      <c r="R669" s="1"/>
      <c r="AC669" s="1"/>
      <c r="AE669" s="1"/>
      <c r="AG669" s="1"/>
    </row>
    <row r="670" spans="6:33" customHeight="1">
      <c r="F670" s="1"/>
      <c r="G670" s="1"/>
      <c r="J670" s="1"/>
      <c r="K670" s="1"/>
      <c r="L670" s="1"/>
      <c r="R670" s="1"/>
      <c r="AC670" s="1"/>
      <c r="AE670" s="1"/>
      <c r="AG670" s="1"/>
    </row>
    <row r="671" spans="6:33" customHeight="1">
      <c r="F671" s="1"/>
      <c r="G671" s="1"/>
      <c r="J671" s="1"/>
      <c r="K671" s="1"/>
      <c r="L671" s="1"/>
      <c r="R671" s="1"/>
      <c r="AC671" s="1"/>
      <c r="AE671" s="1"/>
      <c r="AG671" s="1"/>
    </row>
    <row r="672" spans="6:33" customHeight="1">
      <c r="F672" s="1"/>
      <c r="G672" s="1"/>
      <c r="J672" s="1"/>
      <c r="K672" s="1"/>
      <c r="L672" s="1"/>
      <c r="R672" s="1"/>
      <c r="AC672" s="1"/>
      <c r="AE672" s="1"/>
      <c r="AG672" s="1"/>
    </row>
    <row r="673" spans="6:33" customHeight="1">
      <c r="F673" s="1"/>
      <c r="G673" s="1"/>
      <c r="J673" s="1"/>
      <c r="K673" s="1"/>
      <c r="L673" s="1"/>
      <c r="R673" s="1"/>
      <c r="AC673" s="1"/>
      <c r="AE673" s="1"/>
      <c r="AG673" s="1"/>
    </row>
    <row r="674" spans="6:33" customHeight="1">
      <c r="F674" s="1"/>
      <c r="G674" s="1"/>
      <c r="J674" s="1"/>
      <c r="K674" s="1"/>
      <c r="L674" s="1"/>
      <c r="R674" s="1"/>
      <c r="AC674" s="1"/>
      <c r="AE674" s="1"/>
      <c r="AG674" s="1"/>
    </row>
    <row r="675" spans="6:33" customHeight="1">
      <c r="F675" s="1"/>
      <c r="G675" s="1"/>
      <c r="J675" s="1"/>
      <c r="K675" s="1"/>
      <c r="L675" s="1"/>
      <c r="R675" s="1"/>
      <c r="AC675" s="1"/>
      <c r="AE675" s="1"/>
      <c r="AG675" s="1"/>
    </row>
    <row r="676" spans="6:33" customHeight="1">
      <c r="F676" s="1"/>
      <c r="G676" s="1"/>
      <c r="J676" s="1"/>
      <c r="K676" s="1"/>
      <c r="L676" s="1"/>
      <c r="R676" s="1"/>
      <c r="AC676" s="1"/>
      <c r="AE676" s="1"/>
      <c r="AG676" s="1"/>
    </row>
    <row r="677" spans="6:33" customHeight="1">
      <c r="F677" s="1"/>
      <c r="G677" s="1"/>
      <c r="J677" s="1"/>
      <c r="K677" s="1"/>
      <c r="L677" s="1"/>
      <c r="R677" s="1"/>
      <c r="AC677" s="1"/>
      <c r="AE677" s="1"/>
      <c r="AG677" s="1"/>
    </row>
    <row r="678" spans="6:33" customHeight="1">
      <c r="F678" s="1"/>
      <c r="G678" s="1"/>
      <c r="J678" s="1"/>
      <c r="K678" s="1"/>
      <c r="L678" s="1"/>
      <c r="R678" s="1"/>
      <c r="AC678" s="1"/>
      <c r="AE678" s="1"/>
      <c r="AG678" s="1"/>
    </row>
    <row r="679" spans="6:33" customHeight="1">
      <c r="F679" s="1"/>
      <c r="G679" s="1"/>
      <c r="J679" s="1"/>
      <c r="K679" s="1"/>
      <c r="L679" s="1"/>
      <c r="R679" s="1"/>
      <c r="AC679" s="1"/>
      <c r="AE679" s="1"/>
      <c r="AG679" s="1"/>
    </row>
    <row r="680" spans="6:33" customHeight="1">
      <c r="F680" s="1"/>
      <c r="G680" s="1"/>
      <c r="J680" s="1"/>
      <c r="K680" s="1"/>
      <c r="L680" s="1"/>
      <c r="R680" s="1"/>
      <c r="AC680" s="1"/>
      <c r="AE680" s="1"/>
      <c r="AG680" s="1"/>
    </row>
    <row r="681" spans="6:33" customHeight="1">
      <c r="F681" s="1"/>
      <c r="G681" s="1"/>
      <c r="J681" s="1"/>
      <c r="K681" s="1"/>
      <c r="L681" s="1"/>
      <c r="R681" s="1"/>
      <c r="AC681" s="1"/>
      <c r="AE681" s="1"/>
      <c r="AG681" s="1"/>
    </row>
    <row r="682" spans="6:33" customHeight="1">
      <c r="F682" s="1"/>
      <c r="G682" s="1"/>
      <c r="J682" s="1"/>
      <c r="K682" s="1"/>
      <c r="L682" s="1"/>
      <c r="R682" s="1"/>
      <c r="AC682" s="1"/>
      <c r="AE682" s="1"/>
      <c r="AG682" s="1"/>
    </row>
    <row r="683" spans="6:33" customHeight="1">
      <c r="F683" s="1"/>
      <c r="G683" s="1"/>
      <c r="J683" s="1"/>
      <c r="K683" s="1"/>
      <c r="L683" s="1"/>
      <c r="R683" s="1"/>
      <c r="AC683" s="1"/>
      <c r="AE683" s="1"/>
      <c r="AG683" s="1"/>
    </row>
    <row r="684" spans="6:33" customHeight="1">
      <c r="F684" s="1"/>
      <c r="G684" s="1"/>
      <c r="J684" s="1"/>
      <c r="K684" s="1"/>
      <c r="L684" s="1"/>
      <c r="R684" s="1"/>
      <c r="AC684" s="1"/>
      <c r="AE684" s="1"/>
      <c r="AG684" s="1"/>
    </row>
    <row r="685" spans="6:33" customHeight="1">
      <c r="F685" s="1"/>
      <c r="G685" s="1"/>
      <c r="J685" s="1"/>
      <c r="K685" s="1"/>
      <c r="L685" s="1"/>
      <c r="R685" s="1"/>
      <c r="AC685" s="1"/>
      <c r="AE685" s="1"/>
      <c r="AG685" s="1"/>
    </row>
    <row r="686" spans="6:33" customHeight="1">
      <c r="F686" s="1"/>
      <c r="G686" s="1"/>
      <c r="J686" s="1"/>
      <c r="K686" s="1"/>
      <c r="L686" s="1"/>
      <c r="R686" s="1"/>
      <c r="AC686" s="1"/>
      <c r="AE686" s="1"/>
      <c r="AG686" s="1"/>
    </row>
    <row r="687" spans="6:33" customHeight="1">
      <c r="F687" s="1"/>
      <c r="G687" s="1"/>
      <c r="J687" s="1"/>
      <c r="K687" s="1"/>
      <c r="L687" s="1"/>
      <c r="R687" s="1"/>
      <c r="AC687" s="1"/>
      <c r="AE687" s="1"/>
      <c r="AG687" s="1"/>
    </row>
    <row r="688" spans="6:33" customHeight="1">
      <c r="F688" s="1"/>
      <c r="G688" s="1"/>
      <c r="J688" s="1"/>
      <c r="K688" s="1"/>
      <c r="L688" s="1"/>
      <c r="R688" s="1"/>
      <c r="AC688" s="1"/>
      <c r="AE688" s="1"/>
      <c r="AG688" s="1"/>
    </row>
    <row r="689" spans="6:33" customHeight="1">
      <c r="F689" s="1"/>
      <c r="G689" s="1"/>
      <c r="J689" s="1"/>
      <c r="K689" s="1"/>
      <c r="L689" s="1"/>
      <c r="R689" s="1"/>
      <c r="AC689" s="1"/>
      <c r="AE689" s="1"/>
      <c r="AG689" s="1"/>
    </row>
    <row r="690" spans="6:33" customHeight="1">
      <c r="F690" s="1"/>
      <c r="G690" s="1"/>
      <c r="J690" s="1"/>
      <c r="K690" s="1"/>
      <c r="L690" s="1"/>
      <c r="R690" s="1"/>
      <c r="AC690" s="1"/>
      <c r="AE690" s="1"/>
      <c r="AG690" s="1"/>
    </row>
    <row r="691" spans="6:33" customHeight="1">
      <c r="F691" s="1"/>
      <c r="G691" s="1"/>
      <c r="J691" s="1"/>
      <c r="K691" s="1"/>
      <c r="L691" s="1"/>
      <c r="R691" s="1"/>
      <c r="AC691" s="1"/>
      <c r="AE691" s="1"/>
      <c r="AG691" s="1"/>
    </row>
    <row r="692" spans="6:33" customHeight="1">
      <c r="F692" s="1"/>
      <c r="G692" s="1"/>
      <c r="J692" s="1"/>
      <c r="K692" s="1"/>
      <c r="L692" s="1"/>
      <c r="R692" s="1"/>
      <c r="AC692" s="1"/>
      <c r="AE692" s="1"/>
      <c r="AG692" s="1"/>
    </row>
    <row r="693" spans="6:33" customHeight="1">
      <c r="F693" s="1"/>
      <c r="G693" s="1"/>
      <c r="J693" s="1"/>
      <c r="K693" s="1"/>
      <c r="L693" s="1"/>
      <c r="R693" s="1"/>
      <c r="AC693" s="1"/>
      <c r="AE693" s="1"/>
      <c r="AG693" s="1"/>
    </row>
    <row r="694" spans="6:33" customHeight="1">
      <c r="F694" s="1"/>
      <c r="G694" s="1"/>
      <c r="J694" s="1"/>
      <c r="K694" s="1"/>
      <c r="L694" s="1"/>
      <c r="R694" s="1"/>
      <c r="AC694" s="1"/>
      <c r="AE694" s="1"/>
      <c r="AG694" s="1"/>
    </row>
    <row r="695" spans="6:33" customHeight="1">
      <c r="F695" s="1"/>
      <c r="G695" s="1"/>
      <c r="J695" s="1"/>
      <c r="K695" s="1"/>
      <c r="L695" s="1"/>
      <c r="R695" s="1"/>
      <c r="AC695" s="1"/>
      <c r="AE695" s="1"/>
      <c r="AG695" s="1"/>
    </row>
    <row r="696" spans="6:33" customHeight="1">
      <c r="F696" s="1"/>
      <c r="G696" s="1"/>
      <c r="J696" s="1"/>
      <c r="K696" s="1"/>
      <c r="L696" s="1"/>
      <c r="R696" s="1"/>
      <c r="AC696" s="1"/>
      <c r="AE696" s="1"/>
      <c r="AG696" s="1"/>
    </row>
    <row r="697" spans="6:33" customHeight="1">
      <c r="F697" s="1"/>
      <c r="G697" s="1"/>
      <c r="J697" s="1"/>
      <c r="K697" s="1"/>
      <c r="L697" s="1"/>
      <c r="R697" s="1"/>
      <c r="AC697" s="1"/>
      <c r="AE697" s="1"/>
      <c r="AG697" s="1"/>
    </row>
    <row r="698" spans="6:33" customHeight="1">
      <c r="F698" s="1"/>
      <c r="G698" s="1"/>
      <c r="J698" s="1"/>
      <c r="K698" s="1"/>
      <c r="L698" s="1"/>
      <c r="R698" s="1"/>
      <c r="AC698" s="1"/>
      <c r="AE698" s="1"/>
      <c r="AG698" s="1"/>
    </row>
    <row r="699" spans="6:33" customHeight="1">
      <c r="F699" s="1"/>
      <c r="G699" s="1"/>
      <c r="J699" s="1"/>
      <c r="K699" s="1"/>
      <c r="L699" s="1"/>
      <c r="R699" s="1"/>
      <c r="AC699" s="1"/>
      <c r="AE699" s="1"/>
      <c r="AG699" s="1"/>
    </row>
    <row r="700" spans="6:33" customHeight="1">
      <c r="F700" s="1"/>
      <c r="G700" s="1"/>
      <c r="J700" s="1"/>
      <c r="K700" s="1"/>
      <c r="L700" s="1"/>
      <c r="R700" s="1"/>
      <c r="AC700" s="1"/>
      <c r="AE700" s="1"/>
      <c r="AG700" s="1"/>
    </row>
    <row r="701" spans="6:33" customHeight="1">
      <c r="F701" s="1"/>
      <c r="G701" s="1"/>
      <c r="J701" s="1"/>
      <c r="K701" s="1"/>
      <c r="L701" s="1"/>
      <c r="R701" s="1"/>
      <c r="AC701" s="1"/>
      <c r="AE701" s="1"/>
      <c r="AG701" s="1"/>
    </row>
    <row r="702" spans="6:33" customHeight="1">
      <c r="F702" s="1"/>
      <c r="G702" s="1"/>
      <c r="J702" s="1"/>
      <c r="K702" s="1"/>
      <c r="L702" s="1"/>
      <c r="R702" s="1"/>
      <c r="AC702" s="1"/>
      <c r="AE702" s="1"/>
      <c r="AG702" s="1"/>
    </row>
    <row r="703" spans="6:33" customHeight="1">
      <c r="F703" s="1"/>
      <c r="G703" s="1"/>
      <c r="J703" s="1"/>
      <c r="K703" s="1"/>
      <c r="L703" s="1"/>
      <c r="R703" s="1"/>
      <c r="AC703" s="1"/>
      <c r="AE703" s="1"/>
      <c r="AG703" s="1"/>
    </row>
    <row r="704" spans="6:33" customHeight="1">
      <c r="F704" s="1"/>
      <c r="G704" s="1"/>
      <c r="J704" s="1"/>
      <c r="K704" s="1"/>
      <c r="L704" s="1"/>
      <c r="R704" s="1"/>
      <c r="AC704" s="1"/>
      <c r="AE704" s="1"/>
      <c r="AG704" s="1"/>
    </row>
    <row r="705" spans="6:33" customHeight="1">
      <c r="F705" s="1"/>
      <c r="G705" s="1"/>
      <c r="J705" s="1"/>
      <c r="K705" s="1"/>
      <c r="L705" s="1"/>
      <c r="R705" s="1"/>
      <c r="AC705" s="1"/>
      <c r="AE705" s="1"/>
      <c r="AG705" s="1"/>
    </row>
    <row r="706" spans="6:33" customHeight="1">
      <c r="F706" s="1"/>
      <c r="G706" s="1"/>
      <c r="J706" s="1"/>
      <c r="K706" s="1"/>
      <c r="L706" s="1"/>
      <c r="R706" s="1"/>
      <c r="AC706" s="1"/>
      <c r="AE706" s="1"/>
      <c r="AG706" s="1"/>
    </row>
    <row r="707" spans="6:33" customHeight="1">
      <c r="F707" s="1"/>
      <c r="G707" s="1"/>
      <c r="J707" s="1"/>
      <c r="K707" s="1"/>
      <c r="L707" s="1"/>
      <c r="R707" s="1"/>
      <c r="AC707" s="1"/>
      <c r="AE707" s="1"/>
      <c r="AG707" s="1"/>
    </row>
    <row r="708" spans="6:33" customHeight="1">
      <c r="F708" s="1"/>
      <c r="G708" s="1"/>
      <c r="J708" s="1"/>
      <c r="K708" s="1"/>
      <c r="L708" s="1"/>
      <c r="R708" s="1"/>
      <c r="AC708" s="1"/>
      <c r="AE708" s="1"/>
      <c r="AG708" s="1"/>
    </row>
    <row r="709" spans="6:33" customHeight="1">
      <c r="F709" s="1"/>
      <c r="G709" s="1"/>
      <c r="J709" s="1"/>
      <c r="K709" s="1"/>
      <c r="L709" s="1"/>
      <c r="R709" s="1"/>
      <c r="AC709" s="1"/>
      <c r="AE709" s="1"/>
      <c r="AG709" s="1"/>
    </row>
    <row r="710" spans="6:33" customHeight="1">
      <c r="F710" s="1"/>
      <c r="G710" s="1"/>
      <c r="J710" s="1"/>
      <c r="K710" s="1"/>
      <c r="L710" s="1"/>
      <c r="R710" s="1"/>
      <c r="AC710" s="1"/>
      <c r="AE710" s="1"/>
      <c r="AG710" s="1"/>
    </row>
    <row r="711" spans="6:33" customHeight="1">
      <c r="F711" s="1"/>
      <c r="G711" s="1"/>
      <c r="J711" s="1"/>
      <c r="K711" s="1"/>
      <c r="L711" s="1"/>
      <c r="R711" s="1"/>
      <c r="AC711" s="1"/>
      <c r="AE711" s="1"/>
      <c r="AG711" s="1"/>
    </row>
    <row r="712" spans="6:33" customHeight="1">
      <c r="F712" s="1"/>
      <c r="G712" s="1"/>
      <c r="J712" s="1"/>
      <c r="K712" s="1"/>
      <c r="L712" s="1"/>
      <c r="R712" s="1"/>
      <c r="AC712" s="1"/>
      <c r="AE712" s="1"/>
      <c r="AG712" s="1"/>
    </row>
    <row r="713" spans="6:33" customHeight="1">
      <c r="F713" s="1"/>
      <c r="G713" s="1"/>
      <c r="J713" s="1"/>
      <c r="K713" s="1"/>
      <c r="L713" s="1"/>
      <c r="R713" s="1"/>
      <c r="AC713" s="1"/>
      <c r="AE713" s="1"/>
      <c r="AG713" s="1"/>
    </row>
    <row r="714" spans="6:33" customHeight="1">
      <c r="F714" s="1"/>
      <c r="G714" s="1"/>
      <c r="J714" s="1"/>
      <c r="K714" s="1"/>
      <c r="L714" s="1"/>
      <c r="R714" s="1"/>
      <c r="AC714" s="1"/>
      <c r="AE714" s="1"/>
      <c r="AG714" s="1"/>
    </row>
    <row r="715" spans="6:33" customHeight="1">
      <c r="F715" s="1"/>
      <c r="G715" s="1"/>
      <c r="J715" s="1"/>
      <c r="K715" s="1"/>
      <c r="L715" s="1"/>
      <c r="R715" s="1"/>
      <c r="AC715" s="1"/>
      <c r="AE715" s="1"/>
      <c r="AG715" s="1"/>
    </row>
    <row r="716" spans="6:33" customHeight="1">
      <c r="F716" s="1"/>
      <c r="G716" s="1"/>
      <c r="J716" s="1"/>
      <c r="K716" s="1"/>
      <c r="L716" s="1"/>
      <c r="R716" s="1"/>
      <c r="AC716" s="1"/>
      <c r="AE716" s="1"/>
      <c r="AG716" s="1"/>
    </row>
    <row r="717" spans="6:33" customHeight="1">
      <c r="F717" s="1"/>
      <c r="G717" s="1"/>
      <c r="J717" s="1"/>
      <c r="K717" s="1"/>
      <c r="L717" s="1"/>
      <c r="R717" s="1"/>
      <c r="AC717" s="1"/>
      <c r="AE717" s="1"/>
      <c r="AG717" s="1"/>
    </row>
    <row r="718" spans="6:33" customHeight="1">
      <c r="F718" s="1"/>
      <c r="G718" s="1"/>
      <c r="J718" s="1"/>
      <c r="K718" s="1"/>
      <c r="L718" s="1"/>
      <c r="R718" s="1"/>
      <c r="AC718" s="1"/>
      <c r="AE718" s="1"/>
      <c r="AG718" s="1"/>
    </row>
    <row r="719" spans="6:33" customHeight="1">
      <c r="F719" s="1"/>
      <c r="G719" s="1"/>
      <c r="J719" s="1"/>
      <c r="K719" s="1"/>
      <c r="L719" s="1"/>
      <c r="R719" s="1"/>
      <c r="AC719" s="1"/>
      <c r="AE719" s="1"/>
      <c r="AG719" s="1"/>
    </row>
    <row r="720" spans="6:33" customHeight="1">
      <c r="F720" s="1"/>
      <c r="G720" s="1"/>
      <c r="J720" s="1"/>
      <c r="K720" s="1"/>
      <c r="L720" s="1"/>
      <c r="R720" s="1"/>
      <c r="AC720" s="1"/>
      <c r="AE720" s="1"/>
      <c r="AG720" s="1"/>
    </row>
    <row r="721" spans="6:33" customHeight="1">
      <c r="F721" s="1"/>
      <c r="G721" s="1"/>
      <c r="J721" s="1"/>
      <c r="K721" s="1"/>
      <c r="L721" s="1"/>
      <c r="R721" s="1"/>
      <c r="AC721" s="1"/>
      <c r="AE721" s="1"/>
      <c r="AG721" s="1"/>
    </row>
    <row r="722" spans="6:33" customHeight="1">
      <c r="F722" s="1"/>
      <c r="G722" s="1"/>
      <c r="J722" s="1"/>
      <c r="K722" s="1"/>
      <c r="L722" s="1"/>
      <c r="R722" s="1"/>
      <c r="AC722" s="1"/>
      <c r="AE722" s="1"/>
      <c r="AG722" s="1"/>
    </row>
    <row r="723" spans="6:33" customHeight="1">
      <c r="F723" s="1"/>
      <c r="G723" s="1"/>
      <c r="J723" s="1"/>
      <c r="K723" s="1"/>
      <c r="L723" s="1"/>
      <c r="R723" s="1"/>
      <c r="AC723" s="1"/>
      <c r="AE723" s="1"/>
      <c r="AG723" s="1"/>
    </row>
    <row r="724" spans="6:33" customHeight="1">
      <c r="F724" s="1"/>
      <c r="G724" s="1"/>
      <c r="J724" s="1"/>
      <c r="K724" s="1"/>
      <c r="L724" s="1"/>
      <c r="R724" s="1"/>
      <c r="AC724" s="1"/>
      <c r="AE724" s="1"/>
      <c r="AG724" s="1"/>
    </row>
    <row r="725" spans="6:33" customHeight="1">
      <c r="F725" s="1"/>
      <c r="G725" s="1"/>
      <c r="J725" s="1"/>
      <c r="K725" s="1"/>
      <c r="L725" s="1"/>
      <c r="R725" s="1"/>
      <c r="AC725" s="1"/>
      <c r="AE725" s="1"/>
      <c r="AG725" s="1"/>
    </row>
    <row r="726" spans="6:33" customHeight="1">
      <c r="F726" s="1"/>
      <c r="G726" s="1"/>
      <c r="J726" s="1"/>
      <c r="K726" s="1"/>
      <c r="L726" s="1"/>
      <c r="R726" s="1"/>
      <c r="AC726" s="1"/>
      <c r="AE726" s="1"/>
      <c r="AG726" s="1"/>
    </row>
    <row r="727" spans="6:33" customHeight="1">
      <c r="F727" s="1"/>
      <c r="G727" s="1"/>
      <c r="J727" s="1"/>
      <c r="K727" s="1"/>
      <c r="L727" s="1"/>
      <c r="R727" s="1"/>
      <c r="AC727" s="1"/>
      <c r="AE727" s="1"/>
      <c r="AG727" s="1"/>
    </row>
    <row r="728" spans="6:33" customHeight="1">
      <c r="F728" s="1"/>
      <c r="G728" s="1"/>
      <c r="J728" s="1"/>
      <c r="K728" s="1"/>
      <c r="L728" s="1"/>
      <c r="R728" s="1"/>
      <c r="AC728" s="1"/>
      <c r="AE728" s="1"/>
      <c r="AG728" s="1"/>
    </row>
    <row r="729" spans="6:33" customHeight="1">
      <c r="F729" s="1"/>
      <c r="G729" s="1"/>
      <c r="J729" s="1"/>
      <c r="K729" s="1"/>
      <c r="L729" s="1"/>
      <c r="R729" s="1"/>
      <c r="AC729" s="1"/>
      <c r="AE729" s="1"/>
      <c r="AG729" s="1"/>
    </row>
    <row r="730" spans="6:33" customHeight="1">
      <c r="F730" s="1"/>
      <c r="G730" s="1"/>
      <c r="J730" s="1"/>
      <c r="K730" s="1"/>
      <c r="L730" s="1"/>
      <c r="R730" s="1"/>
      <c r="AC730" s="1"/>
      <c r="AE730" s="1"/>
      <c r="AG730" s="1"/>
    </row>
    <row r="731" spans="6:33" customHeight="1">
      <c r="F731" s="1"/>
      <c r="G731" s="1"/>
      <c r="J731" s="1"/>
      <c r="K731" s="1"/>
      <c r="L731" s="1"/>
      <c r="R731" s="1"/>
      <c r="AC731" s="1"/>
      <c r="AE731" s="1"/>
      <c r="AG731" s="1"/>
    </row>
    <row r="732" spans="6:33" customHeight="1">
      <c r="F732" s="1"/>
      <c r="G732" s="1"/>
      <c r="J732" s="1"/>
      <c r="K732" s="1"/>
      <c r="L732" s="1"/>
      <c r="R732" s="1"/>
      <c r="AC732" s="1"/>
      <c r="AE732" s="1"/>
      <c r="AG732" s="1"/>
    </row>
    <row r="733" spans="6:33" customHeight="1">
      <c r="F733" s="1"/>
      <c r="G733" s="1"/>
      <c r="J733" s="1"/>
      <c r="K733" s="1"/>
      <c r="L733" s="1"/>
      <c r="R733" s="1"/>
      <c r="AC733" s="1"/>
      <c r="AE733" s="1"/>
      <c r="AG733" s="1"/>
    </row>
    <row r="734" spans="6:33" customHeight="1">
      <c r="F734" s="1"/>
      <c r="G734" s="1"/>
      <c r="J734" s="1"/>
      <c r="K734" s="1"/>
      <c r="L734" s="1"/>
      <c r="R734" s="1"/>
      <c r="AC734" s="1"/>
      <c r="AE734" s="1"/>
      <c r="AG734" s="1"/>
    </row>
    <row r="735" spans="6:33" customHeight="1">
      <c r="F735" s="1"/>
      <c r="G735" s="1"/>
      <c r="J735" s="1"/>
      <c r="K735" s="1"/>
      <c r="L735" s="1"/>
      <c r="R735" s="1"/>
      <c r="AC735" s="1"/>
      <c r="AE735" s="1"/>
      <c r="AG735" s="1"/>
    </row>
    <row r="736" spans="6:33" customHeight="1">
      <c r="F736" s="1"/>
      <c r="G736" s="1"/>
      <c r="J736" s="1"/>
      <c r="K736" s="1"/>
      <c r="L736" s="1"/>
      <c r="R736" s="1"/>
      <c r="AC736" s="1"/>
      <c r="AE736" s="1"/>
      <c r="AG736" s="1"/>
    </row>
    <row r="737" spans="6:33" customHeight="1">
      <c r="F737" s="1"/>
      <c r="G737" s="1"/>
      <c r="J737" s="1"/>
      <c r="K737" s="1"/>
      <c r="L737" s="1"/>
      <c r="R737" s="1"/>
      <c r="AC737" s="1"/>
      <c r="AE737" s="1"/>
      <c r="AG737" s="1"/>
    </row>
    <row r="738" spans="6:33" customHeight="1">
      <c r="F738" s="1"/>
      <c r="G738" s="1"/>
      <c r="J738" s="1"/>
      <c r="K738" s="1"/>
      <c r="L738" s="1"/>
      <c r="R738" s="1"/>
      <c r="AC738" s="1"/>
      <c r="AE738" s="1"/>
      <c r="AG738" s="1"/>
    </row>
    <row r="739" spans="6:33" customHeight="1">
      <c r="F739" s="1"/>
      <c r="G739" s="1"/>
      <c r="J739" s="1"/>
      <c r="K739" s="1"/>
      <c r="L739" s="1"/>
      <c r="R739" s="1"/>
      <c r="AC739" s="1"/>
      <c r="AE739" s="1"/>
      <c r="AG739" s="1"/>
    </row>
    <row r="740" spans="6:33" customHeight="1">
      <c r="F740" s="1"/>
      <c r="G740" s="1"/>
      <c r="J740" s="1"/>
      <c r="K740" s="1"/>
      <c r="L740" s="1"/>
      <c r="R740" s="1"/>
      <c r="AC740" s="1"/>
      <c r="AE740" s="1"/>
      <c r="AG740" s="1"/>
    </row>
    <row r="741" spans="6:33" customHeight="1">
      <c r="F741" s="1"/>
      <c r="G741" s="1"/>
      <c r="J741" s="1"/>
      <c r="K741" s="1"/>
      <c r="L741" s="1"/>
      <c r="R741" s="1"/>
      <c r="AC741" s="1"/>
      <c r="AE741" s="1"/>
      <c r="AG741" s="1"/>
    </row>
    <row r="742" spans="6:33" customHeight="1">
      <c r="F742" s="1"/>
      <c r="G742" s="1"/>
      <c r="J742" s="1"/>
      <c r="K742" s="1"/>
      <c r="L742" s="1"/>
      <c r="R742" s="1"/>
      <c r="AC742" s="1"/>
      <c r="AE742" s="1"/>
      <c r="AG742" s="1"/>
    </row>
    <row r="743" spans="6:33" customHeight="1">
      <c r="F743" s="1"/>
      <c r="G743" s="1"/>
      <c r="J743" s="1"/>
      <c r="K743" s="1"/>
      <c r="L743" s="1"/>
      <c r="R743" s="1"/>
      <c r="AC743" s="1"/>
      <c r="AE743" s="1"/>
      <c r="AG743" s="1"/>
    </row>
    <row r="744" spans="6:33" customHeight="1">
      <c r="F744" s="1"/>
      <c r="G744" s="1"/>
      <c r="J744" s="1"/>
      <c r="K744" s="1"/>
      <c r="L744" s="1"/>
      <c r="R744" s="1"/>
      <c r="AC744" s="1"/>
      <c r="AE744" s="1"/>
      <c r="AG744" s="1"/>
    </row>
    <row r="745" spans="6:33" customHeight="1">
      <c r="F745" s="1"/>
      <c r="G745" s="1"/>
      <c r="J745" s="1"/>
      <c r="K745" s="1"/>
      <c r="L745" s="1"/>
      <c r="R745" s="1"/>
      <c r="AC745" s="1"/>
      <c r="AE745" s="1"/>
      <c r="AG745" s="1"/>
    </row>
    <row r="746" spans="6:33" customHeight="1">
      <c r="F746" s="1"/>
      <c r="G746" s="1"/>
      <c r="J746" s="1"/>
      <c r="K746" s="1"/>
      <c r="L746" s="1"/>
      <c r="R746" s="1"/>
      <c r="AC746" s="1"/>
      <c r="AE746" s="1"/>
      <c r="AG746" s="1"/>
    </row>
    <row r="747" spans="6:33" customHeight="1">
      <c r="F747" s="1"/>
      <c r="G747" s="1"/>
      <c r="J747" s="1"/>
      <c r="K747" s="1"/>
      <c r="L747" s="1"/>
      <c r="R747" s="1"/>
      <c r="AC747" s="1"/>
      <c r="AE747" s="1"/>
      <c r="AG747" s="1"/>
    </row>
    <row r="748" spans="6:33" customHeight="1">
      <c r="F748" s="1"/>
      <c r="G748" s="1"/>
      <c r="J748" s="1"/>
      <c r="K748" s="1"/>
      <c r="L748" s="1"/>
      <c r="R748" s="1"/>
      <c r="AC748" s="1"/>
      <c r="AE748" s="1"/>
      <c r="AG748" s="1"/>
    </row>
    <row r="749" spans="6:33" customHeight="1">
      <c r="F749" s="1"/>
      <c r="G749" s="1"/>
      <c r="J749" s="1"/>
      <c r="K749" s="1"/>
      <c r="L749" s="1"/>
      <c r="R749" s="1"/>
      <c r="AC749" s="1"/>
      <c r="AE749" s="1"/>
      <c r="AG749" s="1"/>
    </row>
    <row r="750" spans="6:33" customHeight="1">
      <c r="F750" s="1"/>
      <c r="G750" s="1"/>
      <c r="J750" s="1"/>
      <c r="K750" s="1"/>
      <c r="L750" s="1"/>
      <c r="R750" s="1"/>
      <c r="AC750" s="1"/>
      <c r="AE750" s="1"/>
      <c r="AG750" s="1"/>
    </row>
    <row r="751" spans="6:33" customHeight="1">
      <c r="F751" s="1"/>
      <c r="G751" s="1"/>
      <c r="J751" s="1"/>
      <c r="K751" s="1"/>
      <c r="L751" s="1"/>
      <c r="R751" s="1"/>
      <c r="AC751" s="1"/>
      <c r="AE751" s="1"/>
      <c r="AG751" s="1"/>
    </row>
    <row r="752" spans="6:33" customHeight="1">
      <c r="F752" s="1"/>
      <c r="G752" s="1"/>
      <c r="J752" s="1"/>
      <c r="K752" s="1"/>
      <c r="L752" s="1"/>
      <c r="R752" s="1"/>
      <c r="AC752" s="1"/>
      <c r="AE752" s="1"/>
      <c r="AG752" s="1"/>
    </row>
    <row r="753" spans="6:33" customHeight="1">
      <c r="F753" s="1"/>
      <c r="G753" s="1"/>
      <c r="J753" s="1"/>
      <c r="K753" s="1"/>
      <c r="L753" s="1"/>
      <c r="R753" s="1"/>
      <c r="AC753" s="1"/>
      <c r="AE753" s="1"/>
      <c r="AG753" s="1"/>
    </row>
    <row r="754" spans="6:33" customHeight="1">
      <c r="F754" s="1"/>
      <c r="G754" s="1"/>
      <c r="J754" s="1"/>
      <c r="K754" s="1"/>
      <c r="L754" s="1"/>
      <c r="R754" s="1"/>
      <c r="AC754" s="1"/>
      <c r="AE754" s="1"/>
      <c r="AG754" s="1"/>
    </row>
    <row r="755" spans="6:33" customHeight="1">
      <c r="F755" s="1"/>
      <c r="G755" s="1"/>
      <c r="J755" s="1"/>
      <c r="K755" s="1"/>
      <c r="L755" s="1"/>
      <c r="R755" s="1"/>
      <c r="AC755" s="1"/>
      <c r="AE755" s="1"/>
      <c r="AG755" s="1"/>
    </row>
    <row r="756" spans="6:33" customHeight="1">
      <c r="F756" s="1"/>
      <c r="G756" s="1"/>
      <c r="J756" s="1"/>
      <c r="K756" s="1"/>
      <c r="L756" s="1"/>
      <c r="R756" s="1"/>
      <c r="AC756" s="1"/>
      <c r="AE756" s="1"/>
      <c r="AG756" s="1"/>
    </row>
    <row r="757" spans="6:33" customHeight="1">
      <c r="F757" s="1"/>
      <c r="G757" s="1"/>
      <c r="J757" s="1"/>
      <c r="K757" s="1"/>
      <c r="L757" s="1"/>
      <c r="R757" s="1"/>
      <c r="AC757" s="1"/>
      <c r="AE757" s="1"/>
      <c r="AG757" s="1"/>
    </row>
    <row r="758" spans="6:33" customHeight="1">
      <c r="F758" s="1"/>
      <c r="G758" s="1"/>
      <c r="J758" s="1"/>
      <c r="K758" s="1"/>
      <c r="L758" s="1"/>
      <c r="R758" s="1"/>
      <c r="AC758" s="1"/>
      <c r="AE758" s="1"/>
      <c r="AG758" s="1"/>
    </row>
    <row r="759" spans="6:33" customHeight="1">
      <c r="F759" s="1"/>
      <c r="G759" s="1"/>
      <c r="J759" s="1"/>
      <c r="K759" s="1"/>
      <c r="L759" s="1"/>
      <c r="R759" s="1"/>
      <c r="AC759" s="1"/>
      <c r="AE759" s="1"/>
      <c r="AG759" s="1"/>
    </row>
    <row r="760" spans="6:33" customHeight="1">
      <c r="F760" s="1"/>
      <c r="G760" s="1"/>
      <c r="J760" s="1"/>
      <c r="K760" s="1"/>
      <c r="L760" s="1"/>
      <c r="R760" s="1"/>
      <c r="AC760" s="1"/>
      <c r="AE760" s="1"/>
      <c r="AG760" s="1"/>
    </row>
    <row r="761" spans="6:33" customHeight="1">
      <c r="F761" s="1"/>
      <c r="G761" s="1"/>
      <c r="J761" s="1"/>
      <c r="K761" s="1"/>
      <c r="L761" s="1"/>
      <c r="R761" s="1"/>
      <c r="AC761" s="1"/>
      <c r="AE761" s="1"/>
      <c r="AG761" s="1"/>
    </row>
    <row r="762" spans="6:33" customHeight="1">
      <c r="F762" s="1"/>
      <c r="G762" s="1"/>
      <c r="J762" s="1"/>
      <c r="K762" s="1"/>
      <c r="L762" s="1"/>
      <c r="R762" s="1"/>
      <c r="AC762" s="1"/>
      <c r="AE762" s="1"/>
      <c r="AG762" s="1"/>
    </row>
    <row r="763" spans="6:33" customHeight="1">
      <c r="F763" s="1"/>
      <c r="G763" s="1"/>
      <c r="J763" s="1"/>
      <c r="K763" s="1"/>
      <c r="L763" s="1"/>
      <c r="R763" s="1"/>
      <c r="AC763" s="1"/>
      <c r="AE763" s="1"/>
      <c r="AG763" s="1"/>
    </row>
    <row r="764" spans="6:33" customHeight="1">
      <c r="F764" s="1"/>
      <c r="G764" s="1"/>
      <c r="J764" s="1"/>
      <c r="K764" s="1"/>
      <c r="L764" s="1"/>
      <c r="R764" s="1"/>
      <c r="AC764" s="1"/>
      <c r="AE764" s="1"/>
      <c r="AG764" s="1"/>
    </row>
    <row r="765" spans="6:33" customHeight="1">
      <c r="F765" s="1"/>
      <c r="G765" s="1"/>
      <c r="J765" s="1"/>
      <c r="K765" s="1"/>
      <c r="L765" s="1"/>
      <c r="R765" s="1"/>
      <c r="AC765" s="1"/>
      <c r="AE765" s="1"/>
      <c r="AG765" s="1"/>
    </row>
    <row r="766" spans="6:33" customHeight="1">
      <c r="F766" s="1"/>
      <c r="G766" s="1"/>
      <c r="J766" s="1"/>
      <c r="K766" s="1"/>
      <c r="L766" s="1"/>
      <c r="R766" s="1"/>
      <c r="AC766" s="1"/>
      <c r="AE766" s="1"/>
      <c r="AG766" s="1"/>
    </row>
    <row r="767" spans="6:33" customHeight="1">
      <c r="F767" s="1"/>
      <c r="G767" s="1"/>
      <c r="J767" s="1"/>
      <c r="K767" s="1"/>
      <c r="L767" s="1"/>
      <c r="R767" s="1"/>
      <c r="AC767" s="1"/>
      <c r="AE767" s="1"/>
      <c r="AG767" s="1"/>
    </row>
    <row r="768" spans="6:33" customHeight="1">
      <c r="F768" s="1"/>
      <c r="G768" s="1"/>
      <c r="J768" s="1"/>
      <c r="K768" s="1"/>
      <c r="L768" s="1"/>
      <c r="R768" s="1"/>
      <c r="AC768" s="1"/>
      <c r="AE768" s="1"/>
      <c r="AG768" s="1"/>
    </row>
    <row r="769" spans="6:33" customHeight="1">
      <c r="F769" s="1"/>
      <c r="G769" s="1"/>
      <c r="J769" s="1"/>
      <c r="K769" s="1"/>
      <c r="L769" s="1"/>
      <c r="R769" s="1"/>
      <c r="AC769" s="1"/>
      <c r="AE769" s="1"/>
      <c r="AG769" s="1"/>
    </row>
    <row r="770" spans="6:33" customHeight="1">
      <c r="F770" s="1"/>
      <c r="G770" s="1"/>
      <c r="J770" s="1"/>
      <c r="K770" s="1"/>
      <c r="L770" s="1"/>
      <c r="R770" s="1"/>
      <c r="AC770" s="1"/>
      <c r="AE770" s="1"/>
      <c r="AG770" s="1"/>
    </row>
    <row r="771" spans="6:33" customHeight="1">
      <c r="F771" s="1"/>
      <c r="G771" s="1"/>
      <c r="J771" s="1"/>
      <c r="K771" s="1"/>
      <c r="L771" s="1"/>
      <c r="R771" s="1"/>
      <c r="AC771" s="1"/>
      <c r="AE771" s="1"/>
      <c r="AG771" s="1"/>
    </row>
    <row r="772" spans="6:33" customHeight="1">
      <c r="F772" s="1"/>
      <c r="G772" s="1"/>
      <c r="J772" s="1"/>
      <c r="K772" s="1"/>
      <c r="L772" s="1"/>
      <c r="R772" s="1"/>
      <c r="AC772" s="1"/>
      <c r="AE772" s="1"/>
      <c r="AG772" s="1"/>
    </row>
    <row r="773" spans="6:33" customHeight="1">
      <c r="F773" s="1"/>
      <c r="G773" s="1"/>
      <c r="J773" s="1"/>
      <c r="K773" s="1"/>
      <c r="L773" s="1"/>
      <c r="R773" s="1"/>
      <c r="AC773" s="1"/>
      <c r="AE773" s="1"/>
      <c r="AG773" s="1"/>
    </row>
    <row r="774" spans="6:33" customHeight="1">
      <c r="F774" s="1"/>
      <c r="G774" s="1"/>
      <c r="J774" s="1"/>
      <c r="K774" s="1"/>
      <c r="L774" s="1"/>
      <c r="R774" s="1"/>
      <c r="AC774" s="1"/>
      <c r="AE774" s="1"/>
      <c r="AG774" s="1"/>
    </row>
    <row r="775" spans="6:33" customHeight="1">
      <c r="F775" s="1"/>
      <c r="G775" s="1"/>
      <c r="J775" s="1"/>
      <c r="K775" s="1"/>
      <c r="L775" s="1"/>
      <c r="R775" s="1"/>
      <c r="AC775" s="1"/>
      <c r="AE775" s="1"/>
      <c r="AG775" s="1"/>
    </row>
    <row r="776" spans="6:33" customHeight="1">
      <c r="F776" s="1"/>
      <c r="G776" s="1"/>
      <c r="J776" s="1"/>
      <c r="K776" s="1"/>
      <c r="L776" s="1"/>
      <c r="R776" s="1"/>
      <c r="AC776" s="1"/>
      <c r="AE776" s="1"/>
      <c r="AG776" s="1"/>
    </row>
    <row r="777" spans="6:33" customHeight="1">
      <c r="F777" s="1"/>
      <c r="G777" s="1"/>
      <c r="J777" s="1"/>
      <c r="K777" s="1"/>
      <c r="L777" s="1"/>
      <c r="R777" s="1"/>
      <c r="AC777" s="1"/>
      <c r="AE777" s="1"/>
      <c r="AG777" s="1"/>
    </row>
    <row r="778" spans="6:33" customHeight="1">
      <c r="F778" s="1"/>
      <c r="G778" s="1"/>
      <c r="J778" s="1"/>
      <c r="K778" s="1"/>
      <c r="L778" s="1"/>
      <c r="R778" s="1"/>
      <c r="AC778" s="1"/>
      <c r="AE778" s="1"/>
      <c r="AG778" s="1"/>
    </row>
    <row r="779" spans="6:33" customHeight="1">
      <c r="F779" s="1"/>
      <c r="G779" s="1"/>
      <c r="J779" s="1"/>
      <c r="K779" s="1"/>
      <c r="L779" s="1"/>
      <c r="R779" s="1"/>
      <c r="AC779" s="1"/>
      <c r="AE779" s="1"/>
      <c r="AG779" s="1"/>
    </row>
    <row r="780" spans="6:33" customHeight="1">
      <c r="F780" s="1"/>
      <c r="G780" s="1"/>
      <c r="J780" s="1"/>
      <c r="K780" s="1"/>
      <c r="L780" s="1"/>
      <c r="R780" s="1"/>
      <c r="AC780" s="1"/>
      <c r="AE780" s="1"/>
      <c r="AG780" s="1"/>
    </row>
    <row r="781" spans="6:33" customHeight="1">
      <c r="F781" s="1"/>
      <c r="G781" s="1"/>
      <c r="J781" s="1"/>
      <c r="K781" s="1"/>
      <c r="L781" s="1"/>
      <c r="R781" s="1"/>
      <c r="AC781" s="1"/>
      <c r="AE781" s="1"/>
      <c r="AG781" s="1"/>
    </row>
    <row r="782" spans="6:33" customHeight="1">
      <c r="F782" s="1"/>
      <c r="G782" s="1"/>
      <c r="J782" s="1"/>
      <c r="K782" s="1"/>
      <c r="L782" s="1"/>
      <c r="R782" s="1"/>
      <c r="AC782" s="1"/>
      <c r="AE782" s="1"/>
      <c r="AG782" s="1"/>
    </row>
    <row r="783" spans="6:33" customHeight="1">
      <c r="F783" s="1"/>
      <c r="G783" s="1"/>
      <c r="J783" s="1"/>
      <c r="K783" s="1"/>
      <c r="L783" s="1"/>
      <c r="R783" s="1"/>
      <c r="AC783" s="1"/>
      <c r="AE783" s="1"/>
      <c r="AG783" s="1"/>
    </row>
    <row r="784" spans="6:33" customHeight="1">
      <c r="F784" s="1"/>
      <c r="G784" s="1"/>
      <c r="J784" s="1"/>
      <c r="K784" s="1"/>
      <c r="L784" s="1"/>
      <c r="R784" s="1"/>
      <c r="AC784" s="1"/>
      <c r="AE784" s="1"/>
      <c r="AG784" s="1"/>
    </row>
    <row r="785" spans="6:33" customHeight="1">
      <c r="F785" s="1"/>
      <c r="G785" s="1"/>
      <c r="J785" s="1"/>
      <c r="K785" s="1"/>
      <c r="L785" s="1"/>
      <c r="R785" s="1"/>
      <c r="AC785" s="1"/>
      <c r="AE785" s="1"/>
      <c r="AG785" s="1"/>
    </row>
    <row r="786" spans="6:33" customHeight="1">
      <c r="F786" s="1"/>
      <c r="G786" s="1"/>
      <c r="J786" s="1"/>
      <c r="K786" s="1"/>
      <c r="L786" s="1"/>
      <c r="R786" s="1"/>
      <c r="AC786" s="1"/>
      <c r="AE786" s="1"/>
      <c r="AG786" s="1"/>
    </row>
    <row r="787" spans="6:33" customHeight="1">
      <c r="F787" s="1"/>
      <c r="G787" s="1"/>
      <c r="J787" s="1"/>
      <c r="K787" s="1"/>
      <c r="L787" s="1"/>
      <c r="R787" s="1"/>
      <c r="AC787" s="1"/>
      <c r="AE787" s="1"/>
      <c r="AG787" s="1"/>
    </row>
    <row r="788" spans="6:33" customHeight="1">
      <c r="F788" s="1"/>
      <c r="G788" s="1"/>
      <c r="J788" s="1"/>
      <c r="K788" s="1"/>
      <c r="L788" s="1"/>
      <c r="R788" s="1"/>
      <c r="AC788" s="1"/>
      <c r="AE788" s="1"/>
      <c r="AG788" s="1"/>
    </row>
    <row r="789" spans="6:33" customHeight="1">
      <c r="F789" s="1"/>
      <c r="G789" s="1"/>
      <c r="J789" s="1"/>
      <c r="K789" s="1"/>
      <c r="L789" s="1"/>
      <c r="R789" s="1"/>
      <c r="AC789" s="1"/>
      <c r="AE789" s="1"/>
      <c r="AG789" s="1"/>
    </row>
    <row r="790" spans="6:33" customHeight="1">
      <c r="F790" s="1"/>
      <c r="G790" s="1"/>
      <c r="J790" s="1"/>
      <c r="K790" s="1"/>
      <c r="L790" s="1"/>
      <c r="R790" s="1"/>
      <c r="AC790" s="1"/>
      <c r="AE790" s="1"/>
      <c r="AG790" s="1"/>
    </row>
    <row r="791" spans="6:33" customHeight="1">
      <c r="F791" s="1"/>
      <c r="G791" s="1"/>
      <c r="J791" s="1"/>
      <c r="K791" s="1"/>
      <c r="L791" s="1"/>
      <c r="R791" s="1"/>
      <c r="AC791" s="1"/>
      <c r="AE791" s="1"/>
      <c r="AG791" s="1"/>
    </row>
    <row r="792" spans="6:33" customHeight="1">
      <c r="F792" s="1"/>
      <c r="G792" s="1"/>
      <c r="J792" s="1"/>
      <c r="K792" s="1"/>
      <c r="L792" s="1"/>
      <c r="R792" s="1"/>
      <c r="AC792" s="1"/>
      <c r="AE792" s="1"/>
      <c r="AG792" s="1"/>
    </row>
    <row r="793" spans="6:33" customHeight="1">
      <c r="F793" s="1"/>
      <c r="G793" s="1"/>
      <c r="J793" s="1"/>
      <c r="K793" s="1"/>
      <c r="L793" s="1"/>
      <c r="R793" s="1"/>
      <c r="AC793" s="1"/>
      <c r="AE793" s="1"/>
      <c r="AG793" s="1"/>
    </row>
    <row r="794" spans="6:33" customHeight="1">
      <c r="F794" s="1"/>
      <c r="G794" s="1"/>
      <c r="J794" s="1"/>
      <c r="K794" s="1"/>
      <c r="L794" s="1"/>
      <c r="R794" s="1"/>
      <c r="AC794" s="1"/>
      <c r="AE794" s="1"/>
      <c r="AG794" s="1"/>
    </row>
    <row r="795" spans="6:33" customHeight="1">
      <c r="F795" s="1"/>
      <c r="G795" s="1"/>
      <c r="J795" s="1"/>
      <c r="K795" s="1"/>
      <c r="L795" s="1"/>
      <c r="R795" s="1"/>
      <c r="AC795" s="1"/>
      <c r="AE795" s="1"/>
      <c r="AG795" s="1"/>
    </row>
    <row r="796" spans="6:33" customHeight="1">
      <c r="F796" s="1"/>
      <c r="G796" s="1"/>
      <c r="J796" s="1"/>
      <c r="K796" s="1"/>
      <c r="L796" s="1"/>
      <c r="R796" s="1"/>
      <c r="AC796" s="1"/>
      <c r="AE796" s="1"/>
      <c r="AG796" s="1"/>
    </row>
    <row r="797" spans="6:33" customHeight="1">
      <c r="F797" s="1"/>
      <c r="G797" s="1"/>
      <c r="J797" s="1"/>
      <c r="K797" s="1"/>
      <c r="L797" s="1"/>
      <c r="R797" s="1"/>
      <c r="AC797" s="1"/>
      <c r="AE797" s="1"/>
      <c r="AG797" s="1"/>
    </row>
    <row r="798" spans="6:33" customHeight="1">
      <c r="F798" s="1"/>
      <c r="G798" s="1"/>
      <c r="J798" s="1"/>
      <c r="K798" s="1"/>
      <c r="L798" s="1"/>
      <c r="R798" s="1"/>
      <c r="AC798" s="1"/>
      <c r="AE798" s="1"/>
      <c r="AG798" s="1"/>
    </row>
    <row r="799" spans="6:33" customHeight="1">
      <c r="F799" s="1"/>
      <c r="G799" s="1"/>
      <c r="J799" s="1"/>
      <c r="K799" s="1"/>
      <c r="L799" s="1"/>
      <c r="R799" s="1"/>
      <c r="AC799" s="1"/>
      <c r="AE799" s="1"/>
      <c r="AG799" s="1"/>
    </row>
    <row r="800" spans="6:33" customHeight="1">
      <c r="F800" s="1"/>
      <c r="G800" s="1"/>
      <c r="J800" s="1"/>
      <c r="K800" s="1"/>
      <c r="L800" s="1"/>
      <c r="R800" s="1"/>
      <c r="AC800" s="1"/>
      <c r="AE800" s="1"/>
      <c r="AG800" s="1"/>
    </row>
    <row r="801" spans="6:33" customHeight="1">
      <c r="F801" s="1"/>
      <c r="G801" s="1"/>
      <c r="J801" s="1"/>
      <c r="K801" s="1"/>
      <c r="L801" s="1"/>
      <c r="R801" s="1"/>
      <c r="AC801" s="1"/>
      <c r="AE801" s="1"/>
      <c r="AG801" s="1"/>
    </row>
    <row r="802" spans="6:33" customHeight="1">
      <c r="F802" s="1"/>
      <c r="G802" s="1"/>
      <c r="J802" s="1"/>
      <c r="K802" s="1"/>
      <c r="L802" s="1"/>
      <c r="R802" s="1"/>
      <c r="AC802" s="1"/>
      <c r="AE802" s="1"/>
      <c r="AG802" s="1"/>
    </row>
    <row r="803" spans="6:33" customHeight="1">
      <c r="F803" s="1"/>
      <c r="G803" s="1"/>
      <c r="J803" s="1"/>
      <c r="K803" s="1"/>
      <c r="L803" s="1"/>
      <c r="R803" s="1"/>
      <c r="AC803" s="1"/>
      <c r="AE803" s="1"/>
      <c r="AG803" s="1"/>
    </row>
    <row r="804" spans="6:33" customHeight="1">
      <c r="F804" s="1"/>
      <c r="G804" s="1"/>
      <c r="J804" s="1"/>
      <c r="K804" s="1"/>
      <c r="L804" s="1"/>
      <c r="R804" s="1"/>
      <c r="AC804" s="1"/>
      <c r="AE804" s="1"/>
      <c r="AG804" s="1"/>
    </row>
    <row r="805" spans="6:33" customHeight="1">
      <c r="F805" s="1"/>
      <c r="G805" s="1"/>
      <c r="J805" s="1"/>
      <c r="K805" s="1"/>
      <c r="L805" s="1"/>
      <c r="R805" s="1"/>
      <c r="AC805" s="1"/>
      <c r="AE805" s="1"/>
      <c r="AG805" s="1"/>
    </row>
    <row r="806" spans="6:33" customHeight="1">
      <c r="F806" s="1"/>
      <c r="G806" s="1"/>
      <c r="J806" s="1"/>
      <c r="K806" s="1"/>
      <c r="L806" s="1"/>
      <c r="R806" s="1"/>
      <c r="AC806" s="1"/>
      <c r="AE806" s="1"/>
      <c r="AG806" s="1"/>
    </row>
    <row r="807" spans="6:33" customHeight="1">
      <c r="F807" s="1"/>
      <c r="G807" s="1"/>
      <c r="J807" s="1"/>
      <c r="K807" s="1"/>
      <c r="L807" s="1"/>
      <c r="R807" s="1"/>
      <c r="AC807" s="1"/>
      <c r="AE807" s="1"/>
      <c r="AG807" s="1"/>
    </row>
    <row r="808" spans="6:33" customHeight="1">
      <c r="F808" s="1"/>
      <c r="G808" s="1"/>
      <c r="J808" s="1"/>
      <c r="K808" s="1"/>
      <c r="L808" s="1"/>
      <c r="R808" s="1"/>
      <c r="AC808" s="1"/>
      <c r="AE808" s="1"/>
      <c r="AG808" s="1"/>
    </row>
    <row r="809" spans="6:33" customHeight="1">
      <c r="F809" s="1"/>
      <c r="G809" s="1"/>
      <c r="J809" s="1"/>
      <c r="K809" s="1"/>
      <c r="L809" s="1"/>
      <c r="R809" s="1"/>
      <c r="AC809" s="1"/>
      <c r="AE809" s="1"/>
      <c r="AG809" s="1"/>
    </row>
    <row r="810" spans="6:33" customHeight="1">
      <c r="F810" s="1"/>
      <c r="G810" s="1"/>
      <c r="J810" s="1"/>
      <c r="K810" s="1"/>
      <c r="L810" s="1"/>
      <c r="R810" s="1"/>
      <c r="AC810" s="1"/>
      <c r="AE810" s="1"/>
      <c r="AG810" s="1"/>
    </row>
    <row r="811" spans="6:33" customHeight="1">
      <c r="F811" s="1"/>
      <c r="G811" s="1"/>
      <c r="J811" s="1"/>
      <c r="K811" s="1"/>
      <c r="L811" s="1"/>
      <c r="R811" s="1"/>
      <c r="AC811" s="1"/>
      <c r="AE811" s="1"/>
      <c r="AG811" s="1"/>
    </row>
    <row r="812" spans="6:33" customHeight="1">
      <c r="F812" s="1"/>
      <c r="G812" s="1"/>
      <c r="J812" s="1"/>
      <c r="K812" s="1"/>
      <c r="L812" s="1"/>
      <c r="R812" s="1"/>
      <c r="AC812" s="1"/>
      <c r="AE812" s="1"/>
      <c r="AG812" s="1"/>
    </row>
    <row r="813" spans="6:33" customHeight="1">
      <c r="F813" s="1"/>
      <c r="G813" s="1"/>
      <c r="J813" s="1"/>
      <c r="K813" s="1"/>
      <c r="L813" s="1"/>
      <c r="R813" s="1"/>
      <c r="AC813" s="1"/>
      <c r="AE813" s="1"/>
      <c r="AG813" s="1"/>
    </row>
    <row r="814" spans="6:33" customHeight="1">
      <c r="F814" s="1"/>
      <c r="G814" s="1"/>
      <c r="J814" s="1"/>
      <c r="K814" s="1"/>
      <c r="L814" s="1"/>
      <c r="R814" s="1"/>
      <c r="AC814" s="1"/>
      <c r="AE814" s="1"/>
      <c r="AG814" s="1"/>
    </row>
    <row r="815" spans="6:33" customHeight="1">
      <c r="F815" s="1"/>
      <c r="G815" s="1"/>
      <c r="J815" s="1"/>
      <c r="K815" s="1"/>
      <c r="L815" s="1"/>
      <c r="R815" s="1"/>
      <c r="AC815" s="1"/>
      <c r="AE815" s="1"/>
      <c r="AG815" s="1"/>
    </row>
    <row r="816" spans="6:33" customHeight="1">
      <c r="F816" s="1"/>
      <c r="G816" s="1"/>
      <c r="J816" s="1"/>
      <c r="K816" s="1"/>
      <c r="L816" s="1"/>
      <c r="R816" s="1"/>
      <c r="AC816" s="1"/>
      <c r="AE816" s="1"/>
      <c r="AG816" s="1"/>
    </row>
    <row r="817" spans="6:33" customHeight="1">
      <c r="F817" s="1"/>
      <c r="G817" s="1"/>
      <c r="J817" s="1"/>
      <c r="K817" s="1"/>
      <c r="L817" s="1"/>
      <c r="R817" s="1"/>
      <c r="AC817" s="1"/>
      <c r="AE817" s="1"/>
      <c r="AG817" s="1"/>
    </row>
    <row r="818" spans="6:33" customHeight="1">
      <c r="F818" s="1"/>
      <c r="G818" s="1"/>
      <c r="J818" s="1"/>
      <c r="K818" s="1"/>
      <c r="L818" s="1"/>
      <c r="R818" s="1"/>
      <c r="AC818" s="1"/>
      <c r="AE818" s="1"/>
      <c r="AG818" s="1"/>
    </row>
    <row r="819" spans="6:33" customHeight="1">
      <c r="F819" s="1"/>
      <c r="G819" s="1"/>
      <c r="J819" s="1"/>
      <c r="K819" s="1"/>
      <c r="L819" s="1"/>
      <c r="R819" s="1"/>
      <c r="AC819" s="1"/>
      <c r="AE819" s="1"/>
      <c r="AG819" s="1"/>
    </row>
    <row r="820" spans="6:33" customHeight="1">
      <c r="F820" s="1"/>
      <c r="G820" s="1"/>
      <c r="J820" s="1"/>
      <c r="K820" s="1"/>
      <c r="L820" s="1"/>
      <c r="R820" s="1"/>
      <c r="AC820" s="1"/>
      <c r="AE820" s="1"/>
      <c r="AG820" s="1"/>
    </row>
    <row r="821" spans="6:33" customHeight="1">
      <c r="F821" s="1"/>
      <c r="G821" s="1"/>
      <c r="J821" s="1"/>
      <c r="K821" s="1"/>
      <c r="L821" s="1"/>
      <c r="R821" s="1"/>
      <c r="AC821" s="1"/>
      <c r="AE821" s="1"/>
      <c r="AG821" s="1"/>
    </row>
    <row r="822" spans="6:33" customHeight="1">
      <c r="F822" s="1"/>
      <c r="G822" s="1"/>
      <c r="J822" s="1"/>
      <c r="K822" s="1"/>
      <c r="L822" s="1"/>
      <c r="R822" s="1"/>
      <c r="AC822" s="1"/>
      <c r="AE822" s="1"/>
      <c r="AG822" s="1"/>
    </row>
    <row r="823" spans="6:33" customHeight="1">
      <c r="F823" s="1"/>
      <c r="G823" s="1"/>
      <c r="J823" s="1"/>
      <c r="K823" s="1"/>
      <c r="L823" s="1"/>
      <c r="R823" s="1"/>
      <c r="AC823" s="1"/>
      <c r="AE823" s="1"/>
      <c r="AG823" s="1"/>
    </row>
    <row r="824" spans="6:33" customHeight="1">
      <c r="F824" s="1"/>
      <c r="G824" s="1"/>
      <c r="J824" s="1"/>
      <c r="K824" s="1"/>
      <c r="L824" s="1"/>
      <c r="R824" s="1"/>
      <c r="AC824" s="1"/>
      <c r="AE824" s="1"/>
      <c r="AG824" s="1"/>
    </row>
    <row r="825" spans="6:33" customHeight="1">
      <c r="F825" s="1"/>
      <c r="G825" s="1"/>
      <c r="J825" s="1"/>
      <c r="K825" s="1"/>
      <c r="L825" s="1"/>
      <c r="R825" s="1"/>
      <c r="AC825" s="1"/>
      <c r="AE825" s="1"/>
      <c r="AG825" s="1"/>
    </row>
    <row r="826" spans="6:33" customHeight="1">
      <c r="F826" s="1"/>
      <c r="G826" s="1"/>
      <c r="J826" s="1"/>
      <c r="K826" s="1"/>
      <c r="L826" s="1"/>
      <c r="R826" s="1"/>
      <c r="AC826" s="1"/>
      <c r="AE826" s="1"/>
      <c r="AG826" s="1"/>
    </row>
    <row r="827" spans="6:33" customHeight="1">
      <c r="F827" s="1"/>
      <c r="G827" s="1"/>
      <c r="J827" s="1"/>
      <c r="K827" s="1"/>
      <c r="L827" s="1"/>
      <c r="R827" s="1"/>
      <c r="AC827" s="1"/>
      <c r="AE827" s="1"/>
      <c r="AG827" s="1"/>
    </row>
    <row r="828" spans="6:33" customHeight="1">
      <c r="F828" s="1"/>
      <c r="G828" s="1"/>
      <c r="J828" s="1"/>
      <c r="K828" s="1"/>
      <c r="L828" s="1"/>
      <c r="R828" s="1"/>
      <c r="AC828" s="1"/>
      <c r="AE828" s="1"/>
      <c r="AG828" s="1"/>
    </row>
    <row r="829" spans="6:33" customHeight="1">
      <c r="F829" s="1"/>
      <c r="G829" s="1"/>
      <c r="J829" s="1"/>
      <c r="K829" s="1"/>
      <c r="L829" s="1"/>
      <c r="R829" s="1"/>
      <c r="AC829" s="1"/>
      <c r="AE829" s="1"/>
      <c r="AG829" s="1"/>
    </row>
    <row r="830" spans="6:33" customHeight="1">
      <c r="F830" s="1"/>
      <c r="G830" s="1"/>
      <c r="J830" s="1"/>
      <c r="K830" s="1"/>
      <c r="L830" s="1"/>
      <c r="R830" s="1"/>
      <c r="AC830" s="1"/>
      <c r="AE830" s="1"/>
      <c r="AG830" s="1"/>
    </row>
    <row r="831" spans="6:33" customHeight="1">
      <c r="F831" s="1"/>
      <c r="G831" s="1"/>
      <c r="J831" s="1"/>
      <c r="K831" s="1"/>
      <c r="L831" s="1"/>
      <c r="R831" s="1"/>
      <c r="AC831" s="1"/>
      <c r="AE831" s="1"/>
      <c r="AG831" s="1"/>
    </row>
    <row r="832" spans="6:33" customHeight="1">
      <c r="F832" s="1"/>
      <c r="G832" s="1"/>
      <c r="J832" s="1"/>
      <c r="K832" s="1"/>
      <c r="L832" s="1"/>
      <c r="R832" s="1"/>
      <c r="AC832" s="1"/>
      <c r="AE832" s="1"/>
      <c r="AG832" s="1"/>
    </row>
    <row r="833" spans="6:33" customHeight="1">
      <c r="F833" s="1"/>
      <c r="G833" s="1"/>
      <c r="J833" s="1"/>
      <c r="K833" s="1"/>
      <c r="L833" s="1"/>
      <c r="R833" s="1"/>
      <c r="AC833" s="1"/>
      <c r="AE833" s="1"/>
      <c r="AG833" s="1"/>
    </row>
    <row r="834" spans="6:33" customHeight="1">
      <c r="F834" s="1"/>
      <c r="G834" s="1"/>
      <c r="J834" s="1"/>
      <c r="K834" s="1"/>
      <c r="L834" s="1"/>
      <c r="R834" s="1"/>
      <c r="AC834" s="1"/>
      <c r="AE834" s="1"/>
      <c r="AG834" s="1"/>
    </row>
    <row r="835" spans="6:33" customHeight="1">
      <c r="F835" s="1"/>
      <c r="G835" s="1"/>
      <c r="J835" s="1"/>
      <c r="K835" s="1"/>
      <c r="L835" s="1"/>
      <c r="R835" s="1"/>
      <c r="AC835" s="1"/>
      <c r="AE835" s="1"/>
      <c r="AG835" s="1"/>
    </row>
    <row r="836" spans="6:33" customHeight="1">
      <c r="F836" s="1"/>
      <c r="G836" s="1"/>
      <c r="J836" s="1"/>
      <c r="K836" s="1"/>
      <c r="L836" s="1"/>
      <c r="R836" s="1"/>
      <c r="AC836" s="1"/>
      <c r="AE836" s="1"/>
      <c r="AG836" s="1"/>
    </row>
    <row r="837" spans="6:33" customHeight="1">
      <c r="F837" s="1"/>
      <c r="G837" s="1"/>
      <c r="J837" s="1"/>
      <c r="K837" s="1"/>
      <c r="L837" s="1"/>
      <c r="R837" s="1"/>
      <c r="AC837" s="1"/>
      <c r="AE837" s="1"/>
      <c r="AG837" s="1"/>
    </row>
    <row r="838" spans="6:33" customHeight="1">
      <c r="F838" s="1"/>
      <c r="G838" s="1"/>
      <c r="J838" s="1"/>
      <c r="K838" s="1"/>
      <c r="L838" s="1"/>
      <c r="R838" s="1"/>
      <c r="AC838" s="1"/>
      <c r="AE838" s="1"/>
      <c r="AG838" s="1"/>
    </row>
    <row r="839" spans="6:33" customHeight="1">
      <c r="F839" s="1"/>
      <c r="G839" s="1"/>
      <c r="J839" s="1"/>
      <c r="K839" s="1"/>
      <c r="L839" s="1"/>
      <c r="R839" s="1"/>
      <c r="AC839" s="1"/>
      <c r="AE839" s="1"/>
      <c r="AG839" s="1"/>
    </row>
    <row r="840" spans="6:33" customHeight="1">
      <c r="F840" s="1"/>
      <c r="G840" s="1"/>
      <c r="J840" s="1"/>
      <c r="K840" s="1"/>
      <c r="L840" s="1"/>
      <c r="R840" s="1"/>
      <c r="AC840" s="1"/>
      <c r="AE840" s="1"/>
      <c r="AG840" s="1"/>
    </row>
    <row r="841" spans="6:33" customHeight="1">
      <c r="F841" s="1"/>
      <c r="G841" s="1"/>
      <c r="J841" s="1"/>
      <c r="K841" s="1"/>
      <c r="L841" s="1"/>
      <c r="R841" s="1"/>
      <c r="AC841" s="1"/>
      <c r="AE841" s="1"/>
      <c r="AG841" s="1"/>
    </row>
    <row r="842" spans="6:33" customHeight="1">
      <c r="F842" s="1"/>
      <c r="G842" s="1"/>
      <c r="J842" s="1"/>
      <c r="K842" s="1"/>
      <c r="L842" s="1"/>
      <c r="R842" s="1"/>
      <c r="AC842" s="1"/>
      <c r="AE842" s="1"/>
      <c r="AG842" s="1"/>
    </row>
    <row r="843" spans="6:33" customHeight="1">
      <c r="F843" s="1"/>
      <c r="G843" s="1"/>
      <c r="J843" s="1"/>
      <c r="K843" s="1"/>
      <c r="L843" s="1"/>
      <c r="R843" s="1"/>
      <c r="AC843" s="1"/>
      <c r="AE843" s="1"/>
      <c r="AG843" s="1"/>
    </row>
    <row r="844" spans="6:33" customHeight="1">
      <c r="F844" s="1"/>
      <c r="G844" s="1"/>
      <c r="J844" s="1"/>
      <c r="K844" s="1"/>
      <c r="L844" s="1"/>
      <c r="R844" s="1"/>
      <c r="AC844" s="1"/>
      <c r="AE844" s="1"/>
      <c r="AG844" s="1"/>
    </row>
    <row r="845" spans="6:33" customHeight="1">
      <c r="F845" s="1"/>
      <c r="G845" s="1"/>
      <c r="J845" s="1"/>
      <c r="K845" s="1"/>
      <c r="L845" s="1"/>
      <c r="R845" s="1"/>
      <c r="AC845" s="1"/>
      <c r="AE845" s="1"/>
      <c r="AG845" s="1"/>
    </row>
    <row r="846" spans="6:33" customHeight="1">
      <c r="F846" s="1"/>
      <c r="G846" s="1"/>
      <c r="J846" s="1"/>
      <c r="K846" s="1"/>
      <c r="L846" s="1"/>
      <c r="R846" s="1"/>
      <c r="AC846" s="1"/>
      <c r="AE846" s="1"/>
      <c r="AG846" s="1"/>
    </row>
    <row r="847" spans="6:33" customHeight="1">
      <c r="F847" s="1"/>
      <c r="G847" s="1"/>
      <c r="J847" s="1"/>
      <c r="K847" s="1"/>
      <c r="L847" s="1"/>
      <c r="R847" s="1"/>
      <c r="AC847" s="1"/>
      <c r="AE847" s="1"/>
      <c r="AG847" s="1"/>
    </row>
    <row r="848" spans="6:33" customHeight="1">
      <c r="F848" s="1"/>
      <c r="G848" s="1"/>
      <c r="J848" s="1"/>
      <c r="K848" s="1"/>
      <c r="L848" s="1"/>
      <c r="R848" s="1"/>
      <c r="AC848" s="1"/>
      <c r="AE848" s="1"/>
      <c r="AG848" s="1"/>
    </row>
    <row r="849" spans="6:33" customHeight="1">
      <c r="F849" s="1"/>
      <c r="G849" s="1"/>
      <c r="J849" s="1"/>
      <c r="K849" s="1"/>
      <c r="L849" s="1"/>
      <c r="R849" s="1"/>
      <c r="AC849" s="1"/>
      <c r="AE849" s="1"/>
      <c r="AG849" s="1"/>
    </row>
    <row r="850" spans="6:33" customHeight="1">
      <c r="F850" s="1"/>
      <c r="G850" s="1"/>
      <c r="J850" s="1"/>
      <c r="K850" s="1"/>
      <c r="L850" s="1"/>
      <c r="R850" s="1"/>
      <c r="AC850" s="1"/>
      <c r="AE850" s="1"/>
      <c r="AG850" s="1"/>
    </row>
    <row r="851" spans="6:33" customHeight="1">
      <c r="F851" s="1"/>
      <c r="G851" s="1"/>
      <c r="J851" s="1"/>
      <c r="K851" s="1"/>
      <c r="L851" s="1"/>
      <c r="R851" s="1"/>
      <c r="AC851" s="1"/>
      <c r="AE851" s="1"/>
      <c r="AG851" s="1"/>
    </row>
    <row r="852" spans="6:33" customHeight="1">
      <c r="F852" s="1"/>
      <c r="G852" s="1"/>
      <c r="J852" s="1"/>
      <c r="K852" s="1"/>
      <c r="L852" s="1"/>
      <c r="R852" s="1"/>
      <c r="AC852" s="1"/>
      <c r="AE852" s="1"/>
      <c r="AG852" s="1"/>
    </row>
    <row r="853" spans="6:33" customHeight="1">
      <c r="F853" s="1"/>
      <c r="G853" s="1"/>
      <c r="J853" s="1"/>
      <c r="K853" s="1"/>
      <c r="L853" s="1"/>
      <c r="R853" s="1"/>
      <c r="AC853" s="1"/>
      <c r="AE853" s="1"/>
      <c r="AG853" s="1"/>
    </row>
    <row r="854" spans="6:33" customHeight="1">
      <c r="F854" s="1"/>
      <c r="G854" s="1"/>
      <c r="J854" s="1"/>
      <c r="K854" s="1"/>
      <c r="L854" s="1"/>
      <c r="R854" s="1"/>
      <c r="AC854" s="1"/>
      <c r="AE854" s="1"/>
      <c r="AG854" s="1"/>
    </row>
    <row r="855" spans="6:33" customHeight="1">
      <c r="F855" s="1"/>
      <c r="G855" s="1"/>
      <c r="J855" s="1"/>
      <c r="K855" s="1"/>
      <c r="L855" s="1"/>
      <c r="R855" s="1"/>
      <c r="AC855" s="1"/>
      <c r="AE855" s="1"/>
      <c r="AG855" s="1"/>
    </row>
    <row r="856" spans="6:33" customHeight="1">
      <c r="F856" s="1"/>
      <c r="G856" s="1"/>
      <c r="J856" s="1"/>
      <c r="K856" s="1"/>
      <c r="L856" s="1"/>
      <c r="R856" s="1"/>
      <c r="AC856" s="1"/>
      <c r="AE856" s="1"/>
      <c r="AG856" s="1"/>
    </row>
    <row r="857" spans="6:33" customHeight="1">
      <c r="F857" s="1"/>
      <c r="G857" s="1"/>
      <c r="J857" s="1"/>
      <c r="K857" s="1"/>
      <c r="L857" s="1"/>
      <c r="R857" s="1"/>
      <c r="AC857" s="1"/>
      <c r="AE857" s="1"/>
      <c r="AG857" s="1"/>
    </row>
    <row r="858" spans="6:33" customHeight="1">
      <c r="F858" s="1"/>
      <c r="G858" s="1"/>
      <c r="J858" s="1"/>
      <c r="K858" s="1"/>
      <c r="L858" s="1"/>
      <c r="R858" s="1"/>
      <c r="AC858" s="1"/>
      <c r="AE858" s="1"/>
      <c r="AG858" s="1"/>
    </row>
    <row r="859" spans="6:33" customHeight="1">
      <c r="F859" s="1"/>
      <c r="G859" s="1"/>
      <c r="J859" s="1"/>
      <c r="K859" s="1"/>
      <c r="L859" s="1"/>
      <c r="R859" s="1"/>
      <c r="AC859" s="1"/>
      <c r="AE859" s="1"/>
      <c r="AG859" s="1"/>
    </row>
    <row r="860" spans="6:33" customHeight="1">
      <c r="F860" s="1"/>
      <c r="G860" s="1"/>
      <c r="J860" s="1"/>
      <c r="K860" s="1"/>
      <c r="L860" s="1"/>
      <c r="R860" s="1"/>
      <c r="AC860" s="1"/>
      <c r="AE860" s="1"/>
      <c r="AG860" s="1"/>
    </row>
    <row r="861" spans="6:33" customHeight="1">
      <c r="F861" s="1"/>
      <c r="G861" s="1"/>
      <c r="J861" s="1"/>
      <c r="K861" s="1"/>
      <c r="L861" s="1"/>
      <c r="R861" s="1"/>
      <c r="AC861" s="1"/>
      <c r="AE861" s="1"/>
      <c r="AG861" s="1"/>
    </row>
    <row r="862" spans="6:33" customHeight="1">
      <c r="F862" s="1"/>
      <c r="G862" s="1"/>
      <c r="J862" s="1"/>
      <c r="K862" s="1"/>
      <c r="L862" s="1"/>
      <c r="R862" s="1"/>
      <c r="AC862" s="1"/>
      <c r="AE862" s="1"/>
      <c r="AG862" s="1"/>
    </row>
    <row r="863" spans="6:33" customHeight="1">
      <c r="F863" s="1"/>
      <c r="G863" s="1"/>
      <c r="J863" s="1"/>
      <c r="K863" s="1"/>
      <c r="L863" s="1"/>
      <c r="R863" s="1"/>
      <c r="AC863" s="1"/>
      <c r="AE863" s="1"/>
      <c r="AG863" s="1"/>
    </row>
    <row r="864" spans="6:33" customHeight="1">
      <c r="F864" s="1"/>
      <c r="G864" s="1"/>
      <c r="J864" s="1"/>
      <c r="K864" s="1"/>
      <c r="L864" s="1"/>
      <c r="R864" s="1"/>
      <c r="AC864" s="1"/>
      <c r="AE864" s="1"/>
      <c r="AG864" s="1"/>
    </row>
    <row r="865" spans="6:33" customHeight="1">
      <c r="F865" s="1"/>
      <c r="G865" s="1"/>
      <c r="J865" s="1"/>
      <c r="K865" s="1"/>
      <c r="L865" s="1"/>
      <c r="R865" s="1"/>
      <c r="AC865" s="1"/>
      <c r="AE865" s="1"/>
      <c r="AG865" s="1"/>
    </row>
    <row r="866" spans="6:33" customHeight="1">
      <c r="F866" s="1"/>
      <c r="G866" s="1"/>
      <c r="J866" s="1"/>
      <c r="K866" s="1"/>
      <c r="L866" s="1"/>
      <c r="R866" s="1"/>
      <c r="AC866" s="1"/>
      <c r="AE866" s="1"/>
      <c r="AG866" s="1"/>
    </row>
    <row r="867" spans="6:33" customHeight="1">
      <c r="F867" s="1"/>
      <c r="G867" s="1"/>
      <c r="J867" s="1"/>
      <c r="K867" s="1"/>
      <c r="L867" s="1"/>
      <c r="R867" s="1"/>
      <c r="AC867" s="1"/>
      <c r="AE867" s="1"/>
      <c r="AG867" s="1"/>
    </row>
    <row r="868" spans="6:33" customHeight="1">
      <c r="F868" s="1"/>
      <c r="G868" s="1"/>
      <c r="J868" s="1"/>
      <c r="K868" s="1"/>
      <c r="L868" s="1"/>
      <c r="R868" s="1"/>
      <c r="AC868" s="1"/>
      <c r="AE868" s="1"/>
      <c r="AG868" s="1"/>
    </row>
    <row r="869" spans="6:33" customHeight="1">
      <c r="F869" s="1"/>
      <c r="G869" s="1"/>
      <c r="J869" s="1"/>
      <c r="K869" s="1"/>
      <c r="L869" s="1"/>
      <c r="R869" s="1"/>
      <c r="AC869" s="1"/>
      <c r="AE869" s="1"/>
      <c r="AG869" s="1"/>
    </row>
    <row r="870" spans="6:33" customHeight="1">
      <c r="F870" s="1"/>
      <c r="G870" s="1"/>
      <c r="J870" s="1"/>
      <c r="K870" s="1"/>
      <c r="L870" s="1"/>
      <c r="R870" s="1"/>
      <c r="AC870" s="1"/>
      <c r="AE870" s="1"/>
      <c r="AG870" s="1"/>
    </row>
    <row r="871" spans="6:33" customHeight="1">
      <c r="F871" s="1"/>
      <c r="G871" s="1"/>
      <c r="J871" s="1"/>
      <c r="K871" s="1"/>
      <c r="L871" s="1"/>
      <c r="R871" s="1"/>
      <c r="AC871" s="1"/>
      <c r="AE871" s="1"/>
      <c r="AG871" s="1"/>
    </row>
    <row r="872" spans="6:33" customHeight="1">
      <c r="F872" s="1"/>
      <c r="G872" s="1"/>
      <c r="J872" s="1"/>
      <c r="K872" s="1"/>
      <c r="L872" s="1"/>
      <c r="R872" s="1"/>
      <c r="AC872" s="1"/>
      <c r="AE872" s="1"/>
      <c r="AG872" s="1"/>
    </row>
    <row r="873" spans="6:33" customHeight="1">
      <c r="F873" s="1"/>
      <c r="G873" s="1"/>
      <c r="J873" s="1"/>
      <c r="K873" s="1"/>
      <c r="L873" s="1"/>
      <c r="R873" s="1"/>
      <c r="AC873" s="1"/>
      <c r="AE873" s="1"/>
      <c r="AG873" s="1"/>
    </row>
    <row r="874" spans="6:33" customHeight="1">
      <c r="F874" s="1"/>
      <c r="G874" s="1"/>
      <c r="J874" s="1"/>
      <c r="K874" s="1"/>
      <c r="L874" s="1"/>
      <c r="R874" s="1"/>
      <c r="AC874" s="1"/>
      <c r="AE874" s="1"/>
      <c r="AG874" s="1"/>
    </row>
    <row r="875" spans="6:33" customHeight="1">
      <c r="F875" s="1"/>
      <c r="G875" s="1"/>
      <c r="J875" s="1"/>
      <c r="K875" s="1"/>
      <c r="L875" s="1"/>
      <c r="R875" s="1"/>
      <c r="AC875" s="1"/>
      <c r="AE875" s="1"/>
      <c r="AG875" s="1"/>
    </row>
    <row r="876" spans="6:33" customHeight="1">
      <c r="F876" s="1"/>
      <c r="G876" s="1"/>
      <c r="J876" s="1"/>
      <c r="K876" s="1"/>
      <c r="L876" s="1"/>
      <c r="R876" s="1"/>
      <c r="AC876" s="1"/>
      <c r="AE876" s="1"/>
      <c r="AG876" s="1"/>
    </row>
    <row r="877" spans="6:33" customHeight="1">
      <c r="F877" s="1"/>
      <c r="G877" s="1"/>
      <c r="J877" s="1"/>
      <c r="K877" s="1"/>
      <c r="L877" s="1"/>
      <c r="R877" s="1"/>
      <c r="AC877" s="1"/>
      <c r="AE877" s="1"/>
      <c r="AG877" s="1"/>
    </row>
    <row r="878" spans="6:33" customHeight="1">
      <c r="F878" s="1"/>
      <c r="G878" s="1"/>
      <c r="J878" s="1"/>
      <c r="K878" s="1"/>
      <c r="L878" s="1"/>
      <c r="R878" s="1"/>
      <c r="AC878" s="1"/>
      <c r="AE878" s="1"/>
      <c r="AG878" s="1"/>
    </row>
    <row r="879" spans="6:33" customHeight="1">
      <c r="F879" s="1"/>
      <c r="G879" s="1"/>
      <c r="J879" s="1"/>
      <c r="K879" s="1"/>
      <c r="L879" s="1"/>
      <c r="R879" s="1"/>
      <c r="AC879" s="1"/>
      <c r="AE879" s="1"/>
      <c r="AG879" s="1"/>
    </row>
    <row r="880" spans="6:33" customHeight="1">
      <c r="F880" s="1"/>
      <c r="G880" s="1"/>
      <c r="J880" s="1"/>
      <c r="K880" s="1"/>
      <c r="L880" s="1"/>
      <c r="R880" s="1"/>
      <c r="AC880" s="1"/>
      <c r="AE880" s="1"/>
      <c r="AG880" s="1"/>
    </row>
    <row r="881" spans="6:33" customHeight="1">
      <c r="F881" s="1"/>
      <c r="G881" s="1"/>
      <c r="J881" s="1"/>
      <c r="K881" s="1"/>
      <c r="L881" s="1"/>
      <c r="R881" s="1"/>
      <c r="AC881" s="1"/>
      <c r="AE881" s="1"/>
      <c r="AG881" s="1"/>
    </row>
    <row r="882" spans="6:33" customHeight="1">
      <c r="F882" s="1"/>
      <c r="G882" s="1"/>
      <c r="J882" s="1"/>
      <c r="K882" s="1"/>
      <c r="L882" s="1"/>
      <c r="R882" s="1"/>
      <c r="AC882" s="1"/>
      <c r="AE882" s="1"/>
      <c r="AG882" s="1"/>
    </row>
    <row r="883" spans="6:33" customHeight="1">
      <c r="F883" s="1"/>
      <c r="G883" s="1"/>
      <c r="J883" s="1"/>
      <c r="K883" s="1"/>
      <c r="L883" s="1"/>
      <c r="R883" s="1"/>
      <c r="AC883" s="1"/>
      <c r="AE883" s="1"/>
      <c r="AG883" s="1"/>
    </row>
    <row r="884" spans="6:33" customHeight="1">
      <c r="F884" s="1"/>
      <c r="G884" s="1"/>
      <c r="J884" s="1"/>
      <c r="K884" s="1"/>
      <c r="L884" s="1"/>
      <c r="R884" s="1"/>
      <c r="AC884" s="1"/>
      <c r="AE884" s="1"/>
      <c r="AG884" s="1"/>
    </row>
    <row r="885" spans="6:33" customHeight="1">
      <c r="F885" s="1"/>
      <c r="G885" s="1"/>
      <c r="J885" s="1"/>
      <c r="K885" s="1"/>
      <c r="L885" s="1"/>
      <c r="R885" s="1"/>
      <c r="AC885" s="1"/>
      <c r="AE885" s="1"/>
      <c r="AG885" s="1"/>
    </row>
    <row r="886" spans="6:33" customHeight="1">
      <c r="F886" s="1"/>
      <c r="G886" s="1"/>
      <c r="J886" s="1"/>
      <c r="K886" s="1"/>
      <c r="L886" s="1"/>
      <c r="R886" s="1"/>
      <c r="AC886" s="1"/>
      <c r="AE886" s="1"/>
      <c r="AG886" s="1"/>
    </row>
    <row r="887" spans="6:33" customHeight="1">
      <c r="F887" s="1"/>
      <c r="G887" s="1"/>
      <c r="J887" s="1"/>
      <c r="K887" s="1"/>
      <c r="L887" s="1"/>
      <c r="R887" s="1"/>
      <c r="AC887" s="1"/>
      <c r="AE887" s="1"/>
      <c r="AG887" s="1"/>
    </row>
    <row r="888" spans="6:33" customHeight="1">
      <c r="F888" s="1"/>
      <c r="G888" s="1"/>
      <c r="J888" s="1"/>
      <c r="K888" s="1"/>
      <c r="L888" s="1"/>
      <c r="R888" s="1"/>
      <c r="AC888" s="1"/>
      <c r="AE888" s="1"/>
      <c r="AG888" s="1"/>
    </row>
    <row r="889" spans="6:33" customHeight="1">
      <c r="F889" s="1"/>
      <c r="G889" s="1"/>
      <c r="J889" s="1"/>
      <c r="K889" s="1"/>
      <c r="L889" s="1"/>
      <c r="R889" s="1"/>
      <c r="AC889" s="1"/>
      <c r="AE889" s="1"/>
      <c r="AG889" s="1"/>
    </row>
    <row r="890" spans="6:33" customHeight="1">
      <c r="F890" s="1"/>
      <c r="G890" s="1"/>
      <c r="J890" s="1"/>
      <c r="K890" s="1"/>
      <c r="L890" s="1"/>
      <c r="R890" s="1"/>
      <c r="AC890" s="1"/>
      <c r="AE890" s="1"/>
      <c r="AG890" s="1"/>
    </row>
    <row r="891" spans="6:33" customHeight="1">
      <c r="F891" s="1"/>
      <c r="G891" s="1"/>
      <c r="J891" s="1"/>
      <c r="K891" s="1"/>
      <c r="L891" s="1"/>
      <c r="R891" s="1"/>
      <c r="AC891" s="1"/>
      <c r="AE891" s="1"/>
      <c r="AG891" s="1"/>
    </row>
    <row r="892" spans="6:33" customHeight="1">
      <c r="F892" s="1"/>
      <c r="G892" s="1"/>
      <c r="J892" s="1"/>
      <c r="K892" s="1"/>
      <c r="L892" s="1"/>
      <c r="R892" s="1"/>
      <c r="AC892" s="1"/>
      <c r="AE892" s="1"/>
      <c r="AG892" s="1"/>
    </row>
    <row r="893" spans="6:33" customHeight="1">
      <c r="F893" s="1"/>
      <c r="G893" s="1"/>
      <c r="J893" s="1"/>
      <c r="K893" s="1"/>
      <c r="L893" s="1"/>
      <c r="R893" s="1"/>
      <c r="AC893" s="1"/>
      <c r="AE893" s="1"/>
      <c r="AG893" s="1"/>
    </row>
    <row r="894" spans="6:33" customHeight="1">
      <c r="F894" s="1"/>
      <c r="G894" s="1"/>
      <c r="J894" s="1"/>
      <c r="K894" s="1"/>
      <c r="L894" s="1"/>
      <c r="R894" s="1"/>
      <c r="AC894" s="1"/>
      <c r="AE894" s="1"/>
      <c r="AG894" s="1"/>
    </row>
    <row r="895" spans="6:33" customHeight="1">
      <c r="F895" s="1"/>
      <c r="G895" s="1"/>
      <c r="J895" s="1"/>
      <c r="K895" s="1"/>
      <c r="L895" s="1"/>
      <c r="R895" s="1"/>
      <c r="AC895" s="1"/>
      <c r="AE895" s="1"/>
      <c r="AG895" s="1"/>
    </row>
    <row r="896" spans="6:33" customHeight="1">
      <c r="F896" s="1"/>
      <c r="G896" s="1"/>
      <c r="J896" s="1"/>
      <c r="K896" s="1"/>
      <c r="L896" s="1"/>
      <c r="R896" s="1"/>
      <c r="AC896" s="1"/>
      <c r="AE896" s="1"/>
      <c r="AG896" s="1"/>
    </row>
    <row r="897" spans="6:33" customHeight="1">
      <c r="F897" s="1"/>
      <c r="G897" s="1"/>
      <c r="J897" s="1"/>
      <c r="K897" s="1"/>
      <c r="L897" s="1"/>
      <c r="R897" s="1"/>
      <c r="AC897" s="1"/>
      <c r="AE897" s="1"/>
      <c r="AG897" s="1"/>
    </row>
    <row r="898" spans="6:33" customHeight="1">
      <c r="F898" s="1"/>
      <c r="G898" s="1"/>
      <c r="J898" s="1"/>
      <c r="K898" s="1"/>
      <c r="L898" s="1"/>
      <c r="R898" s="1"/>
      <c r="AC898" s="1"/>
      <c r="AE898" s="1"/>
      <c r="AG898" s="1"/>
    </row>
    <row r="899" spans="6:33" customHeight="1">
      <c r="F899" s="1"/>
      <c r="G899" s="1"/>
      <c r="J899" s="1"/>
      <c r="K899" s="1"/>
      <c r="L899" s="1"/>
      <c r="R899" s="1"/>
      <c r="AC899" s="1"/>
      <c r="AE899" s="1"/>
      <c r="AG899" s="1"/>
    </row>
    <row r="900" spans="6:33" customHeight="1">
      <c r="F900" s="1"/>
      <c r="G900" s="1"/>
      <c r="J900" s="1"/>
      <c r="K900" s="1"/>
      <c r="L900" s="1"/>
      <c r="R900" s="1"/>
      <c r="AC900" s="1"/>
      <c r="AE900" s="1"/>
      <c r="AG900" s="1"/>
    </row>
    <row r="901" spans="6:33" customHeight="1">
      <c r="F901" s="1"/>
      <c r="G901" s="1"/>
      <c r="J901" s="1"/>
      <c r="K901" s="1"/>
      <c r="L901" s="1"/>
      <c r="R901" s="1"/>
      <c r="AC901" s="1"/>
      <c r="AE901" s="1"/>
      <c r="AG901" s="1"/>
    </row>
    <row r="902" spans="6:33" customHeight="1">
      <c r="F902" s="1"/>
      <c r="G902" s="1"/>
      <c r="J902" s="1"/>
      <c r="K902" s="1"/>
      <c r="L902" s="1"/>
      <c r="R902" s="1"/>
      <c r="AC902" s="1"/>
      <c r="AE902" s="1"/>
      <c r="AG902" s="1"/>
    </row>
    <row r="903" spans="6:33" customHeight="1">
      <c r="F903" s="1"/>
      <c r="G903" s="1"/>
      <c r="J903" s="1"/>
      <c r="K903" s="1"/>
      <c r="L903" s="1"/>
      <c r="R903" s="1"/>
      <c r="AC903" s="1"/>
      <c r="AE903" s="1"/>
      <c r="AG903" s="1"/>
    </row>
    <row r="904" spans="6:33" customHeight="1">
      <c r="F904" s="1"/>
      <c r="G904" s="1"/>
      <c r="J904" s="1"/>
      <c r="K904" s="1"/>
      <c r="L904" s="1"/>
      <c r="R904" s="1"/>
      <c r="AC904" s="1"/>
      <c r="AE904" s="1"/>
      <c r="AG904" s="1"/>
    </row>
    <row r="905" spans="6:33" customHeight="1">
      <c r="F905" s="1"/>
      <c r="G905" s="1"/>
      <c r="J905" s="1"/>
      <c r="K905" s="1"/>
      <c r="L905" s="1"/>
      <c r="R905" s="1"/>
      <c r="AC905" s="1"/>
      <c r="AE905" s="1"/>
      <c r="AG905" s="1"/>
    </row>
    <row r="906" spans="6:33" customHeight="1">
      <c r="F906" s="1"/>
      <c r="G906" s="1"/>
      <c r="J906" s="1"/>
      <c r="K906" s="1"/>
      <c r="L906" s="1"/>
      <c r="R906" s="1"/>
      <c r="AC906" s="1"/>
      <c r="AE906" s="1"/>
      <c r="AG906" s="1"/>
    </row>
    <row r="907" spans="6:33" customHeight="1">
      <c r="F907" s="1"/>
      <c r="G907" s="1"/>
      <c r="J907" s="1"/>
      <c r="K907" s="1"/>
      <c r="L907" s="1"/>
      <c r="R907" s="1"/>
      <c r="AC907" s="1"/>
      <c r="AE907" s="1"/>
      <c r="AG907" s="1"/>
    </row>
    <row r="908" spans="6:33" customHeight="1">
      <c r="F908" s="1"/>
      <c r="G908" s="1"/>
      <c r="J908" s="1"/>
      <c r="K908" s="1"/>
      <c r="L908" s="1"/>
      <c r="R908" s="1"/>
      <c r="AC908" s="1"/>
      <c r="AE908" s="1"/>
      <c r="AG908" s="1"/>
    </row>
    <row r="909" spans="6:33" customHeight="1">
      <c r="F909" s="1"/>
      <c r="G909" s="1"/>
      <c r="J909" s="1"/>
      <c r="K909" s="1"/>
      <c r="L909" s="1"/>
      <c r="R909" s="1"/>
      <c r="AC909" s="1"/>
      <c r="AE909" s="1"/>
      <c r="AG909" s="1"/>
    </row>
    <row r="910" spans="6:33" customHeight="1">
      <c r="F910" s="1"/>
      <c r="G910" s="1"/>
      <c r="J910" s="1"/>
      <c r="K910" s="1"/>
      <c r="L910" s="1"/>
      <c r="R910" s="1"/>
      <c r="AC910" s="1"/>
      <c r="AE910" s="1"/>
      <c r="AG910" s="1"/>
    </row>
    <row r="911" spans="6:33" customHeight="1">
      <c r="F911" s="1"/>
      <c r="G911" s="1"/>
      <c r="J911" s="1"/>
      <c r="K911" s="1"/>
      <c r="L911" s="1"/>
      <c r="R911" s="1"/>
      <c r="AC911" s="1"/>
      <c r="AE911" s="1"/>
      <c r="AG911" s="1"/>
    </row>
    <row r="912" spans="6:33" customHeight="1">
      <c r="F912" s="1"/>
      <c r="G912" s="1"/>
      <c r="J912" s="1"/>
      <c r="K912" s="1"/>
      <c r="L912" s="1"/>
      <c r="R912" s="1"/>
      <c r="AC912" s="1"/>
      <c r="AE912" s="1"/>
      <c r="AG912" s="1"/>
    </row>
    <row r="913" spans="6:33" customHeight="1">
      <c r="F913" s="1"/>
      <c r="G913" s="1"/>
      <c r="J913" s="1"/>
      <c r="K913" s="1"/>
      <c r="L913" s="1"/>
      <c r="R913" s="1"/>
      <c r="AC913" s="1"/>
      <c r="AE913" s="1"/>
      <c r="AG913" s="1"/>
    </row>
    <row r="914" spans="6:33" customHeight="1">
      <c r="F914" s="1"/>
      <c r="G914" s="1"/>
      <c r="J914" s="1"/>
      <c r="K914" s="1"/>
      <c r="L914" s="1"/>
      <c r="R914" s="1"/>
      <c r="AC914" s="1"/>
      <c r="AE914" s="1"/>
      <c r="AG914" s="1"/>
    </row>
    <row r="915" spans="6:33" customHeight="1">
      <c r="F915" s="1"/>
      <c r="G915" s="1"/>
      <c r="J915" s="1"/>
      <c r="K915" s="1"/>
      <c r="L915" s="1"/>
      <c r="R915" s="1"/>
      <c r="AC915" s="1"/>
      <c r="AE915" s="1"/>
      <c r="AG915" s="1"/>
    </row>
    <row r="916" spans="6:33" customHeight="1">
      <c r="F916" s="1"/>
      <c r="G916" s="1"/>
      <c r="J916" s="1"/>
      <c r="K916" s="1"/>
      <c r="L916" s="1"/>
      <c r="R916" s="1"/>
      <c r="AC916" s="1"/>
      <c r="AE916" s="1"/>
      <c r="AG916" s="1"/>
    </row>
    <row r="917" spans="6:33" customHeight="1">
      <c r="F917" s="1"/>
      <c r="G917" s="1"/>
      <c r="J917" s="1"/>
      <c r="K917" s="1"/>
      <c r="L917" s="1"/>
      <c r="R917" s="1"/>
      <c r="AC917" s="1"/>
      <c r="AE917" s="1"/>
      <c r="AG917" s="1"/>
    </row>
    <row r="918" spans="6:33" customHeight="1">
      <c r="F918" s="1"/>
      <c r="G918" s="1"/>
      <c r="J918" s="1"/>
      <c r="K918" s="1"/>
      <c r="L918" s="1"/>
      <c r="R918" s="1"/>
      <c r="AC918" s="1"/>
      <c r="AE918" s="1"/>
      <c r="AG918" s="1"/>
    </row>
    <row r="919" spans="6:33" customHeight="1">
      <c r="F919" s="1"/>
      <c r="G919" s="1"/>
      <c r="J919" s="1"/>
      <c r="K919" s="1"/>
      <c r="L919" s="1"/>
      <c r="R919" s="1"/>
      <c r="AC919" s="1"/>
      <c r="AE919" s="1"/>
      <c r="AG919" s="1"/>
    </row>
    <row r="920" spans="6:33" customHeight="1">
      <c r="F920" s="1"/>
      <c r="G920" s="1"/>
      <c r="J920" s="1"/>
      <c r="K920" s="1"/>
      <c r="L920" s="1"/>
      <c r="R920" s="1"/>
      <c r="AC920" s="1"/>
      <c r="AE920" s="1"/>
      <c r="AG920" s="1"/>
    </row>
    <row r="921" spans="6:33" customHeight="1">
      <c r="F921" s="1"/>
      <c r="G921" s="1"/>
      <c r="J921" s="1"/>
      <c r="K921" s="1"/>
      <c r="L921" s="1"/>
      <c r="R921" s="1"/>
      <c r="AC921" s="1"/>
      <c r="AE921" s="1"/>
      <c r="AG921" s="1"/>
    </row>
    <row r="922" spans="6:33" customHeight="1">
      <c r="F922" s="1"/>
      <c r="G922" s="1"/>
      <c r="J922" s="1"/>
      <c r="K922" s="1"/>
      <c r="L922" s="1"/>
      <c r="R922" s="1"/>
      <c r="AC922" s="1"/>
      <c r="AE922" s="1"/>
      <c r="AG922" s="1"/>
    </row>
    <row r="923" spans="6:33" customHeight="1">
      <c r="F923" s="1"/>
      <c r="G923" s="1"/>
      <c r="J923" s="1"/>
      <c r="K923" s="1"/>
      <c r="L923" s="1"/>
      <c r="R923" s="1"/>
      <c r="AC923" s="1"/>
      <c r="AE923" s="1"/>
      <c r="AG923" s="1"/>
    </row>
    <row r="924" spans="6:33" customHeight="1">
      <c r="F924" s="1"/>
      <c r="G924" s="1"/>
      <c r="J924" s="1"/>
      <c r="K924" s="1"/>
      <c r="L924" s="1"/>
      <c r="R924" s="1"/>
      <c r="AC924" s="1"/>
      <c r="AE924" s="1"/>
      <c r="AG924" s="1"/>
    </row>
    <row r="925" spans="6:33" customHeight="1">
      <c r="F925" s="1"/>
      <c r="G925" s="1"/>
      <c r="J925" s="1"/>
      <c r="K925" s="1"/>
      <c r="L925" s="1"/>
      <c r="R925" s="1"/>
      <c r="AC925" s="1"/>
      <c r="AE925" s="1"/>
      <c r="AG925" s="1"/>
    </row>
    <row r="926" spans="6:33" customHeight="1">
      <c r="F926" s="1"/>
      <c r="G926" s="1"/>
      <c r="J926" s="1"/>
      <c r="K926" s="1"/>
      <c r="L926" s="1"/>
      <c r="R926" s="1"/>
      <c r="AC926" s="1"/>
      <c r="AE926" s="1"/>
      <c r="AG926" s="1"/>
    </row>
    <row r="927" spans="6:33" customHeight="1">
      <c r="F927" s="1"/>
      <c r="G927" s="1"/>
      <c r="J927" s="1"/>
      <c r="K927" s="1"/>
      <c r="L927" s="1"/>
      <c r="R927" s="1"/>
      <c r="AC927" s="1"/>
      <c r="AE927" s="1"/>
      <c r="AG927" s="1"/>
    </row>
    <row r="928" spans="6:33" customHeight="1">
      <c r="F928" s="1"/>
      <c r="G928" s="1"/>
      <c r="J928" s="1"/>
      <c r="K928" s="1"/>
      <c r="L928" s="1"/>
      <c r="R928" s="1"/>
      <c r="AC928" s="1"/>
      <c r="AE928" s="1"/>
      <c r="AG928" s="1"/>
    </row>
    <row r="929" spans="6:33" customHeight="1">
      <c r="F929" s="1"/>
      <c r="G929" s="1"/>
      <c r="J929" s="1"/>
      <c r="K929" s="1"/>
      <c r="L929" s="1"/>
      <c r="R929" s="1"/>
      <c r="AC929" s="1"/>
      <c r="AE929" s="1"/>
      <c r="AG929" s="1"/>
    </row>
    <row r="930" spans="6:33" customHeight="1">
      <c r="F930" s="1"/>
      <c r="G930" s="1"/>
      <c r="J930" s="1"/>
      <c r="K930" s="1"/>
      <c r="L930" s="1"/>
      <c r="R930" s="1"/>
      <c r="AC930" s="1"/>
      <c r="AE930" s="1"/>
      <c r="AG930" s="1"/>
    </row>
    <row r="931" spans="6:33" customHeight="1">
      <c r="F931" s="1"/>
      <c r="G931" s="1"/>
      <c r="J931" s="1"/>
      <c r="K931" s="1"/>
      <c r="L931" s="1"/>
      <c r="R931" s="1"/>
      <c r="AC931" s="1"/>
      <c r="AE931" s="1"/>
      <c r="AG931" s="1"/>
    </row>
    <row r="932" spans="6:33" customHeight="1">
      <c r="F932" s="1"/>
      <c r="G932" s="1"/>
      <c r="J932" s="1"/>
      <c r="K932" s="1"/>
      <c r="L932" s="1"/>
      <c r="R932" s="1"/>
      <c r="AC932" s="1"/>
      <c r="AE932" s="1"/>
      <c r="AG932" s="1"/>
    </row>
    <row r="933" spans="6:33" customHeight="1">
      <c r="F933" s="1"/>
      <c r="G933" s="1"/>
      <c r="J933" s="1"/>
      <c r="K933" s="1"/>
      <c r="L933" s="1"/>
      <c r="R933" s="1"/>
      <c r="AC933" s="1"/>
      <c r="AE933" s="1"/>
      <c r="AG933" s="1"/>
    </row>
    <row r="934" spans="6:33" customHeight="1">
      <c r="F934" s="1"/>
      <c r="G934" s="1"/>
      <c r="J934" s="1"/>
      <c r="K934" s="1"/>
      <c r="L934" s="1"/>
      <c r="R934" s="1"/>
      <c r="AC934" s="1"/>
      <c r="AE934" s="1"/>
      <c r="AG934" s="1"/>
    </row>
    <row r="935" spans="6:33" customHeight="1">
      <c r="F935" s="1"/>
      <c r="G935" s="1"/>
      <c r="J935" s="1"/>
      <c r="K935" s="1"/>
      <c r="L935" s="1"/>
      <c r="R935" s="1"/>
      <c r="AC935" s="1"/>
      <c r="AE935" s="1"/>
      <c r="AG935" s="1"/>
    </row>
    <row r="936" spans="6:33" customHeight="1">
      <c r="F936" s="1"/>
      <c r="G936" s="1"/>
      <c r="J936" s="1"/>
      <c r="K936" s="1"/>
      <c r="L936" s="1"/>
      <c r="R936" s="1"/>
      <c r="AC936" s="1"/>
      <c r="AE936" s="1"/>
      <c r="AG936" s="1"/>
    </row>
    <row r="937" spans="6:33" customHeight="1">
      <c r="F937" s="1"/>
      <c r="G937" s="1"/>
      <c r="J937" s="1"/>
      <c r="K937" s="1"/>
      <c r="L937" s="1"/>
      <c r="R937" s="1"/>
      <c r="AC937" s="1"/>
      <c r="AE937" s="1"/>
      <c r="AG937" s="1"/>
    </row>
    <row r="938" spans="6:33" customHeight="1">
      <c r="F938" s="1"/>
      <c r="G938" s="1"/>
      <c r="J938" s="1"/>
      <c r="K938" s="1"/>
      <c r="L938" s="1"/>
      <c r="R938" s="1"/>
      <c r="AC938" s="1"/>
      <c r="AE938" s="1"/>
      <c r="AG938" s="1"/>
    </row>
    <row r="939" spans="6:33" customHeight="1">
      <c r="F939" s="1"/>
      <c r="G939" s="1"/>
      <c r="J939" s="1"/>
      <c r="K939" s="1"/>
      <c r="L939" s="1"/>
      <c r="R939" s="1"/>
      <c r="AC939" s="1"/>
      <c r="AE939" s="1"/>
      <c r="AG939" s="1"/>
    </row>
    <row r="940" spans="6:33" customHeight="1">
      <c r="F940" s="1"/>
      <c r="G940" s="1"/>
      <c r="J940" s="1"/>
      <c r="K940" s="1"/>
      <c r="L940" s="1"/>
      <c r="R940" s="1"/>
      <c r="AC940" s="1"/>
      <c r="AE940" s="1"/>
      <c r="AG940" s="1"/>
    </row>
    <row r="941" spans="6:33" customHeight="1">
      <c r="F941" s="1"/>
      <c r="G941" s="1"/>
      <c r="J941" s="1"/>
      <c r="K941" s="1"/>
      <c r="L941" s="1"/>
      <c r="R941" s="1"/>
      <c r="AC941" s="1"/>
      <c r="AE941" s="1"/>
      <c r="AG941" s="1"/>
    </row>
    <row r="942" spans="6:33" customHeight="1">
      <c r="F942" s="1"/>
      <c r="G942" s="1"/>
      <c r="J942" s="1"/>
      <c r="K942" s="1"/>
      <c r="L942" s="1"/>
      <c r="R942" s="1"/>
      <c r="AC942" s="1"/>
      <c r="AE942" s="1"/>
      <c r="AG942" s="1"/>
    </row>
    <row r="943" spans="6:33" customHeight="1">
      <c r="F943" s="1"/>
      <c r="G943" s="1"/>
      <c r="J943" s="1"/>
      <c r="K943" s="1"/>
      <c r="L943" s="1"/>
      <c r="R943" s="1"/>
      <c r="AC943" s="1"/>
      <c r="AE943" s="1"/>
      <c r="AG943" s="1"/>
    </row>
    <row r="944" spans="6:33" customHeight="1">
      <c r="F944" s="1"/>
      <c r="G944" s="1"/>
      <c r="J944" s="1"/>
      <c r="K944" s="1"/>
      <c r="L944" s="1"/>
      <c r="R944" s="1"/>
      <c r="AC944" s="1"/>
      <c r="AE944" s="1"/>
      <c r="AG944" s="1"/>
    </row>
    <row r="945" spans="6:33" customHeight="1">
      <c r="F945" s="1"/>
      <c r="G945" s="1"/>
      <c r="J945" s="1"/>
      <c r="K945" s="1"/>
      <c r="L945" s="1"/>
      <c r="R945" s="1"/>
      <c r="AC945" s="1"/>
      <c r="AE945" s="1"/>
      <c r="AG945" s="1"/>
    </row>
    <row r="946" spans="6:33" customHeight="1">
      <c r="F946" s="1"/>
      <c r="G946" s="1"/>
      <c r="J946" s="1"/>
      <c r="K946" s="1"/>
      <c r="L946" s="1"/>
      <c r="R946" s="1"/>
      <c r="AC946" s="1"/>
      <c r="AE946" s="1"/>
      <c r="AG946" s="1"/>
    </row>
    <row r="947" spans="6:33" customHeight="1">
      <c r="F947" s="1"/>
      <c r="G947" s="1"/>
      <c r="J947" s="1"/>
      <c r="K947" s="1"/>
      <c r="L947" s="1"/>
      <c r="R947" s="1"/>
      <c r="AC947" s="1"/>
      <c r="AE947" s="1"/>
      <c r="AG947" s="1"/>
    </row>
    <row r="948" spans="6:33" customHeight="1">
      <c r="F948" s="1"/>
      <c r="G948" s="1"/>
      <c r="J948" s="1"/>
      <c r="K948" s="1"/>
      <c r="L948" s="1"/>
      <c r="R948" s="1"/>
      <c r="AC948" s="1"/>
      <c r="AE948" s="1"/>
      <c r="AG948" s="1"/>
    </row>
    <row r="949" spans="6:33" customHeight="1">
      <c r="F949" s="1"/>
      <c r="G949" s="1"/>
      <c r="J949" s="1"/>
      <c r="K949" s="1"/>
      <c r="L949" s="1"/>
      <c r="R949" s="1"/>
      <c r="AC949" s="1"/>
      <c r="AE949" s="1"/>
      <c r="AG949" s="1"/>
    </row>
    <row r="950" spans="6:33" customHeight="1">
      <c r="F950" s="1"/>
      <c r="G950" s="1"/>
      <c r="J950" s="1"/>
      <c r="K950" s="1"/>
      <c r="L950" s="1"/>
      <c r="R950" s="1"/>
      <c r="AC950" s="1"/>
      <c r="AE950" s="1"/>
      <c r="AG950" s="1"/>
    </row>
    <row r="951" spans="6:33" customHeight="1">
      <c r="F951" s="1"/>
      <c r="G951" s="1"/>
      <c r="J951" s="1"/>
      <c r="K951" s="1"/>
      <c r="L951" s="1"/>
      <c r="R951" s="1"/>
      <c r="AC951" s="1"/>
      <c r="AE951" s="1"/>
      <c r="AG951" s="1"/>
    </row>
    <row r="952" spans="6:33" customHeight="1">
      <c r="F952" s="1"/>
      <c r="G952" s="1"/>
      <c r="J952" s="1"/>
      <c r="K952" s="1"/>
      <c r="L952" s="1"/>
      <c r="R952" s="1"/>
      <c r="AC952" s="1"/>
      <c r="AE952" s="1"/>
      <c r="AG952" s="1"/>
    </row>
    <row r="953" spans="6:33" customHeight="1">
      <c r="F953" s="1"/>
      <c r="G953" s="1"/>
      <c r="J953" s="1"/>
      <c r="K953" s="1"/>
      <c r="L953" s="1"/>
      <c r="R953" s="1"/>
      <c r="AC953" s="1"/>
      <c r="AE953" s="1"/>
      <c r="AG953" s="1"/>
    </row>
    <row r="954" spans="6:33" customHeight="1">
      <c r="F954" s="1"/>
      <c r="G954" s="1"/>
      <c r="J954" s="1"/>
      <c r="K954" s="1"/>
      <c r="L954" s="1"/>
      <c r="R954" s="1"/>
      <c r="AC954" s="1"/>
      <c r="AE954" s="1"/>
      <c r="AG954" s="1"/>
    </row>
    <row r="955" spans="6:33" customHeight="1">
      <c r="F955" s="1"/>
      <c r="G955" s="1"/>
      <c r="J955" s="1"/>
      <c r="K955" s="1"/>
      <c r="L955" s="1"/>
      <c r="R955" s="1"/>
      <c r="AC955" s="1"/>
      <c r="AE955" s="1"/>
      <c r="AG955" s="1"/>
    </row>
    <row r="956" spans="6:33" customHeight="1">
      <c r="F956" s="1"/>
      <c r="G956" s="1"/>
      <c r="J956" s="1"/>
      <c r="K956" s="1"/>
      <c r="L956" s="1"/>
      <c r="R956" s="1"/>
      <c r="AC956" s="1"/>
      <c r="AE956" s="1"/>
      <c r="AG956" s="1"/>
    </row>
    <row r="957" spans="6:33" customHeight="1">
      <c r="F957" s="1"/>
      <c r="G957" s="1"/>
      <c r="J957" s="1"/>
      <c r="K957" s="1"/>
      <c r="L957" s="1"/>
      <c r="R957" s="1"/>
      <c r="AC957" s="1"/>
      <c r="AE957" s="1"/>
      <c r="AG957" s="1"/>
    </row>
    <row r="958" spans="6:33" customHeight="1">
      <c r="F958" s="1"/>
      <c r="G958" s="1"/>
      <c r="J958" s="1"/>
      <c r="K958" s="1"/>
      <c r="L958" s="1"/>
      <c r="R958" s="1"/>
      <c r="AC958" s="1"/>
      <c r="AE958" s="1"/>
      <c r="AG958" s="1"/>
    </row>
    <row r="959" spans="6:33" customHeight="1">
      <c r="F959" s="1"/>
      <c r="G959" s="1"/>
      <c r="J959" s="1"/>
      <c r="K959" s="1"/>
      <c r="L959" s="1"/>
      <c r="R959" s="1"/>
      <c r="AC959" s="1"/>
      <c r="AE959" s="1"/>
      <c r="AG959" s="1"/>
    </row>
    <row r="960" spans="6:33" customHeight="1">
      <c r="F960" s="1"/>
      <c r="G960" s="1"/>
      <c r="J960" s="1"/>
      <c r="K960" s="1"/>
      <c r="L960" s="1"/>
      <c r="R960" s="1"/>
      <c r="AC960" s="1"/>
      <c r="AE960" s="1"/>
      <c r="AG960" s="1"/>
    </row>
    <row r="961" spans="6:33" customHeight="1">
      <c r="F961" s="1"/>
      <c r="G961" s="1"/>
      <c r="J961" s="1"/>
      <c r="K961" s="1"/>
      <c r="L961" s="1"/>
      <c r="R961" s="1"/>
      <c r="AC961" s="1"/>
      <c r="AE961" s="1"/>
      <c r="AG961" s="1"/>
    </row>
    <row r="962" spans="6:33" customHeight="1">
      <c r="F962" s="1"/>
      <c r="G962" s="1"/>
      <c r="J962" s="1"/>
      <c r="K962" s="1"/>
      <c r="L962" s="1"/>
      <c r="R962" s="1"/>
      <c r="AC962" s="1"/>
      <c r="AE962" s="1"/>
      <c r="AG962" s="1"/>
    </row>
    <row r="963" spans="6:33" customHeight="1">
      <c r="F963" s="1"/>
      <c r="G963" s="1"/>
      <c r="J963" s="1"/>
      <c r="K963" s="1"/>
      <c r="L963" s="1"/>
      <c r="R963" s="1"/>
      <c r="AC963" s="1"/>
      <c r="AE963" s="1"/>
      <c r="AG963" s="1"/>
    </row>
    <row r="964" spans="6:33" customHeight="1">
      <c r="F964" s="1"/>
      <c r="G964" s="1"/>
      <c r="J964" s="1"/>
      <c r="K964" s="1"/>
      <c r="L964" s="1"/>
      <c r="R964" s="1"/>
      <c r="AC964" s="1"/>
      <c r="AE964" s="1"/>
      <c r="AG964" s="1"/>
    </row>
    <row r="965" spans="6:33" customHeight="1">
      <c r="F965" s="1"/>
      <c r="G965" s="1"/>
      <c r="J965" s="1"/>
      <c r="K965" s="1"/>
      <c r="L965" s="1"/>
      <c r="R965" s="1"/>
      <c r="AC965" s="1"/>
      <c r="AE965" s="1"/>
      <c r="AG965" s="1"/>
    </row>
    <row r="966" spans="6:33" customHeight="1">
      <c r="F966" s="1"/>
      <c r="G966" s="1"/>
      <c r="J966" s="1"/>
      <c r="K966" s="1"/>
      <c r="L966" s="1"/>
      <c r="R966" s="1"/>
      <c r="AC966" s="1"/>
      <c r="AE966" s="1"/>
      <c r="AG966" s="1"/>
    </row>
    <row r="967" spans="6:33" customHeight="1">
      <c r="F967" s="1"/>
      <c r="G967" s="1"/>
      <c r="J967" s="1"/>
      <c r="K967" s="1"/>
      <c r="L967" s="1"/>
      <c r="R967" s="1"/>
      <c r="AC967" s="1"/>
      <c r="AE967" s="1"/>
      <c r="AG967" s="1"/>
    </row>
    <row r="968" spans="6:33" customHeight="1">
      <c r="F968" s="1"/>
      <c r="G968" s="1"/>
      <c r="J968" s="1"/>
      <c r="K968" s="1"/>
      <c r="L968" s="1"/>
      <c r="R968" s="1"/>
      <c r="AC968" s="1"/>
      <c r="AE968" s="1"/>
      <c r="AG968" s="1"/>
    </row>
    <row r="969" spans="6:33" customHeight="1">
      <c r="F969" s="1"/>
      <c r="G969" s="1"/>
      <c r="J969" s="1"/>
      <c r="K969" s="1"/>
      <c r="L969" s="1"/>
      <c r="R969" s="1"/>
      <c r="AC969" s="1"/>
      <c r="AE969" s="1"/>
      <c r="AG969" s="1"/>
    </row>
    <row r="970" spans="6:33" customHeight="1">
      <c r="F970" s="1"/>
      <c r="G970" s="1"/>
      <c r="J970" s="1"/>
      <c r="K970" s="1"/>
      <c r="L970" s="1"/>
      <c r="R970" s="1"/>
      <c r="AC970" s="1"/>
      <c r="AE970" s="1"/>
      <c r="AG970" s="1"/>
    </row>
    <row r="971" spans="6:33" customHeight="1">
      <c r="F971" s="1"/>
      <c r="G971" s="1"/>
      <c r="J971" s="1"/>
      <c r="K971" s="1"/>
      <c r="L971" s="1"/>
      <c r="R971" s="1"/>
      <c r="AC971" s="1"/>
      <c r="AE971" s="1"/>
      <c r="AG971" s="1"/>
    </row>
    <row r="972" spans="6:33" customHeight="1">
      <c r="F972" s="1"/>
      <c r="G972" s="1"/>
      <c r="J972" s="1"/>
      <c r="K972" s="1"/>
      <c r="L972" s="1"/>
      <c r="R972" s="1"/>
      <c r="AC972" s="1"/>
      <c r="AE972" s="1"/>
      <c r="AG972" s="1"/>
    </row>
    <row r="973" spans="6:33" customHeight="1">
      <c r="F973" s="1"/>
      <c r="G973" s="1"/>
      <c r="J973" s="1"/>
      <c r="K973" s="1"/>
      <c r="L973" s="1"/>
      <c r="R973" s="1"/>
      <c r="AC973" s="1"/>
      <c r="AE973" s="1"/>
      <c r="AG973" s="1"/>
    </row>
    <row r="974" spans="6:33" customHeight="1">
      <c r="F974" s="1"/>
      <c r="G974" s="1"/>
      <c r="J974" s="1"/>
      <c r="K974" s="1"/>
      <c r="L974" s="1"/>
      <c r="R974" s="1"/>
      <c r="AC974" s="1"/>
      <c r="AE974" s="1"/>
      <c r="AG974" s="1"/>
    </row>
    <row r="975" spans="6:33" customHeight="1">
      <c r="F975" s="1"/>
      <c r="G975" s="1"/>
      <c r="J975" s="1"/>
      <c r="K975" s="1"/>
      <c r="L975" s="1"/>
      <c r="R975" s="1"/>
      <c r="AC975" s="1"/>
      <c r="AE975" s="1"/>
      <c r="AG975" s="1"/>
    </row>
    <row r="976" spans="6:33" customHeight="1">
      <c r="F976" s="1"/>
      <c r="G976" s="1"/>
      <c r="J976" s="1"/>
      <c r="K976" s="1"/>
      <c r="L976" s="1"/>
      <c r="R976" s="1"/>
      <c r="AC976" s="1"/>
      <c r="AE976" s="1"/>
      <c r="AG976" s="1"/>
    </row>
    <row r="977" spans="6:33" customHeight="1">
      <c r="F977" s="1"/>
      <c r="G977" s="1"/>
      <c r="J977" s="1"/>
      <c r="K977" s="1"/>
      <c r="L977" s="1"/>
      <c r="R977" s="1"/>
      <c r="AC977" s="1"/>
      <c r="AE977" s="1"/>
      <c r="AG977" s="1"/>
    </row>
    <row r="978" spans="6:33" customHeight="1">
      <c r="F978" s="1"/>
      <c r="G978" s="1"/>
      <c r="J978" s="1"/>
      <c r="K978" s="1"/>
      <c r="L978" s="1"/>
      <c r="R978" s="1"/>
      <c r="AC978" s="1"/>
      <c r="AE978" s="1"/>
      <c r="AG978" s="1"/>
    </row>
    <row r="979" spans="6:33" customHeight="1">
      <c r="F979" s="1"/>
      <c r="G979" s="1"/>
      <c r="J979" s="1"/>
      <c r="K979" s="1"/>
      <c r="L979" s="1"/>
      <c r="R979" s="1"/>
      <c r="AC979" s="1"/>
      <c r="AE979" s="1"/>
      <c r="AG979" s="1"/>
    </row>
    <row r="980" spans="6:33" customHeight="1">
      <c r="F980" s="1"/>
      <c r="G980" s="1"/>
      <c r="J980" s="1"/>
      <c r="K980" s="1"/>
      <c r="L980" s="1"/>
      <c r="R980" s="1"/>
      <c r="AC980" s="1"/>
      <c r="AE980" s="1"/>
      <c r="AG980" s="1"/>
    </row>
    <row r="981" spans="6:33" customHeight="1">
      <c r="F981" s="1"/>
      <c r="G981" s="1"/>
      <c r="J981" s="1"/>
      <c r="K981" s="1"/>
      <c r="L981" s="1"/>
      <c r="R981" s="1"/>
      <c r="AC981" s="1"/>
      <c r="AE981" s="1"/>
      <c r="AG981" s="1"/>
    </row>
    <row r="982" spans="6:33" customHeight="1">
      <c r="F982" s="1"/>
      <c r="G982" s="1"/>
      <c r="J982" s="1"/>
      <c r="K982" s="1"/>
      <c r="L982" s="1"/>
      <c r="R982" s="1"/>
      <c r="AC982" s="1"/>
      <c r="AE982" s="1"/>
      <c r="AG982" s="1"/>
    </row>
    <row r="983" spans="6:33" customHeight="1">
      <c r="F983" s="1"/>
      <c r="G983" s="1"/>
      <c r="J983" s="1"/>
      <c r="K983" s="1"/>
      <c r="L983" s="1"/>
      <c r="R983" s="1"/>
      <c r="AC983" s="1"/>
      <c r="AE983" s="1"/>
      <c r="AG983" s="1"/>
    </row>
    <row r="984" spans="6:33" customHeight="1">
      <c r="F984" s="1"/>
      <c r="G984" s="1"/>
      <c r="J984" s="1"/>
      <c r="K984" s="1"/>
      <c r="L984" s="1"/>
      <c r="R984" s="1"/>
      <c r="AC984" s="1"/>
      <c r="AE984" s="1"/>
      <c r="AG984" s="1"/>
    </row>
    <row r="985" spans="6:33" customHeight="1">
      <c r="F985" s="1"/>
      <c r="G985" s="1"/>
      <c r="J985" s="1"/>
      <c r="K985" s="1"/>
      <c r="L985" s="1"/>
      <c r="R985" s="1"/>
      <c r="AC985" s="1"/>
      <c r="AE985" s="1"/>
      <c r="AG985" s="1"/>
    </row>
    <row r="986" spans="6:33" customHeight="1">
      <c r="F986" s="1"/>
      <c r="G986" s="1"/>
      <c r="J986" s="1"/>
      <c r="K986" s="1"/>
      <c r="L986" s="1"/>
      <c r="R986" s="1"/>
      <c r="AC986" s="1"/>
      <c r="AE986" s="1"/>
      <c r="AG986" s="1"/>
    </row>
    <row r="987" spans="6:33" customHeight="1">
      <c r="F987" s="1"/>
      <c r="G987" s="1"/>
      <c r="J987" s="1"/>
      <c r="K987" s="1"/>
      <c r="L987" s="1"/>
      <c r="R987" s="1"/>
      <c r="AC987" s="1"/>
      <c r="AE987" s="1"/>
      <c r="AG987" s="1"/>
    </row>
    <row r="988" spans="6:33" customHeight="1">
      <c r="F988" s="1"/>
      <c r="G988" s="1"/>
      <c r="J988" s="1"/>
      <c r="K988" s="1"/>
      <c r="L988" s="1"/>
      <c r="R988" s="1"/>
      <c r="AC988" s="1"/>
      <c r="AE988" s="1"/>
      <c r="AG988" s="1"/>
    </row>
    <row r="989" spans="6:33" customHeight="1">
      <c r="F989" s="1"/>
      <c r="G989" s="1"/>
      <c r="J989" s="1"/>
      <c r="K989" s="1"/>
      <c r="L989" s="1"/>
      <c r="R989" s="1"/>
      <c r="AC989" s="1"/>
      <c r="AE989" s="1"/>
      <c r="AG989" s="1"/>
    </row>
    <row r="990" spans="6:33" customHeight="1">
      <c r="F990" s="1"/>
      <c r="G990" s="1"/>
      <c r="J990" s="1"/>
      <c r="K990" s="1"/>
      <c r="L990" s="1"/>
      <c r="R990" s="1"/>
      <c r="AC990" s="1"/>
      <c r="AE990" s="1"/>
      <c r="AG990" s="1"/>
    </row>
    <row r="991" spans="6:33" customHeight="1">
      <c r="F991" s="1"/>
      <c r="G991" s="1"/>
      <c r="J991" s="1"/>
      <c r="K991" s="1"/>
      <c r="L991" s="1"/>
      <c r="R991" s="1"/>
      <c r="AC991" s="1"/>
      <c r="AE991" s="1"/>
      <c r="AG991" s="1"/>
    </row>
    <row r="992" spans="6:33" customHeight="1">
      <c r="F992" s="1"/>
      <c r="G992" s="1"/>
      <c r="J992" s="1"/>
      <c r="K992" s="1"/>
      <c r="L992" s="1"/>
      <c r="R992" s="1"/>
      <c r="AC992" s="1"/>
      <c r="AE992" s="1"/>
      <c r="AG992" s="1"/>
    </row>
    <row r="993" spans="6:33" customHeight="1">
      <c r="F993" s="1"/>
      <c r="G993" s="1"/>
      <c r="J993" s="1"/>
      <c r="K993" s="1"/>
      <c r="L993" s="1"/>
      <c r="R993" s="1"/>
      <c r="AC993" s="1"/>
      <c r="AE993" s="1"/>
      <c r="AG993" s="1"/>
    </row>
    <row r="994" spans="6:33" customHeight="1">
      <c r="F994" s="1"/>
      <c r="G994" s="1"/>
      <c r="J994" s="1"/>
      <c r="K994" s="1"/>
      <c r="L994" s="1"/>
      <c r="R994" s="1"/>
      <c r="AC994" s="1"/>
      <c r="AE994" s="1"/>
      <c r="AG994" s="1"/>
    </row>
    <row r="995" spans="6:33" customHeight="1">
      <c r="F995" s="1"/>
      <c r="G995" s="1"/>
      <c r="J995" s="1"/>
      <c r="K995" s="1"/>
      <c r="L995" s="1"/>
      <c r="R995" s="1"/>
      <c r="AC995" s="1"/>
      <c r="AE995" s="1"/>
      <c r="AG995" s="1"/>
    </row>
    <row r="996" spans="6:33" customHeight="1">
      <c r="F996" s="1"/>
      <c r="G996" s="1"/>
      <c r="J996" s="1"/>
      <c r="K996" s="1"/>
      <c r="L996" s="1"/>
      <c r="R996" s="1"/>
      <c r="AC996" s="1"/>
      <c r="AE996" s="1"/>
      <c r="AG996" s="1"/>
    </row>
    <row r="997" spans="6:33" customHeight="1">
      <c r="F997" s="1"/>
      <c r="G997" s="1"/>
      <c r="J997" s="1"/>
      <c r="K997" s="1"/>
      <c r="L997" s="1"/>
      <c r="R997" s="1"/>
      <c r="AC997" s="1"/>
      <c r="AE997" s="1"/>
      <c r="AG997" s="1"/>
    </row>
    <row r="998" spans="6:33" customHeight="1">
      <c r="F998" s="1"/>
      <c r="G998" s="1"/>
      <c r="J998" s="1"/>
      <c r="K998" s="1"/>
      <c r="L998" s="1"/>
      <c r="R998" s="1"/>
      <c r="AC998" s="1"/>
      <c r="AE998" s="1"/>
      <c r="AG998" s="1"/>
    </row>
    <row r="999" spans="6:33" customHeight="1">
      <c r="F999" s="1"/>
      <c r="G999" s="1"/>
      <c r="J999" s="1"/>
      <c r="K999" s="1"/>
      <c r="L999" s="1"/>
      <c r="R999" s="1"/>
      <c r="AC999" s="1"/>
      <c r="AE999" s="1"/>
      <c r="AG999" s="1"/>
    </row>
    <row r="1000" spans="6:33" customHeight="1">
      <c r="F1000" s="1"/>
      <c r="G1000" s="1"/>
      <c r="J1000" s="1"/>
      <c r="K1000" s="1"/>
      <c r="L1000" s="1"/>
      <c r="R1000" s="1"/>
      <c r="AC1000" s="1"/>
      <c r="AE1000" s="1"/>
      <c r="AG1000" s="1"/>
    </row>
    <row r="1001" spans="6:33" customHeight="1">
      <c r="F1001" s="1"/>
      <c r="G1001" s="1"/>
      <c r="J1001" s="1"/>
      <c r="K1001" s="1"/>
      <c r="L1001" s="1"/>
      <c r="R1001" s="1"/>
      <c r="AC1001" s="1"/>
      <c r="AE1001" s="1"/>
      <c r="AG1001" s="1"/>
    </row>
    <row r="1002" spans="6:33" customHeight="1">
      <c r="F1002" s="1"/>
      <c r="G1002" s="1"/>
      <c r="J1002" s="1"/>
      <c r="K1002" s="1"/>
      <c r="L1002" s="1"/>
      <c r="R1002" s="1"/>
      <c r="AC1002" s="1"/>
      <c r="AE1002" s="1"/>
      <c r="AG1002" s="1"/>
    </row>
    <row r="1003" spans="6:33" customHeight="1">
      <c r="F1003" s="1"/>
      <c r="G1003" s="1"/>
      <c r="J1003" s="1"/>
      <c r="K1003" s="1"/>
      <c r="L1003" s="1"/>
      <c r="R1003" s="1"/>
      <c r="AC1003" s="1"/>
      <c r="AE1003" s="1"/>
      <c r="AG1003" s="1"/>
    </row>
    <row r="1004" spans="6:33" customHeight="1">
      <c r="F1004" s="1"/>
      <c r="G1004" s="1"/>
      <c r="J1004" s="1"/>
      <c r="K1004" s="1"/>
      <c r="L1004" s="1"/>
      <c r="R1004" s="1"/>
      <c r="AC1004" s="1"/>
      <c r="AE1004" s="1"/>
      <c r="AG1004" s="1"/>
    </row>
    <row r="1005" spans="6:33" customHeight="1">
      <c r="F1005" s="1"/>
      <c r="G1005" s="1"/>
      <c r="J1005" s="1"/>
      <c r="K1005" s="1"/>
      <c r="L1005" s="1"/>
      <c r="R1005" s="1"/>
      <c r="AC1005" s="1"/>
      <c r="AE1005" s="1"/>
      <c r="AG1005" s="1"/>
    </row>
    <row r="1006" spans="6:33" customHeight="1">
      <c r="F1006" s="1"/>
      <c r="G1006" s="1"/>
      <c r="J1006" s="1"/>
      <c r="K1006" s="1"/>
      <c r="L1006" s="1"/>
      <c r="R1006" s="1"/>
      <c r="AC1006" s="1"/>
      <c r="AE1006" s="1"/>
      <c r="AG1006" s="1"/>
    </row>
    <row r="1007" spans="6:33" customHeight="1">
      <c r="F1007" s="1"/>
      <c r="G1007" s="1"/>
      <c r="J1007" s="1"/>
      <c r="K1007" s="1"/>
      <c r="L1007" s="1"/>
      <c r="R1007" s="1"/>
      <c r="AC1007" s="1"/>
      <c r="AE1007" s="1"/>
      <c r="AG1007" s="1"/>
    </row>
    <row r="1008" spans="6:33" customHeight="1">
      <c r="F1008" s="1"/>
      <c r="G1008" s="1"/>
      <c r="J1008" s="1"/>
      <c r="K1008" s="1"/>
      <c r="L1008" s="1"/>
      <c r="R1008" s="1"/>
      <c r="AC1008" s="1"/>
      <c r="AE1008" s="1"/>
      <c r="AG1008" s="1"/>
    </row>
    <row r="1009" spans="6:33" customHeight="1">
      <c r="F1009" s="1"/>
      <c r="G1009" s="1"/>
      <c r="J1009" s="1"/>
      <c r="K1009" s="1"/>
      <c r="L1009" s="1"/>
      <c r="R1009" s="1"/>
      <c r="AC1009" s="1"/>
      <c r="AE1009" s="1"/>
      <c r="AG1009" s="1"/>
    </row>
    <row r="1010" spans="6:33" customHeight="1">
      <c r="F1010" s="1"/>
      <c r="G1010" s="1"/>
      <c r="J1010" s="1"/>
      <c r="K1010" s="1"/>
      <c r="L1010" s="1"/>
      <c r="R1010" s="1"/>
      <c r="AC1010" s="1"/>
      <c r="AE1010" s="1"/>
      <c r="AG1010" s="1"/>
    </row>
    <row r="1011" spans="6:33" customHeight="1">
      <c r="F1011" s="1"/>
      <c r="G1011" s="1"/>
      <c r="J1011" s="1"/>
      <c r="K1011" s="1"/>
      <c r="L1011" s="1"/>
      <c r="R1011" s="1"/>
      <c r="AC1011" s="1"/>
      <c r="AE1011" s="1"/>
      <c r="AG1011" s="1"/>
    </row>
    <row r="1012" spans="6:33" customHeight="1">
      <c r="F1012" s="1"/>
      <c r="G1012" s="1"/>
      <c r="J1012" s="1"/>
      <c r="K1012" s="1"/>
      <c r="L1012" s="1"/>
      <c r="R1012" s="1"/>
      <c r="AC1012" s="1"/>
      <c r="AE1012" s="1"/>
      <c r="AG1012" s="1"/>
    </row>
    <row r="1013" spans="6:33" customHeight="1">
      <c r="F1013" s="1"/>
      <c r="G1013" s="1"/>
      <c r="J1013" s="1"/>
      <c r="K1013" s="1"/>
      <c r="L1013" s="1"/>
      <c r="R1013" s="1"/>
      <c r="AC1013" s="1"/>
      <c r="AE1013" s="1"/>
      <c r="AG1013" s="1"/>
    </row>
    <row r="1014" spans="6:33" customHeight="1">
      <c r="F1014" s="1"/>
      <c r="G1014" s="1"/>
      <c r="J1014" s="1"/>
      <c r="K1014" s="1"/>
      <c r="L1014" s="1"/>
      <c r="R1014" s="1"/>
      <c r="AC1014" s="1"/>
      <c r="AE1014" s="1"/>
      <c r="AG1014" s="1"/>
    </row>
    <row r="1015" spans="6:33" customHeight="1">
      <c r="F1015" s="1"/>
      <c r="G1015" s="1"/>
      <c r="J1015" s="1"/>
      <c r="K1015" s="1"/>
      <c r="L1015" s="1"/>
      <c r="R1015" s="1"/>
      <c r="AC1015" s="1"/>
      <c r="AE1015" s="1"/>
      <c r="AG1015" s="1"/>
    </row>
    <row r="1016" spans="6:33" customHeight="1">
      <c r="F1016" s="1"/>
      <c r="G1016" s="1"/>
      <c r="J1016" s="1"/>
      <c r="K1016" s="1"/>
      <c r="L1016" s="1"/>
      <c r="R1016" s="1"/>
      <c r="AC1016" s="1"/>
      <c r="AE1016" s="1"/>
      <c r="AG1016" s="1"/>
    </row>
    <row r="1017" spans="6:33" customHeight="1">
      <c r="F1017" s="1"/>
      <c r="G1017" s="1"/>
      <c r="J1017" s="1"/>
      <c r="K1017" s="1"/>
      <c r="L1017" s="1"/>
      <c r="R1017" s="1"/>
      <c r="AC1017" s="1"/>
      <c r="AE1017" s="1"/>
      <c r="AG1017" s="1"/>
    </row>
    <row r="1018" spans="6:33" customHeight="1">
      <c r="F1018" s="1"/>
      <c r="G1018" s="1"/>
      <c r="J1018" s="1"/>
      <c r="K1018" s="1"/>
      <c r="L1018" s="1"/>
      <c r="R1018" s="1"/>
      <c r="AC1018" s="1"/>
      <c r="AE1018" s="1"/>
      <c r="AG1018" s="1"/>
    </row>
    <row r="1019" spans="6:33" customHeight="1">
      <c r="F1019" s="1"/>
      <c r="G1019" s="1"/>
      <c r="J1019" s="1"/>
      <c r="K1019" s="1"/>
      <c r="L1019" s="1"/>
      <c r="R1019" s="1"/>
      <c r="AC1019" s="1"/>
      <c r="AE1019" s="1"/>
      <c r="AG1019" s="1"/>
    </row>
    <row r="1020" spans="6:33" customHeight="1">
      <c r="F1020" s="1"/>
      <c r="G1020" s="1"/>
      <c r="J1020" s="1"/>
      <c r="K1020" s="1"/>
      <c r="L1020" s="1"/>
      <c r="R1020" s="1"/>
      <c r="AC1020" s="1"/>
      <c r="AE1020" s="1"/>
      <c r="AG1020" s="1"/>
    </row>
    <row r="1021" spans="6:33" customHeight="1">
      <c r="F1021" s="1"/>
      <c r="G1021" s="1"/>
      <c r="J1021" s="1"/>
      <c r="K1021" s="1"/>
      <c r="L1021" s="1"/>
      <c r="R1021" s="1"/>
      <c r="AC1021" s="1"/>
      <c r="AE1021" s="1"/>
      <c r="AG1021" s="1"/>
    </row>
    <row r="1022" spans="6:33" customHeight="1">
      <c r="F1022" s="1"/>
      <c r="G1022" s="1"/>
      <c r="J1022" s="1"/>
      <c r="K1022" s="1"/>
      <c r="L1022" s="1"/>
      <c r="R1022" s="1"/>
      <c r="AC1022" s="1"/>
      <c r="AE1022" s="1"/>
      <c r="AG1022" s="1"/>
    </row>
    <row r="1023" spans="6:33" customHeight="1">
      <c r="F1023" s="1"/>
      <c r="G1023" s="1"/>
      <c r="J1023" s="1"/>
      <c r="K1023" s="1"/>
      <c r="L1023" s="1"/>
      <c r="R1023" s="1"/>
      <c r="AC1023" s="1"/>
      <c r="AE1023" s="1"/>
      <c r="AG1023" s="1"/>
    </row>
    <row r="1024" spans="6:33" customHeight="1">
      <c r="F1024" s="1"/>
      <c r="G1024" s="1"/>
      <c r="J1024" s="1"/>
      <c r="K1024" s="1"/>
      <c r="L1024" s="1"/>
      <c r="R1024" s="1"/>
      <c r="AC1024" s="1"/>
      <c r="AE1024" s="1"/>
      <c r="AG1024" s="1"/>
    </row>
    <row r="1025" spans="6:33" customHeight="1">
      <c r="F1025" s="1"/>
      <c r="G1025" s="1"/>
      <c r="J1025" s="1"/>
      <c r="K1025" s="1"/>
      <c r="L1025" s="1"/>
      <c r="R1025" s="1"/>
      <c r="AC1025" s="1"/>
      <c r="AE1025" s="1"/>
      <c r="AG1025" s="1"/>
    </row>
    <row r="1026" spans="6:33" customHeight="1">
      <c r="F1026" s="1"/>
      <c r="G1026" s="1"/>
      <c r="J1026" s="1"/>
      <c r="K1026" s="1"/>
      <c r="L1026" s="1"/>
      <c r="R1026" s="1"/>
      <c r="AC1026" s="1"/>
      <c r="AE1026" s="1"/>
      <c r="AG1026" s="1"/>
    </row>
    <row r="1027" spans="6:33" customHeight="1">
      <c r="F1027" s="1"/>
      <c r="G1027" s="1"/>
      <c r="J1027" s="1"/>
      <c r="K1027" s="1"/>
      <c r="L1027" s="1"/>
      <c r="R1027" s="1"/>
      <c r="AC1027" s="1"/>
      <c r="AE1027" s="1"/>
      <c r="AG1027" s="1"/>
    </row>
    <row r="1028" spans="6:33" customHeight="1">
      <c r="F1028" s="1"/>
      <c r="G1028" s="1"/>
      <c r="J1028" s="1"/>
      <c r="K1028" s="1"/>
      <c r="L1028" s="1"/>
      <c r="R1028" s="1"/>
      <c r="AC1028" s="1"/>
      <c r="AE1028" s="1"/>
      <c r="AG1028" s="1"/>
    </row>
    <row r="1029" spans="6:33" customHeight="1">
      <c r="F1029" s="1"/>
      <c r="G1029" s="1"/>
      <c r="J1029" s="1"/>
      <c r="K1029" s="1"/>
      <c r="L1029" s="1"/>
      <c r="R1029" s="1"/>
      <c r="AC1029" s="1"/>
      <c r="AE1029" s="1"/>
      <c r="AG1029" s="1"/>
    </row>
    <row r="1030" spans="6:33" customHeight="1">
      <c r="F1030" s="1"/>
      <c r="G1030" s="1"/>
      <c r="J1030" s="1"/>
      <c r="K1030" s="1"/>
      <c r="L1030" s="1"/>
      <c r="R1030" s="1"/>
      <c r="AC1030" s="1"/>
      <c r="AE1030" s="1"/>
      <c r="AG1030" s="1"/>
    </row>
    <row r="1031" spans="6:33" customHeight="1">
      <c r="F1031" s="1"/>
      <c r="G1031" s="1"/>
      <c r="J1031" s="1"/>
      <c r="K1031" s="1"/>
      <c r="L1031" s="1"/>
      <c r="R1031" s="1"/>
      <c r="AC1031" s="1"/>
      <c r="AE1031" s="1"/>
      <c r="AG1031" s="1"/>
    </row>
    <row r="1032" spans="6:33" customHeight="1">
      <c r="F1032" s="1"/>
      <c r="G1032" s="1"/>
      <c r="J1032" s="1"/>
      <c r="K1032" s="1"/>
      <c r="L1032" s="1"/>
      <c r="R1032" s="1"/>
      <c r="AC1032" s="1"/>
      <c r="AE1032" s="1"/>
      <c r="AG1032" s="1"/>
    </row>
    <row r="1033" spans="6:33" customHeight="1">
      <c r="F1033" s="1"/>
      <c r="G1033" s="1"/>
      <c r="J1033" s="1"/>
      <c r="K1033" s="1"/>
      <c r="L1033" s="1"/>
      <c r="R1033" s="1"/>
      <c r="AC1033" s="1"/>
      <c r="AE1033" s="1"/>
      <c r="AG1033" s="1"/>
    </row>
    <row r="1034" spans="6:33" customHeight="1">
      <c r="F1034" s="1"/>
      <c r="G1034" s="1"/>
      <c r="J1034" s="1"/>
      <c r="K1034" s="1"/>
      <c r="L1034" s="1"/>
      <c r="R1034" s="1"/>
      <c r="AC1034" s="1"/>
      <c r="AE1034" s="1"/>
      <c r="AG1034" s="1"/>
    </row>
    <row r="1035" spans="6:33" customHeight="1">
      <c r="F1035" s="1"/>
      <c r="G1035" s="1"/>
      <c r="J1035" s="1"/>
      <c r="K1035" s="1"/>
      <c r="L1035" s="1"/>
      <c r="R1035" s="1"/>
      <c r="AC1035" s="1"/>
      <c r="AE1035" s="1"/>
      <c r="AG1035" s="1"/>
    </row>
    <row r="1036" spans="6:33" customHeight="1">
      <c r="F1036" s="1"/>
      <c r="G1036" s="1"/>
      <c r="J1036" s="1"/>
      <c r="K1036" s="1"/>
      <c r="L1036" s="1"/>
      <c r="R1036" s="1"/>
      <c r="AC1036" s="1"/>
      <c r="AE1036" s="1"/>
      <c r="AG1036" s="1"/>
    </row>
    <row r="1037" spans="6:33" customHeight="1">
      <c r="F1037" s="1"/>
      <c r="G1037" s="1"/>
      <c r="J1037" s="1"/>
      <c r="K1037" s="1"/>
      <c r="L1037" s="1"/>
      <c r="R1037" s="1"/>
      <c r="AC1037" s="1"/>
      <c r="AE1037" s="1"/>
      <c r="AG1037" s="1"/>
    </row>
    <row r="1038" spans="6:33" customHeight="1">
      <c r="F1038" s="1"/>
      <c r="G1038" s="1"/>
      <c r="J1038" s="1"/>
      <c r="K1038" s="1"/>
      <c r="L1038" s="1"/>
      <c r="R1038" s="1"/>
      <c r="AC1038" s="1"/>
      <c r="AE1038" s="1"/>
      <c r="AG1038" s="1"/>
    </row>
    <row r="1039" spans="6:33" customHeight="1">
      <c r="F1039" s="1"/>
      <c r="G1039" s="1"/>
      <c r="J1039" s="1"/>
      <c r="K1039" s="1"/>
      <c r="L1039" s="1"/>
      <c r="R1039" s="1"/>
      <c r="AC1039" s="1"/>
      <c r="AE1039" s="1"/>
      <c r="AG1039" s="1"/>
    </row>
    <row r="1040" spans="6:33" customHeight="1">
      <c r="F1040" s="1"/>
      <c r="G1040" s="1"/>
      <c r="J1040" s="1"/>
      <c r="K1040" s="1"/>
      <c r="L1040" s="1"/>
      <c r="R1040" s="1"/>
      <c r="AC1040" s="1"/>
      <c r="AE1040" s="1"/>
      <c r="AG1040" s="1"/>
    </row>
    <row r="1041" spans="6:33" customHeight="1">
      <c r="F1041" s="1"/>
      <c r="G1041" s="1"/>
      <c r="J1041" s="1"/>
      <c r="K1041" s="1"/>
      <c r="L1041" s="1"/>
      <c r="R1041" s="1"/>
      <c r="AC1041" s="1"/>
      <c r="AE1041" s="1"/>
      <c r="AG1041" s="1"/>
    </row>
    <row r="1042" spans="6:33" customHeight="1">
      <c r="F1042" s="1"/>
      <c r="G1042" s="1"/>
      <c r="J1042" s="1"/>
      <c r="K1042" s="1"/>
      <c r="L1042" s="1"/>
      <c r="R1042" s="1"/>
      <c r="AC1042" s="1"/>
      <c r="AE1042" s="1"/>
      <c r="AG1042" s="1"/>
    </row>
    <row r="1043" spans="6:33" customHeight="1">
      <c r="F1043" s="1"/>
      <c r="G1043" s="1"/>
      <c r="J1043" s="1"/>
      <c r="K1043" s="1"/>
      <c r="L1043" s="1"/>
      <c r="R1043" s="1"/>
      <c r="AC1043" s="1"/>
      <c r="AE1043" s="1"/>
      <c r="AG1043" s="1"/>
    </row>
    <row r="1044" spans="6:33" customHeight="1">
      <c r="F1044" s="1"/>
      <c r="G1044" s="1"/>
      <c r="J1044" s="1"/>
      <c r="K1044" s="1"/>
      <c r="L1044" s="1"/>
      <c r="R1044" s="1"/>
      <c r="AC1044" s="1"/>
      <c r="AE1044" s="1"/>
      <c r="AG1044" s="1"/>
    </row>
    <row r="1045" spans="6:33" customHeight="1">
      <c r="F1045" s="1"/>
      <c r="G1045" s="1"/>
      <c r="J1045" s="1"/>
      <c r="K1045" s="1"/>
      <c r="L1045" s="1"/>
      <c r="R1045" s="1"/>
      <c r="AC1045" s="1"/>
      <c r="AE1045" s="1"/>
      <c r="AG1045" s="1"/>
    </row>
    <row r="1046" spans="6:33" customHeight="1">
      <c r="F1046" s="1"/>
      <c r="G1046" s="1"/>
      <c r="J1046" s="1"/>
      <c r="K1046" s="1"/>
      <c r="L1046" s="1"/>
      <c r="R1046" s="1"/>
      <c r="AC1046" s="1"/>
      <c r="AE1046" s="1"/>
      <c r="AG1046" s="1"/>
    </row>
    <row r="1047" spans="6:33" customHeight="1">
      <c r="F1047" s="1"/>
      <c r="G1047" s="1"/>
      <c r="J1047" s="1"/>
      <c r="K1047" s="1"/>
      <c r="L1047" s="1"/>
      <c r="R1047" s="1"/>
      <c r="AC1047" s="1"/>
      <c r="AE1047" s="1"/>
      <c r="AG1047" s="1"/>
    </row>
    <row r="1048" spans="6:33" customHeight="1">
      <c r="F1048" s="1"/>
      <c r="G1048" s="1"/>
      <c r="J1048" s="1"/>
      <c r="K1048" s="1"/>
      <c r="L1048" s="1"/>
      <c r="R1048" s="1"/>
      <c r="AC1048" s="1"/>
      <c r="AE1048" s="1"/>
      <c r="AG1048" s="1"/>
    </row>
    <row r="1049" spans="6:33" customHeight="1">
      <c r="F1049" s="1"/>
      <c r="G1049" s="1"/>
      <c r="J1049" s="1"/>
      <c r="K1049" s="1"/>
      <c r="L1049" s="1"/>
      <c r="R1049" s="1"/>
      <c r="AC1049" s="1"/>
      <c r="AE1049" s="1"/>
      <c r="AG1049" s="1"/>
    </row>
    <row r="1050" spans="6:33" customHeight="1">
      <c r="F1050" s="1"/>
      <c r="G1050" s="1"/>
      <c r="J1050" s="1"/>
      <c r="K1050" s="1"/>
      <c r="L1050" s="1"/>
      <c r="R1050" s="1"/>
      <c r="AC1050" s="1"/>
      <c r="AE1050" s="1"/>
      <c r="AG1050" s="1"/>
    </row>
    <row r="1051" spans="6:33" customHeight="1">
      <c r="F1051" s="1"/>
      <c r="G1051" s="1"/>
      <c r="J1051" s="1"/>
      <c r="K1051" s="1"/>
      <c r="L1051" s="1"/>
      <c r="R1051" s="1"/>
      <c r="AC1051" s="1"/>
      <c r="AE1051" s="1"/>
      <c r="AG1051" s="1"/>
    </row>
    <row r="1052" spans="6:33" customHeight="1">
      <c r="F1052" s="1"/>
      <c r="G1052" s="1"/>
      <c r="J1052" s="1"/>
      <c r="K1052" s="1"/>
      <c r="L1052" s="1"/>
      <c r="R1052" s="1"/>
      <c r="AC1052" s="1"/>
      <c r="AE1052" s="1"/>
      <c r="AG1052" s="1"/>
    </row>
    <row r="1053" spans="6:33" customHeight="1">
      <c r="F1053" s="1"/>
      <c r="G1053" s="1"/>
      <c r="J1053" s="1"/>
      <c r="K1053" s="1"/>
      <c r="L1053" s="1"/>
      <c r="R1053" s="1"/>
      <c r="AC1053" s="1"/>
      <c r="AE1053" s="1"/>
      <c r="AG1053" s="1"/>
    </row>
    <row r="1054" spans="6:33" customHeight="1">
      <c r="F1054" s="1"/>
      <c r="G1054" s="1"/>
      <c r="J1054" s="1"/>
      <c r="K1054" s="1"/>
      <c r="L1054" s="1"/>
      <c r="R1054" s="1"/>
      <c r="AC1054" s="1"/>
      <c r="AE1054" s="1"/>
      <c r="AG1054" s="1"/>
    </row>
    <row r="1055" spans="6:33" customHeight="1">
      <c r="F1055" s="1"/>
      <c r="G1055" s="1"/>
      <c r="J1055" s="1"/>
      <c r="K1055" s="1"/>
      <c r="L1055" s="1"/>
      <c r="R1055" s="1"/>
      <c r="AC1055" s="1"/>
      <c r="AE1055" s="1"/>
      <c r="AG1055" s="1"/>
    </row>
    <row r="1056" spans="6:33" customHeight="1">
      <c r="F1056" s="1"/>
      <c r="G1056" s="1"/>
      <c r="J1056" s="1"/>
      <c r="K1056" s="1"/>
      <c r="L1056" s="1"/>
      <c r="R1056" s="1"/>
      <c r="AC1056" s="1"/>
      <c r="AE1056" s="1"/>
      <c r="AG1056" s="1"/>
    </row>
    <row r="1057" spans="6:33" customHeight="1">
      <c r="F1057" s="1"/>
      <c r="G1057" s="1"/>
      <c r="J1057" s="1"/>
      <c r="K1057" s="1"/>
      <c r="L1057" s="1"/>
      <c r="R1057" s="1"/>
      <c r="AC1057" s="1"/>
      <c r="AE1057" s="1"/>
      <c r="AG1057" s="1"/>
    </row>
    <row r="1058" spans="6:33" customHeight="1">
      <c r="F1058" s="1"/>
      <c r="G1058" s="1"/>
      <c r="J1058" s="1"/>
      <c r="K1058" s="1"/>
      <c r="L1058" s="1"/>
      <c r="R1058" s="1"/>
      <c r="AC1058" s="1"/>
      <c r="AE1058" s="1"/>
      <c r="AG1058" s="1"/>
    </row>
    <row r="1059" spans="6:33" customHeight="1">
      <c r="F1059" s="1"/>
      <c r="G1059" s="1"/>
      <c r="J1059" s="1"/>
      <c r="K1059" s="1"/>
      <c r="L1059" s="1"/>
      <c r="R1059" s="1"/>
      <c r="AC1059" s="1"/>
      <c r="AE1059" s="1"/>
      <c r="AG1059" s="1"/>
    </row>
    <row r="1060" spans="6:33" customHeight="1">
      <c r="F1060" s="1"/>
      <c r="G1060" s="1"/>
      <c r="J1060" s="1"/>
      <c r="K1060" s="1"/>
      <c r="L1060" s="1"/>
      <c r="R1060" s="1"/>
      <c r="AC1060" s="1"/>
      <c r="AE1060" s="1"/>
      <c r="AG1060" s="1"/>
    </row>
    <row r="1061" spans="6:33" customHeight="1">
      <c r="F1061" s="1"/>
      <c r="G1061" s="1"/>
      <c r="J1061" s="1"/>
      <c r="K1061" s="1"/>
      <c r="L1061" s="1"/>
      <c r="R1061" s="1"/>
      <c r="AC1061" s="1"/>
      <c r="AE1061" s="1"/>
      <c r="AG1061" s="1"/>
    </row>
    <row r="1062" spans="6:33" customHeight="1">
      <c r="F1062" s="1"/>
      <c r="G1062" s="1"/>
      <c r="J1062" s="1"/>
      <c r="K1062" s="1"/>
      <c r="L1062" s="1"/>
      <c r="R1062" s="1"/>
      <c r="AC1062" s="1"/>
      <c r="AE1062" s="1"/>
      <c r="AG1062" s="1"/>
    </row>
    <row r="1063" spans="6:33" customHeight="1">
      <c r="F1063" s="1"/>
      <c r="G1063" s="1"/>
      <c r="J1063" s="1"/>
      <c r="K1063" s="1"/>
      <c r="L1063" s="1"/>
      <c r="R1063" s="1"/>
      <c r="AC1063" s="1"/>
      <c r="AE1063" s="1"/>
      <c r="AG1063" s="1"/>
    </row>
    <row r="1064" spans="6:33" customHeight="1">
      <c r="F1064" s="1"/>
      <c r="G1064" s="1"/>
      <c r="J1064" s="1"/>
      <c r="K1064" s="1"/>
      <c r="L1064" s="1"/>
      <c r="R1064" s="1"/>
      <c r="AC1064" s="1"/>
      <c r="AE1064" s="1"/>
      <c r="AG1064" s="1"/>
    </row>
    <row r="1065" spans="6:33" customHeight="1">
      <c r="F1065" s="1"/>
      <c r="G1065" s="1"/>
      <c r="J1065" s="1"/>
      <c r="K1065" s="1"/>
      <c r="L1065" s="1"/>
      <c r="R1065" s="1"/>
      <c r="AC1065" s="1"/>
      <c r="AE1065" s="1"/>
      <c r="AG1065" s="1"/>
    </row>
    <row r="1066" spans="6:33" customHeight="1">
      <c r="F1066" s="1"/>
      <c r="G1066" s="1"/>
      <c r="J1066" s="1"/>
      <c r="K1066" s="1"/>
      <c r="L1066" s="1"/>
      <c r="R1066" s="1"/>
      <c r="AC1066" s="1"/>
      <c r="AE1066" s="1"/>
      <c r="AG1066" s="1"/>
    </row>
    <row r="1067" spans="6:33" customHeight="1">
      <c r="F1067" s="1"/>
      <c r="G1067" s="1"/>
      <c r="J1067" s="1"/>
      <c r="K1067" s="1"/>
      <c r="L1067" s="1"/>
      <c r="R1067" s="1"/>
      <c r="AC1067" s="1"/>
      <c r="AE1067" s="1"/>
      <c r="AG1067" s="1"/>
    </row>
    <row r="1068" spans="6:33" customHeight="1">
      <c r="F1068" s="1"/>
      <c r="G1068" s="1"/>
      <c r="J1068" s="1"/>
      <c r="K1068" s="1"/>
      <c r="L1068" s="1"/>
      <c r="R1068" s="1"/>
      <c r="AC1068" s="1"/>
      <c r="AE1068" s="1"/>
      <c r="AG1068" s="1"/>
    </row>
    <row r="1069" spans="6:33" customHeight="1">
      <c r="F1069" s="1"/>
      <c r="G1069" s="1"/>
      <c r="J1069" s="1"/>
      <c r="K1069" s="1"/>
      <c r="L1069" s="1"/>
      <c r="R1069" s="1"/>
      <c r="AC1069" s="1"/>
      <c r="AE1069" s="1"/>
      <c r="AG1069" s="1"/>
    </row>
    <row r="1070" spans="6:33" customHeight="1">
      <c r="F1070" s="1"/>
      <c r="G1070" s="1"/>
      <c r="J1070" s="1"/>
      <c r="K1070" s="1"/>
      <c r="L1070" s="1"/>
      <c r="R1070" s="1"/>
      <c r="AC1070" s="1"/>
      <c r="AE1070" s="1"/>
      <c r="AG1070" s="1"/>
    </row>
    <row r="1071" spans="6:33" customHeight="1">
      <c r="F1071" s="1"/>
      <c r="G1071" s="1"/>
      <c r="J1071" s="1"/>
      <c r="K1071" s="1"/>
      <c r="L1071" s="1"/>
      <c r="R1071" s="1"/>
      <c r="AC1071" s="1"/>
      <c r="AE1071" s="1"/>
      <c r="AG1071" s="1"/>
    </row>
    <row r="1072" spans="6:33" customHeight="1">
      <c r="F1072" s="1"/>
      <c r="G1072" s="1"/>
      <c r="J1072" s="1"/>
      <c r="K1072" s="1"/>
      <c r="L1072" s="1"/>
      <c r="R1072" s="1"/>
      <c r="AC1072" s="1"/>
      <c r="AE1072" s="1"/>
      <c r="AG1072" s="1"/>
    </row>
    <row r="1073" spans="6:33" customHeight="1">
      <c r="F1073" s="1"/>
      <c r="G1073" s="1"/>
      <c r="J1073" s="1"/>
      <c r="K1073" s="1"/>
      <c r="L1073" s="1"/>
      <c r="R1073" s="1"/>
      <c r="AC1073" s="1"/>
      <c r="AE1073" s="1"/>
      <c r="AG1073" s="1"/>
    </row>
    <row r="1074" spans="6:33" customHeight="1">
      <c r="F1074" s="1"/>
      <c r="G1074" s="1"/>
      <c r="J1074" s="1"/>
      <c r="K1074" s="1"/>
      <c r="L1074" s="1"/>
      <c r="R1074" s="1"/>
      <c r="AC1074" s="1"/>
      <c r="AE1074" s="1"/>
      <c r="AG1074" s="1"/>
    </row>
    <row r="1075" spans="6:33" customHeight="1">
      <c r="F1075" s="1"/>
      <c r="G1075" s="1"/>
      <c r="J1075" s="1"/>
      <c r="K1075" s="1"/>
      <c r="L1075" s="1"/>
      <c r="R1075" s="1"/>
      <c r="AC1075" s="1"/>
      <c r="AE1075" s="1"/>
      <c r="AG1075" s="1"/>
    </row>
    <row r="1076" spans="6:33" customHeight="1">
      <c r="F1076" s="1"/>
      <c r="G1076" s="1"/>
      <c r="J1076" s="1"/>
      <c r="K1076" s="1"/>
      <c r="L1076" s="1"/>
      <c r="R1076" s="1"/>
      <c r="AC1076" s="1"/>
      <c r="AE1076" s="1"/>
      <c r="AG1076" s="1"/>
    </row>
    <row r="1077" spans="6:33" customHeight="1">
      <c r="F1077" s="1"/>
      <c r="G1077" s="1"/>
      <c r="J1077" s="1"/>
      <c r="K1077" s="1"/>
      <c r="L1077" s="1"/>
      <c r="R1077" s="1"/>
      <c r="AC1077" s="1"/>
      <c r="AE1077" s="1"/>
      <c r="AG1077" s="1"/>
    </row>
    <row r="1078" spans="6:33" customHeight="1">
      <c r="F1078" s="1"/>
      <c r="G1078" s="1"/>
      <c r="J1078" s="1"/>
      <c r="K1078" s="1"/>
      <c r="L1078" s="1"/>
      <c r="R1078" s="1"/>
      <c r="AC1078" s="1"/>
      <c r="AE1078" s="1"/>
      <c r="AG1078" s="1"/>
    </row>
    <row r="1079" spans="6:33" customHeight="1">
      <c r="F1079" s="1"/>
      <c r="G1079" s="1"/>
      <c r="J1079" s="1"/>
      <c r="K1079" s="1"/>
      <c r="L1079" s="1"/>
      <c r="R1079" s="1"/>
      <c r="AC1079" s="1"/>
      <c r="AE1079" s="1"/>
      <c r="AG1079" s="1"/>
    </row>
    <row r="1080" spans="6:33" customHeight="1">
      <c r="F1080" s="1"/>
      <c r="G1080" s="1"/>
      <c r="J1080" s="1"/>
      <c r="K1080" s="1"/>
      <c r="L1080" s="1"/>
      <c r="R1080" s="1"/>
      <c r="AC1080" s="1"/>
      <c r="AE1080" s="1"/>
      <c r="AG1080" s="1"/>
    </row>
    <row r="1081" spans="6:33" customHeight="1">
      <c r="F1081" s="1"/>
      <c r="G1081" s="1"/>
      <c r="J1081" s="1"/>
      <c r="K1081" s="1"/>
      <c r="L1081" s="1"/>
      <c r="R1081" s="1"/>
      <c r="AC1081" s="1"/>
      <c r="AE1081" s="1"/>
      <c r="AG1081" s="1"/>
    </row>
    <row r="1082" spans="6:33" customHeight="1">
      <c r="F1082" s="1"/>
      <c r="G1082" s="1"/>
      <c r="J1082" s="1"/>
      <c r="K1082" s="1"/>
      <c r="L1082" s="1"/>
      <c r="R1082" s="1"/>
      <c r="AC1082" s="1"/>
      <c r="AE1082" s="1"/>
      <c r="AG1082" s="1"/>
    </row>
    <row r="1083" spans="6:33" customHeight="1">
      <c r="F1083" s="1"/>
      <c r="G1083" s="1"/>
      <c r="J1083" s="1"/>
      <c r="K1083" s="1"/>
      <c r="L1083" s="1"/>
      <c r="R1083" s="1"/>
      <c r="AC1083" s="1"/>
      <c r="AE1083" s="1"/>
      <c r="AG1083" s="1"/>
    </row>
    <row r="1084" spans="6:33" customHeight="1">
      <c r="F1084" s="1"/>
      <c r="G1084" s="1"/>
      <c r="J1084" s="1"/>
      <c r="K1084" s="1"/>
      <c r="L1084" s="1"/>
      <c r="R1084" s="1"/>
      <c r="AC1084" s="1"/>
      <c r="AE1084" s="1"/>
      <c r="AG1084" s="1"/>
    </row>
    <row r="1085" spans="6:33" customHeight="1">
      <c r="F1085" s="1"/>
      <c r="G1085" s="1"/>
      <c r="J1085" s="1"/>
      <c r="K1085" s="1"/>
      <c r="L1085" s="1"/>
      <c r="R1085" s="1"/>
      <c r="AC1085" s="1"/>
      <c r="AE1085" s="1"/>
      <c r="AG1085" s="1"/>
    </row>
    <row r="1086" spans="6:33" customHeight="1">
      <c r="F1086" s="1"/>
      <c r="G1086" s="1"/>
      <c r="J1086" s="1"/>
      <c r="K1086" s="1"/>
      <c r="L1086" s="1"/>
      <c r="R1086" s="1"/>
      <c r="AC1086" s="1"/>
      <c r="AE1086" s="1"/>
      <c r="AG1086" s="1"/>
    </row>
    <row r="1087" spans="6:33" customHeight="1">
      <c r="F1087" s="1"/>
      <c r="G1087" s="1"/>
      <c r="J1087" s="1"/>
      <c r="K1087" s="1"/>
      <c r="L1087" s="1"/>
      <c r="R1087" s="1"/>
      <c r="AC1087" s="1"/>
      <c r="AE1087" s="1"/>
      <c r="AG1087" s="1"/>
    </row>
    <row r="1088" spans="6:33" customHeight="1">
      <c r="F1088" s="1"/>
      <c r="G1088" s="1"/>
      <c r="J1088" s="1"/>
      <c r="K1088" s="1"/>
      <c r="L1088" s="1"/>
      <c r="R1088" s="1"/>
      <c r="AC1088" s="1"/>
      <c r="AE1088" s="1"/>
      <c r="AG1088" s="1"/>
    </row>
    <row r="1089" spans="6:33" customHeight="1">
      <c r="F1089" s="1"/>
      <c r="G1089" s="1"/>
      <c r="J1089" s="1"/>
      <c r="K1089" s="1"/>
      <c r="L1089" s="1"/>
      <c r="R1089" s="1"/>
      <c r="AC1089" s="1"/>
      <c r="AE1089" s="1"/>
      <c r="AG1089" s="1"/>
    </row>
    <row r="1090" spans="6:33" customHeight="1">
      <c r="F1090" s="1"/>
      <c r="G1090" s="1"/>
      <c r="J1090" s="1"/>
      <c r="K1090" s="1"/>
      <c r="L1090" s="1"/>
      <c r="R1090" s="1"/>
      <c r="AC1090" s="1"/>
      <c r="AE1090" s="1"/>
      <c r="AG1090" s="1"/>
    </row>
    <row r="1091" spans="6:33" customHeight="1">
      <c r="F1091" s="1"/>
      <c r="G1091" s="1"/>
      <c r="J1091" s="1"/>
      <c r="K1091" s="1"/>
      <c r="L1091" s="1"/>
      <c r="R1091" s="1"/>
      <c r="AC1091" s="1"/>
      <c r="AE1091" s="1"/>
      <c r="AG1091" s="1"/>
    </row>
    <row r="1092" spans="6:33" customHeight="1">
      <c r="F1092" s="1"/>
      <c r="G1092" s="1"/>
      <c r="J1092" s="1"/>
      <c r="K1092" s="1"/>
      <c r="L1092" s="1"/>
      <c r="R1092" s="1"/>
      <c r="AC1092" s="1"/>
      <c r="AE1092" s="1"/>
      <c r="AG1092" s="1"/>
    </row>
    <row r="1093" spans="6:33" customHeight="1">
      <c r="F1093" s="1"/>
      <c r="G1093" s="1"/>
      <c r="J1093" s="1"/>
      <c r="K1093" s="1"/>
      <c r="L1093" s="1"/>
      <c r="R1093" s="1"/>
      <c r="AC1093" s="1"/>
      <c r="AE1093" s="1"/>
      <c r="AG1093" s="1"/>
    </row>
    <row r="1094" spans="6:33" customHeight="1">
      <c r="F1094" s="1"/>
      <c r="G1094" s="1"/>
      <c r="J1094" s="1"/>
      <c r="K1094" s="1"/>
      <c r="L1094" s="1"/>
      <c r="R1094" s="1"/>
      <c r="AC1094" s="1"/>
      <c r="AE1094" s="1"/>
      <c r="AG1094" s="1"/>
    </row>
    <row r="1095" spans="6:33" customHeight="1">
      <c r="F1095" s="1"/>
      <c r="G1095" s="1"/>
      <c r="J1095" s="1"/>
      <c r="K1095" s="1"/>
      <c r="L1095" s="1"/>
      <c r="R1095" s="1"/>
      <c r="AC1095" s="1"/>
      <c r="AE1095" s="1"/>
      <c r="AG1095" s="1"/>
    </row>
    <row r="1096" spans="6:33" customHeight="1">
      <c r="F1096" s="1"/>
      <c r="G1096" s="1"/>
      <c r="J1096" s="1"/>
      <c r="K1096" s="1"/>
      <c r="L1096" s="1"/>
      <c r="R1096" s="1"/>
      <c r="AC1096" s="1"/>
      <c r="AE1096" s="1"/>
      <c r="AG1096" s="1"/>
    </row>
    <row r="1097" spans="6:33" customHeight="1">
      <c r="F1097" s="1"/>
      <c r="G1097" s="1"/>
      <c r="J1097" s="1"/>
      <c r="K1097" s="1"/>
      <c r="L1097" s="1"/>
      <c r="R1097" s="1"/>
      <c r="AC1097" s="1"/>
      <c r="AE1097" s="1"/>
      <c r="AG1097" s="1"/>
    </row>
    <row r="1098" spans="6:33" customHeight="1">
      <c r="F1098" s="1"/>
      <c r="G1098" s="1"/>
      <c r="J1098" s="1"/>
      <c r="K1098" s="1"/>
      <c r="L1098" s="1"/>
      <c r="R1098" s="1"/>
      <c r="AC1098" s="1"/>
      <c r="AE1098" s="1"/>
      <c r="AG1098" s="1"/>
    </row>
    <row r="1099" spans="6:33" customHeight="1">
      <c r="F1099" s="1"/>
      <c r="G1099" s="1"/>
      <c r="J1099" s="1"/>
      <c r="K1099" s="1"/>
      <c r="L1099" s="1"/>
      <c r="R1099" s="1"/>
      <c r="AC1099" s="1"/>
      <c r="AE1099" s="1"/>
      <c r="AG1099" s="1"/>
    </row>
    <row r="1100" spans="6:33" customHeight="1">
      <c r="F1100" s="1"/>
      <c r="G1100" s="1"/>
      <c r="J1100" s="1"/>
      <c r="K1100" s="1"/>
      <c r="L1100" s="1"/>
      <c r="R1100" s="1"/>
      <c r="AC1100" s="1"/>
      <c r="AE1100" s="1"/>
      <c r="AG1100" s="1"/>
    </row>
    <row r="1101" spans="6:33" customHeight="1">
      <c r="F1101" s="1"/>
      <c r="G1101" s="1"/>
      <c r="J1101" s="1"/>
      <c r="K1101" s="1"/>
      <c r="L1101" s="1"/>
      <c r="R1101" s="1"/>
      <c r="AC1101" s="1"/>
      <c r="AE1101" s="1"/>
      <c r="AG1101" s="1"/>
    </row>
    <row r="1102" spans="6:33" customHeight="1">
      <c r="F1102" s="1"/>
      <c r="G1102" s="1"/>
      <c r="J1102" s="1"/>
      <c r="K1102" s="1"/>
      <c r="L1102" s="1"/>
      <c r="R1102" s="1"/>
      <c r="AC1102" s="1"/>
      <c r="AE1102" s="1"/>
      <c r="AG1102" s="1"/>
    </row>
    <row r="1103" spans="6:33" customHeight="1">
      <c r="F1103" s="1"/>
      <c r="G1103" s="1"/>
      <c r="J1103" s="1"/>
      <c r="K1103" s="1"/>
      <c r="L1103" s="1"/>
      <c r="R1103" s="1"/>
      <c r="AC1103" s="1"/>
      <c r="AE1103" s="1"/>
      <c r="AG1103" s="1"/>
    </row>
    <row r="1104" spans="6:33" customHeight="1">
      <c r="F1104" s="1"/>
      <c r="G1104" s="1"/>
      <c r="J1104" s="1"/>
      <c r="K1104" s="1"/>
      <c r="L1104" s="1"/>
      <c r="R1104" s="1"/>
      <c r="AC1104" s="1"/>
      <c r="AE1104" s="1"/>
      <c r="AG1104" s="1"/>
    </row>
    <row r="1105" spans="6:33" customHeight="1">
      <c r="F1105" s="1"/>
      <c r="G1105" s="1"/>
      <c r="J1105" s="1"/>
      <c r="K1105" s="1"/>
      <c r="L1105" s="1"/>
      <c r="R1105" s="1"/>
      <c r="AC1105" s="1"/>
      <c r="AE1105" s="1"/>
      <c r="AG1105" s="1"/>
    </row>
    <row r="1106" spans="6:33" customHeight="1">
      <c r="F1106" s="1"/>
      <c r="G1106" s="1"/>
      <c r="J1106" s="1"/>
      <c r="K1106" s="1"/>
      <c r="L1106" s="1"/>
      <c r="R1106" s="1"/>
      <c r="AC1106" s="1"/>
      <c r="AE1106" s="1"/>
      <c r="AG1106" s="1"/>
    </row>
    <row r="1107" spans="6:33" customHeight="1">
      <c r="F1107" s="1"/>
      <c r="G1107" s="1"/>
      <c r="J1107" s="1"/>
      <c r="K1107" s="1"/>
      <c r="L1107" s="1"/>
      <c r="R1107" s="1"/>
      <c r="AC1107" s="1"/>
      <c r="AE1107" s="1"/>
      <c r="AG1107" s="1"/>
    </row>
    <row r="1108" spans="6:33" customHeight="1">
      <c r="F1108" s="1"/>
      <c r="G1108" s="1"/>
      <c r="J1108" s="1"/>
      <c r="K1108" s="1"/>
      <c r="L1108" s="1"/>
      <c r="R1108" s="1"/>
      <c r="AC1108" s="1"/>
      <c r="AE1108" s="1"/>
      <c r="AG1108" s="1"/>
    </row>
    <row r="1109" spans="6:33" customHeight="1">
      <c r="F1109" s="1"/>
      <c r="G1109" s="1"/>
      <c r="J1109" s="1"/>
      <c r="K1109" s="1"/>
      <c r="L1109" s="1"/>
      <c r="R1109" s="1"/>
      <c r="AC1109" s="1"/>
      <c r="AE1109" s="1"/>
      <c r="AG1109" s="1"/>
    </row>
    <row r="1110" spans="6:33" customHeight="1">
      <c r="F1110" s="1"/>
      <c r="G1110" s="1"/>
      <c r="J1110" s="1"/>
      <c r="K1110" s="1"/>
      <c r="L1110" s="1"/>
      <c r="R1110" s="1"/>
      <c r="AC1110" s="1"/>
      <c r="AE1110" s="1"/>
      <c r="AG1110" s="1"/>
    </row>
    <row r="1111" spans="6:33" customHeight="1">
      <c r="F1111" s="1"/>
      <c r="G1111" s="1"/>
      <c r="J1111" s="1"/>
      <c r="K1111" s="1"/>
      <c r="L1111" s="1"/>
      <c r="R1111" s="1"/>
      <c r="AC1111" s="1"/>
      <c r="AE1111" s="1"/>
      <c r="AG1111" s="1"/>
    </row>
    <row r="1112" spans="6:33" customHeight="1">
      <c r="F1112" s="1"/>
      <c r="G1112" s="1"/>
      <c r="J1112" s="1"/>
      <c r="K1112" s="1"/>
      <c r="L1112" s="1"/>
      <c r="R1112" s="1"/>
      <c r="AC1112" s="1"/>
      <c r="AE1112" s="1"/>
      <c r="AG1112" s="1"/>
    </row>
    <row r="1113" spans="6:33" customHeight="1">
      <c r="F1113" s="1"/>
      <c r="G1113" s="1"/>
      <c r="J1113" s="1"/>
      <c r="K1113" s="1"/>
      <c r="L1113" s="1"/>
      <c r="R1113" s="1"/>
      <c r="AC1113" s="1"/>
      <c r="AE1113" s="1"/>
      <c r="AG1113" s="1"/>
    </row>
    <row r="1114" spans="6:33" customHeight="1">
      <c r="F1114" s="1"/>
      <c r="G1114" s="1"/>
      <c r="J1114" s="1"/>
      <c r="K1114" s="1"/>
      <c r="L1114" s="1"/>
      <c r="R1114" s="1"/>
      <c r="AC1114" s="1"/>
      <c r="AE1114" s="1"/>
      <c r="AG1114" s="1"/>
    </row>
    <row r="1115" spans="6:33" customHeight="1">
      <c r="F1115" s="1"/>
      <c r="G1115" s="1"/>
      <c r="J1115" s="1"/>
      <c r="K1115" s="1"/>
      <c r="L1115" s="1"/>
      <c r="R1115" s="1"/>
      <c r="AC1115" s="1"/>
      <c r="AE1115" s="1"/>
      <c r="AG1115" s="1"/>
    </row>
    <row r="1116" spans="6:33" customHeight="1">
      <c r="F1116" s="1"/>
      <c r="G1116" s="1"/>
      <c r="J1116" s="1"/>
      <c r="K1116" s="1"/>
      <c r="L1116" s="1"/>
      <c r="R1116" s="1"/>
      <c r="AC1116" s="1"/>
      <c r="AE1116" s="1"/>
      <c r="AG1116" s="1"/>
    </row>
    <row r="1117" spans="6:33" customHeight="1">
      <c r="F1117" s="1"/>
      <c r="G1117" s="1"/>
      <c r="J1117" s="1"/>
      <c r="K1117" s="1"/>
      <c r="L1117" s="1"/>
      <c r="R1117" s="1"/>
      <c r="AC1117" s="1"/>
      <c r="AE1117" s="1"/>
      <c r="AG1117" s="1"/>
    </row>
    <row r="1118" spans="6:33" customHeight="1">
      <c r="F1118" s="1"/>
      <c r="G1118" s="1"/>
      <c r="J1118" s="1"/>
      <c r="K1118" s="1"/>
      <c r="L1118" s="1"/>
      <c r="R1118" s="1"/>
      <c r="AC1118" s="1"/>
      <c r="AE1118" s="1"/>
      <c r="AG1118" s="1"/>
    </row>
    <row r="1119" spans="6:33" customHeight="1">
      <c r="F1119" s="1"/>
      <c r="G1119" s="1"/>
      <c r="J1119" s="1"/>
      <c r="K1119" s="1"/>
      <c r="L1119" s="1"/>
      <c r="R1119" s="1"/>
      <c r="AC1119" s="1"/>
      <c r="AE1119" s="1"/>
      <c r="AG1119" s="1"/>
    </row>
    <row r="1120" spans="6:33" customHeight="1">
      <c r="F1120" s="1"/>
      <c r="G1120" s="1"/>
      <c r="J1120" s="1"/>
      <c r="K1120" s="1"/>
      <c r="L1120" s="1"/>
      <c r="R1120" s="1"/>
      <c r="AC1120" s="1"/>
      <c r="AE1120" s="1"/>
      <c r="AG1120" s="1"/>
    </row>
    <row r="1121" spans="6:33" customHeight="1">
      <c r="F1121" s="1"/>
      <c r="G1121" s="1"/>
      <c r="J1121" s="1"/>
      <c r="K1121" s="1"/>
      <c r="L1121" s="1"/>
      <c r="R1121" s="1"/>
      <c r="AC1121" s="1"/>
      <c r="AE1121" s="1"/>
      <c r="AG1121" s="1"/>
    </row>
    <row r="1122" spans="6:33" customHeight="1">
      <c r="F1122" s="1"/>
      <c r="G1122" s="1"/>
      <c r="J1122" s="1"/>
      <c r="K1122" s="1"/>
      <c r="L1122" s="1"/>
      <c r="R1122" s="1"/>
      <c r="AC1122" s="1"/>
      <c r="AE1122" s="1"/>
      <c r="AG1122" s="1"/>
    </row>
    <row r="1123" spans="6:33" customHeight="1">
      <c r="F1123" s="1"/>
      <c r="G1123" s="1"/>
      <c r="J1123" s="1"/>
      <c r="K1123" s="1"/>
      <c r="L1123" s="1"/>
      <c r="R1123" s="1"/>
      <c r="AC1123" s="1"/>
      <c r="AE1123" s="1"/>
      <c r="AG1123" s="1"/>
    </row>
    <row r="1124" spans="6:33" customHeight="1">
      <c r="F1124" s="1"/>
      <c r="G1124" s="1"/>
      <c r="J1124" s="1"/>
      <c r="K1124" s="1"/>
      <c r="L1124" s="1"/>
      <c r="R1124" s="1"/>
      <c r="AC1124" s="1"/>
      <c r="AE1124" s="1"/>
      <c r="AG1124" s="1"/>
    </row>
    <row r="1125" spans="6:33" customHeight="1">
      <c r="F1125" s="1"/>
      <c r="G1125" s="1"/>
      <c r="J1125" s="1"/>
      <c r="K1125" s="1"/>
      <c r="L1125" s="1"/>
      <c r="R1125" s="1"/>
      <c r="AC1125" s="1"/>
      <c r="AE1125" s="1"/>
      <c r="AG1125" s="1"/>
    </row>
    <row r="1126" spans="6:33" customHeight="1">
      <c r="F1126" s="1"/>
      <c r="G1126" s="1"/>
      <c r="J1126" s="1"/>
      <c r="K1126" s="1"/>
      <c r="L1126" s="1"/>
      <c r="R1126" s="1"/>
      <c r="AC1126" s="1"/>
      <c r="AE1126" s="1"/>
      <c r="AG1126" s="1"/>
    </row>
    <row r="1127" spans="6:33" customHeight="1">
      <c r="F1127" s="1"/>
      <c r="G1127" s="1"/>
      <c r="J1127" s="1"/>
      <c r="K1127" s="1"/>
      <c r="L1127" s="1"/>
      <c r="R1127" s="1"/>
      <c r="AC1127" s="1"/>
      <c r="AE1127" s="1"/>
      <c r="AG1127" s="1"/>
    </row>
    <row r="1128" spans="6:33" customHeight="1">
      <c r="F1128" s="1"/>
      <c r="G1128" s="1"/>
      <c r="J1128" s="1"/>
      <c r="K1128" s="1"/>
      <c r="L1128" s="1"/>
      <c r="R1128" s="1"/>
      <c r="AC1128" s="1"/>
      <c r="AE1128" s="1"/>
      <c r="AG1128" s="1"/>
    </row>
    <row r="1129" spans="6:33" customHeight="1">
      <c r="F1129" s="1"/>
      <c r="G1129" s="1"/>
      <c r="J1129" s="1"/>
      <c r="K1129" s="1"/>
      <c r="L1129" s="1"/>
      <c r="R1129" s="1"/>
      <c r="AC1129" s="1"/>
      <c r="AE1129" s="1"/>
      <c r="AG1129" s="1"/>
    </row>
    <row r="1130" spans="6:33" customHeight="1">
      <c r="F1130" s="1"/>
      <c r="G1130" s="1"/>
      <c r="J1130" s="1"/>
      <c r="K1130" s="1"/>
      <c r="L1130" s="1"/>
      <c r="R1130" s="1"/>
      <c r="AC1130" s="1"/>
      <c r="AE1130" s="1"/>
      <c r="AG1130" s="1"/>
    </row>
    <row r="1131" spans="6:33" customHeight="1">
      <c r="F1131" s="1"/>
      <c r="G1131" s="1"/>
      <c r="J1131" s="1"/>
      <c r="K1131" s="1"/>
      <c r="L1131" s="1"/>
      <c r="R1131" s="1"/>
      <c r="AC1131" s="1"/>
      <c r="AE1131" s="1"/>
      <c r="AG1131" s="1"/>
    </row>
    <row r="1132" spans="6:33" customHeight="1">
      <c r="F1132" s="1"/>
      <c r="G1132" s="1"/>
      <c r="J1132" s="1"/>
      <c r="K1132" s="1"/>
      <c r="L1132" s="1"/>
      <c r="R1132" s="1"/>
      <c r="AC1132" s="1"/>
      <c r="AE1132" s="1"/>
      <c r="AG1132" s="1"/>
    </row>
    <row r="1133" spans="6:33" customHeight="1">
      <c r="F1133" s="1"/>
      <c r="G1133" s="1"/>
      <c r="J1133" s="1"/>
      <c r="K1133" s="1"/>
      <c r="L1133" s="1"/>
      <c r="R1133" s="1"/>
      <c r="AC1133" s="1"/>
      <c r="AE1133" s="1"/>
      <c r="AG1133" s="1"/>
    </row>
    <row r="1134" spans="6:33" customHeight="1">
      <c r="F1134" s="1"/>
      <c r="G1134" s="1"/>
      <c r="J1134" s="1"/>
      <c r="K1134" s="1"/>
      <c r="L1134" s="1"/>
      <c r="R1134" s="1"/>
      <c r="AC1134" s="1"/>
      <c r="AE1134" s="1"/>
      <c r="AG1134" s="1"/>
    </row>
    <row r="1135" spans="6:33" customHeight="1">
      <c r="F1135" s="1"/>
      <c r="G1135" s="1"/>
      <c r="J1135" s="1"/>
      <c r="K1135" s="1"/>
      <c r="L1135" s="1"/>
      <c r="R1135" s="1"/>
      <c r="AC1135" s="1"/>
      <c r="AE1135" s="1"/>
      <c r="AG1135" s="1"/>
    </row>
    <row r="1136" spans="6:33" customHeight="1">
      <c r="F1136" s="1"/>
      <c r="G1136" s="1"/>
      <c r="J1136" s="1"/>
      <c r="K1136" s="1"/>
      <c r="L1136" s="1"/>
      <c r="R1136" s="1"/>
      <c r="AC1136" s="1"/>
      <c r="AE1136" s="1"/>
      <c r="AG1136" s="1"/>
    </row>
    <row r="1137" spans="6:33" customHeight="1">
      <c r="F1137" s="1"/>
      <c r="G1137" s="1"/>
      <c r="J1137" s="1"/>
      <c r="K1137" s="1"/>
      <c r="L1137" s="1"/>
      <c r="R1137" s="1"/>
      <c r="AC1137" s="1"/>
      <c r="AE1137" s="1"/>
      <c r="AG1137" s="1"/>
    </row>
    <row r="1138" spans="6:33" customHeight="1">
      <c r="F1138" s="1"/>
      <c r="G1138" s="1"/>
      <c r="J1138" s="1"/>
      <c r="K1138" s="1"/>
      <c r="L1138" s="1"/>
      <c r="R1138" s="1"/>
      <c r="AC1138" s="1"/>
      <c r="AE1138" s="1"/>
      <c r="AG1138" s="1"/>
    </row>
    <row r="1139" spans="6:33" customHeight="1">
      <c r="F1139" s="1"/>
      <c r="G1139" s="1"/>
      <c r="J1139" s="1"/>
      <c r="K1139" s="1"/>
      <c r="L1139" s="1"/>
      <c r="R1139" s="1"/>
      <c r="AC1139" s="1"/>
      <c r="AE1139" s="1"/>
      <c r="AG1139" s="1"/>
    </row>
    <row r="1140" spans="6:33" customHeight="1">
      <c r="F1140" s="1"/>
      <c r="G1140" s="1"/>
      <c r="J1140" s="1"/>
      <c r="K1140" s="1"/>
      <c r="L1140" s="1"/>
      <c r="R1140" s="1"/>
      <c r="AC1140" s="1"/>
      <c r="AE1140" s="1"/>
      <c r="AG1140" s="1"/>
    </row>
    <row r="1141" spans="6:33" customHeight="1">
      <c r="F1141" s="1"/>
      <c r="G1141" s="1"/>
      <c r="J1141" s="1"/>
      <c r="K1141" s="1"/>
      <c r="L1141" s="1"/>
      <c r="R1141" s="1"/>
      <c r="AC1141" s="1"/>
      <c r="AE1141" s="1"/>
      <c r="AG1141" s="1"/>
    </row>
    <row r="1142" spans="6:33" customHeight="1">
      <c r="F1142" s="1"/>
      <c r="G1142" s="1"/>
      <c r="J1142" s="1"/>
      <c r="K1142" s="1"/>
      <c r="L1142" s="1"/>
      <c r="R1142" s="1"/>
      <c r="AC1142" s="1"/>
      <c r="AE1142" s="1"/>
      <c r="AG1142" s="1"/>
    </row>
    <row r="1143" spans="6:33" customHeight="1">
      <c r="F1143" s="1"/>
      <c r="G1143" s="1"/>
      <c r="J1143" s="1"/>
      <c r="K1143" s="1"/>
      <c r="L1143" s="1"/>
      <c r="R1143" s="1"/>
      <c r="AC1143" s="1"/>
      <c r="AE1143" s="1"/>
      <c r="AG1143" s="1"/>
    </row>
    <row r="1144" spans="6:33" customHeight="1">
      <c r="F1144" s="1"/>
      <c r="G1144" s="1"/>
      <c r="J1144" s="1"/>
      <c r="K1144" s="1"/>
      <c r="L1144" s="1"/>
      <c r="R1144" s="1"/>
      <c r="AC1144" s="1"/>
      <c r="AE1144" s="1"/>
      <c r="AG1144" s="1"/>
    </row>
    <row r="1145" spans="6:33" customHeight="1">
      <c r="F1145" s="1"/>
      <c r="G1145" s="1"/>
      <c r="J1145" s="1"/>
      <c r="K1145" s="1"/>
      <c r="L1145" s="1"/>
      <c r="R1145" s="1"/>
      <c r="AC1145" s="1"/>
      <c r="AE1145" s="1"/>
      <c r="AG1145" s="1"/>
    </row>
    <row r="1146" spans="6:33" customHeight="1">
      <c r="F1146" s="1"/>
      <c r="G1146" s="1"/>
      <c r="J1146" s="1"/>
      <c r="K1146" s="1"/>
      <c r="L1146" s="1"/>
      <c r="R1146" s="1"/>
      <c r="AC1146" s="1"/>
      <c r="AE1146" s="1"/>
      <c r="AG1146" s="1"/>
    </row>
    <row r="1147" spans="6:33" customHeight="1">
      <c r="F1147" s="1"/>
      <c r="G1147" s="1"/>
      <c r="J1147" s="1"/>
      <c r="K1147" s="1"/>
      <c r="L1147" s="1"/>
      <c r="R1147" s="1"/>
      <c r="AC1147" s="1"/>
      <c r="AE1147" s="1"/>
      <c r="AG1147" s="1"/>
    </row>
    <row r="1148" spans="6:33" customHeight="1">
      <c r="F1148" s="1"/>
      <c r="G1148" s="1"/>
      <c r="J1148" s="1"/>
      <c r="K1148" s="1"/>
      <c r="L1148" s="1"/>
      <c r="R1148" s="1"/>
      <c r="AC1148" s="1"/>
      <c r="AE1148" s="1"/>
      <c r="AG1148" s="1"/>
    </row>
    <row r="1149" spans="6:33" customHeight="1">
      <c r="F1149" s="1"/>
      <c r="G1149" s="1"/>
      <c r="J1149" s="1"/>
      <c r="K1149" s="1"/>
      <c r="L1149" s="1"/>
      <c r="R1149" s="1"/>
      <c r="AC1149" s="1"/>
      <c r="AE1149" s="1"/>
      <c r="AG1149" s="1"/>
    </row>
    <row r="1150" spans="6:33" customHeight="1">
      <c r="F1150" s="1"/>
      <c r="G1150" s="1"/>
      <c r="J1150" s="1"/>
      <c r="K1150" s="1"/>
      <c r="L1150" s="1"/>
      <c r="R1150" s="1"/>
      <c r="AC1150" s="1"/>
      <c r="AE1150" s="1"/>
      <c r="AG1150" s="1"/>
    </row>
    <row r="1151" spans="6:33" customHeight="1">
      <c r="F1151" s="1"/>
      <c r="G1151" s="1"/>
      <c r="J1151" s="1"/>
      <c r="K1151" s="1"/>
      <c r="L1151" s="1"/>
      <c r="R1151" s="1"/>
      <c r="AC1151" s="1"/>
      <c r="AE1151" s="1"/>
      <c r="AG1151" s="1"/>
    </row>
    <row r="1152" spans="6:33" customHeight="1">
      <c r="F1152" s="1"/>
      <c r="G1152" s="1"/>
      <c r="J1152" s="1"/>
      <c r="K1152" s="1"/>
      <c r="L1152" s="1"/>
      <c r="R1152" s="1"/>
      <c r="AC1152" s="1"/>
      <c r="AE1152" s="1"/>
      <c r="AG1152" s="1"/>
    </row>
    <row r="1153" spans="6:33" customHeight="1">
      <c r="F1153" s="1"/>
      <c r="G1153" s="1"/>
      <c r="J1153" s="1"/>
      <c r="K1153" s="1"/>
      <c r="L1153" s="1"/>
      <c r="R1153" s="1"/>
      <c r="AC1153" s="1"/>
      <c r="AE1153" s="1"/>
      <c r="AG1153" s="1"/>
    </row>
    <row r="1154" spans="6:33" customHeight="1">
      <c r="F1154" s="1"/>
      <c r="G1154" s="1"/>
      <c r="J1154" s="1"/>
      <c r="K1154" s="1"/>
      <c r="L1154" s="1"/>
      <c r="R1154" s="1"/>
      <c r="AC1154" s="1"/>
      <c r="AE1154" s="1"/>
      <c r="AG1154" s="1"/>
    </row>
    <row r="1155" spans="6:33" customHeight="1">
      <c r="F1155" s="1"/>
      <c r="G1155" s="1"/>
      <c r="J1155" s="1"/>
      <c r="K1155" s="1"/>
      <c r="L1155" s="1"/>
      <c r="R1155" s="1"/>
      <c r="AC1155" s="1"/>
      <c r="AE1155" s="1"/>
      <c r="AG1155" s="1"/>
    </row>
    <row r="1156" spans="6:33" customHeight="1">
      <c r="F1156" s="1"/>
      <c r="G1156" s="1"/>
      <c r="J1156" s="1"/>
      <c r="K1156" s="1"/>
      <c r="L1156" s="1"/>
      <c r="R1156" s="1"/>
      <c r="AC1156" s="1"/>
      <c r="AE1156" s="1"/>
      <c r="AG1156" s="1"/>
    </row>
    <row r="1157" spans="6:33" customHeight="1">
      <c r="F1157" s="1"/>
      <c r="G1157" s="1"/>
      <c r="J1157" s="1"/>
      <c r="K1157" s="1"/>
      <c r="L1157" s="1"/>
      <c r="R1157" s="1"/>
      <c r="AC1157" s="1"/>
      <c r="AE1157" s="1"/>
      <c r="AG1157" s="1"/>
    </row>
    <row r="1158" spans="6:33" customHeight="1">
      <c r="F1158" s="1"/>
      <c r="G1158" s="1"/>
      <c r="J1158" s="1"/>
      <c r="K1158" s="1"/>
      <c r="L1158" s="1"/>
      <c r="R1158" s="1"/>
      <c r="AC1158" s="1"/>
      <c r="AE1158" s="1"/>
      <c r="AG1158" s="1"/>
    </row>
    <row r="1159" spans="6:33" customHeight="1">
      <c r="F1159" s="1"/>
      <c r="G1159" s="1"/>
      <c r="J1159" s="1"/>
      <c r="K1159" s="1"/>
      <c r="L1159" s="1"/>
      <c r="R1159" s="1"/>
      <c r="AC1159" s="1"/>
      <c r="AE1159" s="1"/>
      <c r="AG1159" s="1"/>
    </row>
    <row r="1160" spans="6:33" customHeight="1">
      <c r="F1160" s="1"/>
      <c r="G1160" s="1"/>
      <c r="J1160" s="1"/>
      <c r="K1160" s="1"/>
      <c r="L1160" s="1"/>
      <c r="R1160" s="1"/>
      <c r="AC1160" s="1"/>
      <c r="AE1160" s="1"/>
      <c r="AG1160" s="1"/>
    </row>
    <row r="1161" spans="6:33" customHeight="1">
      <c r="F1161" s="1"/>
      <c r="G1161" s="1"/>
      <c r="J1161" s="1"/>
      <c r="K1161" s="1"/>
      <c r="L1161" s="1"/>
      <c r="R1161" s="1"/>
      <c r="AC1161" s="1"/>
      <c r="AE1161" s="1"/>
      <c r="AG1161" s="1"/>
    </row>
    <row r="1162" spans="6:33" customHeight="1">
      <c r="F1162" s="1"/>
      <c r="G1162" s="1"/>
      <c r="J1162" s="1"/>
      <c r="K1162" s="1"/>
      <c r="L1162" s="1"/>
      <c r="R1162" s="1"/>
      <c r="AC1162" s="1"/>
      <c r="AE1162" s="1"/>
      <c r="AG1162" s="1"/>
    </row>
    <row r="1163" spans="6:33" customHeight="1">
      <c r="F1163" s="1"/>
      <c r="G1163" s="1"/>
      <c r="J1163" s="1"/>
      <c r="K1163" s="1"/>
      <c r="L1163" s="1"/>
      <c r="R1163" s="1"/>
      <c r="AC1163" s="1"/>
      <c r="AE1163" s="1"/>
      <c r="AG1163" s="1"/>
    </row>
    <row r="1164" spans="6:33" customHeight="1">
      <c r="F1164" s="1"/>
      <c r="G1164" s="1"/>
      <c r="J1164" s="1"/>
      <c r="K1164" s="1"/>
      <c r="L1164" s="1"/>
      <c r="R1164" s="1"/>
      <c r="AC1164" s="1"/>
      <c r="AE1164" s="1"/>
      <c r="AG1164" s="1"/>
    </row>
    <row r="1165" spans="6:33" customHeight="1">
      <c r="F1165" s="1"/>
      <c r="G1165" s="1"/>
      <c r="J1165" s="1"/>
      <c r="K1165" s="1"/>
      <c r="L1165" s="1"/>
      <c r="R1165" s="1"/>
      <c r="AC1165" s="1"/>
      <c r="AE1165" s="1"/>
      <c r="AG1165" s="1"/>
    </row>
    <row r="1166" spans="6:33" customHeight="1">
      <c r="F1166" s="1"/>
      <c r="G1166" s="1"/>
      <c r="J1166" s="1"/>
      <c r="K1166" s="1"/>
      <c r="L1166" s="1"/>
      <c r="R1166" s="1"/>
      <c r="AC1166" s="1"/>
      <c r="AE1166" s="1"/>
      <c r="AG1166" s="1"/>
    </row>
    <row r="1167" spans="6:33" customHeight="1">
      <c r="F1167" s="1"/>
      <c r="G1167" s="1"/>
      <c r="J1167" s="1"/>
      <c r="K1167" s="1"/>
      <c r="L1167" s="1"/>
      <c r="R1167" s="1"/>
      <c r="AC1167" s="1"/>
      <c r="AE1167" s="1"/>
      <c r="AG1167" s="1"/>
    </row>
    <row r="1168" spans="6:33" customHeight="1">
      <c r="F1168" s="1"/>
      <c r="G1168" s="1"/>
      <c r="J1168" s="1"/>
      <c r="K1168" s="1"/>
      <c r="L1168" s="1"/>
      <c r="R1168" s="1"/>
      <c r="AC1168" s="1"/>
      <c r="AE1168" s="1"/>
      <c r="AG1168" s="1"/>
    </row>
    <row r="1169" spans="6:33" customHeight="1">
      <c r="F1169" s="1"/>
      <c r="G1169" s="1"/>
      <c r="J1169" s="1"/>
      <c r="K1169" s="1"/>
      <c r="L1169" s="1"/>
      <c r="R1169" s="1"/>
      <c r="AC1169" s="1"/>
      <c r="AE1169" s="1"/>
      <c r="AG1169" s="1"/>
    </row>
    <row r="1170" spans="6:33" customHeight="1">
      <c r="F1170" s="1"/>
      <c r="G1170" s="1"/>
      <c r="J1170" s="1"/>
      <c r="K1170" s="1"/>
      <c r="L1170" s="1"/>
      <c r="R1170" s="1"/>
      <c r="AC1170" s="1"/>
      <c r="AE1170" s="1"/>
      <c r="AG1170" s="1"/>
    </row>
    <row r="1171" spans="6:33" customHeight="1">
      <c r="F1171" s="1"/>
      <c r="G1171" s="1"/>
      <c r="J1171" s="1"/>
      <c r="K1171" s="1"/>
      <c r="L1171" s="1"/>
      <c r="R1171" s="1"/>
      <c r="AC1171" s="1"/>
      <c r="AE1171" s="1"/>
      <c r="AG1171" s="1"/>
    </row>
    <row r="1172" spans="6:33" customHeight="1">
      <c r="F1172" s="1"/>
      <c r="G1172" s="1"/>
      <c r="J1172" s="1"/>
      <c r="K1172" s="1"/>
      <c r="L1172" s="1"/>
      <c r="R1172" s="1"/>
      <c r="AC1172" s="1"/>
      <c r="AE1172" s="1"/>
      <c r="AG1172" s="1"/>
    </row>
    <row r="1173" spans="6:33" customHeight="1">
      <c r="F1173" s="1"/>
      <c r="G1173" s="1"/>
      <c r="J1173" s="1"/>
      <c r="K1173" s="1"/>
      <c r="L1173" s="1"/>
      <c r="R1173" s="1"/>
      <c r="AC1173" s="1"/>
      <c r="AE1173" s="1"/>
      <c r="AG1173" s="1"/>
    </row>
    <row r="1174" spans="6:33" customHeight="1">
      <c r="F1174" s="1"/>
      <c r="G1174" s="1"/>
      <c r="J1174" s="1"/>
      <c r="K1174" s="1"/>
      <c r="L1174" s="1"/>
      <c r="R1174" s="1"/>
      <c r="AC1174" s="1"/>
      <c r="AE1174" s="1"/>
      <c r="AG1174" s="1"/>
    </row>
    <row r="1175" spans="6:33" customHeight="1">
      <c r="F1175" s="1"/>
      <c r="G1175" s="1"/>
      <c r="J1175" s="1"/>
      <c r="K1175" s="1"/>
      <c r="L1175" s="1"/>
      <c r="R1175" s="1"/>
      <c r="AC1175" s="1"/>
      <c r="AE1175" s="1"/>
      <c r="AG1175" s="1"/>
    </row>
    <row r="1176" spans="6:33" customHeight="1">
      <c r="F1176" s="1"/>
      <c r="G1176" s="1"/>
      <c r="J1176" s="1"/>
      <c r="K1176" s="1"/>
      <c r="L1176" s="1"/>
      <c r="R1176" s="1"/>
      <c r="AC1176" s="1"/>
      <c r="AE1176" s="1"/>
      <c r="AG1176" s="1"/>
    </row>
    <row r="1177" spans="6:33" customHeight="1">
      <c r="F1177" s="1"/>
      <c r="G1177" s="1"/>
      <c r="J1177" s="1"/>
      <c r="K1177" s="1"/>
      <c r="L1177" s="1"/>
      <c r="R1177" s="1"/>
      <c r="AC1177" s="1"/>
      <c r="AE1177" s="1"/>
      <c r="AG1177" s="1"/>
    </row>
    <row r="1178" spans="6:33" customHeight="1">
      <c r="F1178" s="1"/>
      <c r="G1178" s="1"/>
      <c r="J1178" s="1"/>
      <c r="K1178" s="1"/>
      <c r="L1178" s="1"/>
      <c r="R1178" s="1"/>
      <c r="AC1178" s="1"/>
      <c r="AE1178" s="1"/>
      <c r="AG1178" s="1"/>
    </row>
    <row r="1179" spans="6:33" customHeight="1">
      <c r="F1179" s="1"/>
      <c r="G1179" s="1"/>
      <c r="J1179" s="1"/>
      <c r="K1179" s="1"/>
      <c r="L1179" s="1"/>
      <c r="R1179" s="1"/>
      <c r="AC1179" s="1"/>
      <c r="AE1179" s="1"/>
      <c r="AG1179" s="1"/>
    </row>
    <row r="1180" spans="6:33" customHeight="1">
      <c r="F1180" s="1"/>
      <c r="G1180" s="1"/>
      <c r="J1180" s="1"/>
      <c r="K1180" s="1"/>
      <c r="L1180" s="1"/>
      <c r="R1180" s="1"/>
      <c r="AC1180" s="1"/>
      <c r="AE1180" s="1"/>
      <c r="AG1180" s="1"/>
    </row>
    <row r="1181" spans="6:33" customHeight="1">
      <c r="F1181" s="1"/>
      <c r="G1181" s="1"/>
      <c r="J1181" s="1"/>
      <c r="K1181" s="1"/>
      <c r="L1181" s="1"/>
      <c r="R1181" s="1"/>
      <c r="AC1181" s="1"/>
      <c r="AE1181" s="1"/>
      <c r="AG1181" s="1"/>
    </row>
    <row r="1182" spans="6:33" customHeight="1">
      <c r="F1182" s="1"/>
      <c r="G1182" s="1"/>
      <c r="J1182" s="1"/>
      <c r="K1182" s="1"/>
      <c r="L1182" s="1"/>
      <c r="R1182" s="1"/>
      <c r="AC1182" s="1"/>
      <c r="AE1182" s="1"/>
      <c r="AG1182" s="1"/>
    </row>
    <row r="1183" spans="6:33" customHeight="1">
      <c r="F1183" s="1"/>
      <c r="G1183" s="1"/>
      <c r="J1183" s="1"/>
      <c r="K1183" s="1"/>
      <c r="L1183" s="1"/>
      <c r="R1183" s="1"/>
      <c r="AC1183" s="1"/>
      <c r="AE1183" s="1"/>
      <c r="AG1183" s="1"/>
    </row>
    <row r="1184" spans="6:33" customHeight="1">
      <c r="F1184" s="1"/>
      <c r="G1184" s="1"/>
      <c r="J1184" s="1"/>
      <c r="K1184" s="1"/>
      <c r="L1184" s="1"/>
      <c r="R1184" s="1"/>
      <c r="AC1184" s="1"/>
      <c r="AE1184" s="1"/>
      <c r="AG1184" s="1"/>
    </row>
    <row r="1185" spans="6:33" customHeight="1">
      <c r="F1185" s="1"/>
      <c r="G1185" s="1"/>
      <c r="J1185" s="1"/>
      <c r="K1185" s="1"/>
      <c r="L1185" s="1"/>
      <c r="R1185" s="1"/>
      <c r="AC1185" s="1"/>
      <c r="AE1185" s="1"/>
      <c r="AG1185" s="1"/>
    </row>
    <row r="1186" spans="6:33" customHeight="1">
      <c r="F1186" s="1"/>
      <c r="G1186" s="1"/>
      <c r="J1186" s="1"/>
      <c r="K1186" s="1"/>
      <c r="L1186" s="1"/>
      <c r="R1186" s="1"/>
      <c r="AC1186" s="1"/>
      <c r="AE1186" s="1"/>
      <c r="AG1186" s="1"/>
    </row>
    <row r="1187" spans="6:33" customHeight="1">
      <c r="F1187" s="1"/>
      <c r="G1187" s="1"/>
      <c r="J1187" s="1"/>
      <c r="K1187" s="1"/>
      <c r="L1187" s="1"/>
      <c r="R1187" s="1"/>
      <c r="AC1187" s="1"/>
      <c r="AE1187" s="1"/>
      <c r="AG1187" s="1"/>
    </row>
    <row r="1188" spans="6:33" customHeight="1">
      <c r="F1188" s="1"/>
      <c r="G1188" s="1"/>
      <c r="J1188" s="1"/>
      <c r="K1188" s="1"/>
      <c r="L1188" s="1"/>
      <c r="R1188" s="1"/>
      <c r="AC1188" s="1"/>
      <c r="AE1188" s="1"/>
      <c r="AG1188" s="1"/>
    </row>
    <row r="1189" spans="6:33" customHeight="1">
      <c r="F1189" s="1"/>
      <c r="G1189" s="1"/>
      <c r="J1189" s="1"/>
      <c r="K1189" s="1"/>
      <c r="L1189" s="1"/>
      <c r="R1189" s="1"/>
      <c r="AC1189" s="1"/>
      <c r="AE1189" s="1"/>
      <c r="AG1189" s="1"/>
    </row>
    <row r="1190" spans="6:33" customHeight="1">
      <c r="F1190" s="1"/>
      <c r="G1190" s="1"/>
      <c r="J1190" s="1"/>
      <c r="K1190" s="1"/>
      <c r="L1190" s="1"/>
      <c r="R1190" s="1"/>
      <c r="AC1190" s="1"/>
      <c r="AE1190" s="1"/>
      <c r="AG1190" s="1"/>
    </row>
    <row r="1191" spans="6:33" customHeight="1">
      <c r="F1191" s="1"/>
      <c r="G1191" s="1"/>
      <c r="J1191" s="1"/>
      <c r="K1191" s="1"/>
      <c r="L1191" s="1"/>
      <c r="R1191" s="1"/>
      <c r="AC1191" s="1"/>
      <c r="AE1191" s="1"/>
      <c r="AG1191" s="1"/>
    </row>
    <row r="1192" spans="6:33" customHeight="1">
      <c r="F1192" s="1"/>
      <c r="G1192" s="1"/>
      <c r="J1192" s="1"/>
      <c r="K1192" s="1"/>
      <c r="L1192" s="1"/>
      <c r="R1192" s="1"/>
      <c r="AC1192" s="1"/>
      <c r="AE1192" s="1"/>
      <c r="AG1192" s="1"/>
    </row>
    <row r="1193" spans="6:33" customHeight="1">
      <c r="F1193" s="1"/>
      <c r="G1193" s="1"/>
      <c r="J1193" s="1"/>
      <c r="K1193" s="1"/>
      <c r="L1193" s="1"/>
      <c r="R1193" s="1"/>
      <c r="AC1193" s="1"/>
      <c r="AE1193" s="1"/>
      <c r="AG1193" s="1"/>
    </row>
    <row r="1194" spans="6:33" customHeight="1">
      <c r="F1194" s="1"/>
      <c r="G1194" s="1"/>
      <c r="J1194" s="1"/>
      <c r="K1194" s="1"/>
      <c r="L1194" s="1"/>
      <c r="R1194" s="1"/>
      <c r="AC1194" s="1"/>
      <c r="AE1194" s="1"/>
      <c r="AG1194" s="1"/>
    </row>
    <row r="1195" spans="6:33" customHeight="1">
      <c r="F1195" s="1"/>
      <c r="G1195" s="1"/>
      <c r="J1195" s="1"/>
      <c r="K1195" s="1"/>
      <c r="L1195" s="1"/>
      <c r="R1195" s="1"/>
      <c r="AC1195" s="1"/>
      <c r="AE1195" s="1"/>
      <c r="AG1195" s="1"/>
    </row>
    <row r="1196" spans="6:33" customHeight="1">
      <c r="F1196" s="1"/>
      <c r="G1196" s="1"/>
      <c r="J1196" s="1"/>
      <c r="K1196" s="1"/>
      <c r="L1196" s="1"/>
      <c r="R1196" s="1"/>
      <c r="AC1196" s="1"/>
      <c r="AE1196" s="1"/>
      <c r="AG1196" s="1"/>
    </row>
    <row r="1197" spans="6:33" customHeight="1">
      <c r="F1197" s="1"/>
      <c r="G1197" s="1"/>
      <c r="J1197" s="1"/>
      <c r="K1197" s="1"/>
      <c r="L1197" s="1"/>
      <c r="R1197" s="1"/>
      <c r="AC1197" s="1"/>
      <c r="AE1197" s="1"/>
      <c r="AG1197" s="1"/>
    </row>
    <row r="1198" spans="6:33" customHeight="1">
      <c r="F1198" s="1"/>
      <c r="G1198" s="1"/>
      <c r="J1198" s="1"/>
      <c r="K1198" s="1"/>
      <c r="L1198" s="1"/>
      <c r="R1198" s="1"/>
      <c r="AC1198" s="1"/>
      <c r="AE1198" s="1"/>
      <c r="AG1198" s="1"/>
    </row>
    <row r="1199" spans="6:33" customHeight="1">
      <c r="F1199" s="1"/>
      <c r="G1199" s="1"/>
      <c r="J1199" s="1"/>
      <c r="K1199" s="1"/>
      <c r="L1199" s="1"/>
      <c r="R1199" s="1"/>
      <c r="AC1199" s="1"/>
      <c r="AE1199" s="1"/>
      <c r="AG1199" s="1"/>
    </row>
    <row r="1200" spans="6:33" customHeight="1">
      <c r="F1200" s="1"/>
      <c r="G1200" s="1"/>
      <c r="J1200" s="1"/>
      <c r="K1200" s="1"/>
      <c r="L1200" s="1"/>
      <c r="R1200" s="1"/>
      <c r="AC1200" s="1"/>
      <c r="AE1200" s="1"/>
      <c r="AG1200" s="1"/>
    </row>
    <row r="1201" spans="6:33" customHeight="1">
      <c r="F1201" s="1"/>
      <c r="G1201" s="1"/>
      <c r="J1201" s="1"/>
      <c r="K1201" s="1"/>
      <c r="L1201" s="1"/>
      <c r="R1201" s="1"/>
      <c r="AC1201" s="1"/>
      <c r="AE1201" s="1"/>
      <c r="AG1201" s="1"/>
    </row>
    <row r="1202" spans="6:33" customHeight="1">
      <c r="F1202" s="1"/>
      <c r="G1202" s="1"/>
      <c r="J1202" s="1"/>
      <c r="K1202" s="1"/>
      <c r="L1202" s="1"/>
      <c r="R1202" s="1"/>
      <c r="AC1202" s="1"/>
      <c r="AE1202" s="1"/>
      <c r="AG1202" s="1"/>
    </row>
    <row r="1203" spans="6:33" customHeight="1">
      <c r="F1203" s="1"/>
      <c r="G1203" s="1"/>
      <c r="J1203" s="1"/>
      <c r="K1203" s="1"/>
      <c r="L1203" s="1"/>
      <c r="R1203" s="1"/>
      <c r="AC1203" s="1"/>
      <c r="AE1203" s="1"/>
      <c r="AG1203" s="1"/>
    </row>
    <row r="1204" spans="6:33" customHeight="1">
      <c r="F1204" s="1"/>
      <c r="G1204" s="1"/>
      <c r="J1204" s="1"/>
      <c r="K1204" s="1"/>
      <c r="L1204" s="1"/>
      <c r="R1204" s="1"/>
      <c r="AC1204" s="1"/>
      <c r="AE1204" s="1"/>
      <c r="AG1204" s="1"/>
    </row>
    <row r="1205" spans="6:33" customHeight="1">
      <c r="F1205" s="1"/>
      <c r="G1205" s="1"/>
      <c r="J1205" s="1"/>
      <c r="K1205" s="1"/>
      <c r="L1205" s="1"/>
      <c r="R1205" s="1"/>
      <c r="AC1205" s="1"/>
      <c r="AE1205" s="1"/>
      <c r="AG1205" s="1"/>
    </row>
    <row r="1206" spans="6:33" customHeight="1">
      <c r="F1206" s="1"/>
      <c r="G1206" s="1"/>
      <c r="J1206" s="1"/>
      <c r="K1206" s="1"/>
      <c r="L1206" s="1"/>
      <c r="R1206" s="1"/>
      <c r="AC1206" s="1"/>
      <c r="AE1206" s="1"/>
      <c r="AG1206" s="1"/>
    </row>
    <row r="1207" spans="6:33" customHeight="1">
      <c r="F1207" s="1"/>
      <c r="G1207" s="1"/>
      <c r="J1207" s="1"/>
      <c r="K1207" s="1"/>
      <c r="L1207" s="1"/>
      <c r="R1207" s="1"/>
      <c r="AC1207" s="1"/>
      <c r="AE1207" s="1"/>
      <c r="AG1207" s="1"/>
    </row>
    <row r="1208" spans="6:33" customHeight="1">
      <c r="F1208" s="1"/>
      <c r="G1208" s="1"/>
      <c r="J1208" s="1"/>
      <c r="K1208" s="1"/>
      <c r="L1208" s="1"/>
      <c r="R1208" s="1"/>
      <c r="AC1208" s="1"/>
      <c r="AE1208" s="1"/>
      <c r="AG1208" s="1"/>
    </row>
    <row r="1209" spans="6:33" customHeight="1">
      <c r="F1209" s="1"/>
      <c r="G1209" s="1"/>
      <c r="J1209" s="1"/>
      <c r="K1209" s="1"/>
      <c r="L1209" s="1"/>
      <c r="R1209" s="1"/>
      <c r="AC1209" s="1"/>
      <c r="AE1209" s="1"/>
      <c r="AG1209" s="1"/>
    </row>
    <row r="1210" spans="6:33" customHeight="1">
      <c r="F1210" s="1"/>
      <c r="G1210" s="1"/>
      <c r="J1210" s="1"/>
      <c r="K1210" s="1"/>
      <c r="L1210" s="1"/>
      <c r="R1210" s="1"/>
      <c r="AC1210" s="1"/>
      <c r="AE1210" s="1"/>
      <c r="AG1210" s="1"/>
    </row>
    <row r="1211" spans="6:33" customHeight="1">
      <c r="F1211" s="1"/>
      <c r="G1211" s="1"/>
      <c r="J1211" s="1"/>
      <c r="K1211" s="1"/>
      <c r="L1211" s="1"/>
      <c r="R1211" s="1"/>
      <c r="AC1211" s="1"/>
      <c r="AE1211" s="1"/>
      <c r="AG1211" s="1"/>
    </row>
    <row r="1212" spans="6:33" customHeight="1">
      <c r="F1212" s="1"/>
      <c r="G1212" s="1"/>
      <c r="J1212" s="1"/>
      <c r="K1212" s="1"/>
      <c r="L1212" s="1"/>
      <c r="R1212" s="1"/>
      <c r="AC1212" s="1"/>
      <c r="AE1212" s="1"/>
      <c r="AG1212" s="1"/>
    </row>
    <row r="1213" spans="6:33" customHeight="1">
      <c r="F1213" s="1"/>
      <c r="G1213" s="1"/>
      <c r="J1213" s="1"/>
      <c r="K1213" s="1"/>
      <c r="L1213" s="1"/>
      <c r="R1213" s="1"/>
      <c r="AC1213" s="1"/>
      <c r="AE1213" s="1"/>
      <c r="AG1213" s="1"/>
    </row>
    <row r="1214" spans="6:33" customHeight="1">
      <c r="F1214" s="1"/>
      <c r="G1214" s="1"/>
      <c r="J1214" s="1"/>
      <c r="K1214" s="1"/>
      <c r="L1214" s="1"/>
      <c r="R1214" s="1"/>
      <c r="AC1214" s="1"/>
      <c r="AE1214" s="1"/>
      <c r="AG1214" s="1"/>
    </row>
    <row r="1215" spans="6:33" customHeight="1">
      <c r="F1215" s="1"/>
      <c r="G1215" s="1"/>
      <c r="J1215" s="1"/>
      <c r="K1215" s="1"/>
      <c r="L1215" s="1"/>
      <c r="R1215" s="1"/>
      <c r="AC1215" s="1"/>
      <c r="AE1215" s="1"/>
      <c r="AG1215" s="1"/>
    </row>
    <row r="1216" spans="6:33" customHeight="1">
      <c r="F1216" s="1"/>
      <c r="G1216" s="1"/>
      <c r="J1216" s="1"/>
      <c r="K1216" s="1"/>
      <c r="L1216" s="1"/>
      <c r="R1216" s="1"/>
      <c r="AC1216" s="1"/>
      <c r="AE1216" s="1"/>
      <c r="AG1216" s="1"/>
    </row>
    <row r="1217" spans="6:33" customHeight="1">
      <c r="F1217" s="1"/>
      <c r="G1217" s="1"/>
      <c r="J1217" s="1"/>
      <c r="K1217" s="1"/>
      <c r="L1217" s="1"/>
      <c r="R1217" s="1"/>
      <c r="AC1217" s="1"/>
      <c r="AE1217" s="1"/>
      <c r="AG1217" s="1"/>
    </row>
    <row r="1218" spans="6:33" customHeight="1">
      <c r="F1218" s="1"/>
      <c r="G1218" s="1"/>
      <c r="J1218" s="1"/>
      <c r="K1218" s="1"/>
      <c r="L1218" s="1"/>
      <c r="R1218" s="1"/>
      <c r="AC1218" s="1"/>
      <c r="AE1218" s="1"/>
      <c r="AG1218" s="1"/>
    </row>
    <row r="1219" spans="6:33" customHeight="1">
      <c r="F1219" s="1"/>
      <c r="G1219" s="1"/>
      <c r="J1219" s="1"/>
      <c r="K1219" s="1"/>
      <c r="L1219" s="1"/>
      <c r="R1219" s="1"/>
      <c r="AC1219" s="1"/>
      <c r="AE1219" s="1"/>
      <c r="AG1219" s="1"/>
    </row>
    <row r="1220" spans="6:33" customHeight="1">
      <c r="F1220" s="1"/>
      <c r="G1220" s="1"/>
      <c r="J1220" s="1"/>
      <c r="K1220" s="1"/>
      <c r="L1220" s="1"/>
      <c r="R1220" s="1"/>
      <c r="AC1220" s="1"/>
      <c r="AE1220" s="1"/>
      <c r="AG1220" s="1"/>
    </row>
    <row r="1221" spans="6:33" customHeight="1">
      <c r="F1221" s="1"/>
      <c r="G1221" s="1"/>
      <c r="J1221" s="1"/>
      <c r="K1221" s="1"/>
      <c r="L1221" s="1"/>
      <c r="R1221" s="1"/>
      <c r="AC1221" s="1"/>
      <c r="AE1221" s="1"/>
      <c r="AG1221" s="1"/>
    </row>
    <row r="1222" spans="6:33" customHeight="1">
      <c r="F1222" s="1"/>
      <c r="G1222" s="1"/>
      <c r="J1222" s="1"/>
      <c r="K1222" s="1"/>
      <c r="L1222" s="1"/>
      <c r="R1222" s="1"/>
      <c r="AC1222" s="1"/>
      <c r="AE1222" s="1"/>
      <c r="AG1222" s="1"/>
    </row>
    <row r="1223" spans="6:33" customHeight="1">
      <c r="F1223" s="1"/>
      <c r="G1223" s="1"/>
      <c r="J1223" s="1"/>
      <c r="K1223" s="1"/>
      <c r="L1223" s="1"/>
      <c r="R1223" s="1"/>
      <c r="AC1223" s="1"/>
      <c r="AE1223" s="1"/>
      <c r="AG1223" s="1"/>
    </row>
    <row r="1224" spans="6:33" customHeight="1">
      <c r="F1224" s="1"/>
      <c r="G1224" s="1"/>
      <c r="J1224" s="1"/>
      <c r="K1224" s="1"/>
      <c r="L1224" s="1"/>
      <c r="R1224" s="1"/>
      <c r="AC1224" s="1"/>
      <c r="AE1224" s="1"/>
      <c r="AG1224" s="1"/>
    </row>
    <row r="1225" spans="6:33" customHeight="1">
      <c r="F1225" s="1"/>
      <c r="G1225" s="1"/>
      <c r="J1225" s="1"/>
      <c r="K1225" s="1"/>
      <c r="L1225" s="1"/>
      <c r="R1225" s="1"/>
      <c r="AC1225" s="1"/>
      <c r="AE1225" s="1"/>
      <c r="AG1225" s="1"/>
    </row>
    <row r="1226" spans="6:33" customHeight="1">
      <c r="F1226" s="1"/>
      <c r="G1226" s="1"/>
      <c r="J1226" s="1"/>
      <c r="K1226" s="1"/>
      <c r="L1226" s="1"/>
      <c r="R1226" s="1"/>
      <c r="AC1226" s="1"/>
      <c r="AE1226" s="1"/>
      <c r="AG1226" s="1"/>
    </row>
    <row r="1227" spans="6:33" customHeight="1">
      <c r="F1227" s="1"/>
      <c r="G1227" s="1"/>
      <c r="J1227" s="1"/>
      <c r="K1227" s="1"/>
      <c r="L1227" s="1"/>
      <c r="R1227" s="1"/>
      <c r="AC1227" s="1"/>
      <c r="AE1227" s="1"/>
      <c r="AG1227" s="1"/>
    </row>
    <row r="1228" spans="6:33" customHeight="1">
      <c r="F1228" s="1"/>
      <c r="G1228" s="1"/>
      <c r="J1228" s="1"/>
      <c r="K1228" s="1"/>
      <c r="L1228" s="1"/>
      <c r="R1228" s="1"/>
      <c r="AC1228" s="1"/>
      <c r="AE1228" s="1"/>
      <c r="AG1228" s="1"/>
    </row>
    <row r="1229" spans="6:33" customHeight="1">
      <c r="F1229" s="1"/>
      <c r="G1229" s="1"/>
      <c r="J1229" s="1"/>
      <c r="K1229" s="1"/>
      <c r="L1229" s="1"/>
      <c r="R1229" s="1"/>
      <c r="AC1229" s="1"/>
      <c r="AE1229" s="1"/>
      <c r="AG1229" s="1"/>
    </row>
    <row r="1230" spans="6:33" customHeight="1">
      <c r="F1230" s="1"/>
      <c r="G1230" s="1"/>
      <c r="J1230" s="1"/>
      <c r="K1230" s="1"/>
      <c r="L1230" s="1"/>
      <c r="R1230" s="1"/>
      <c r="AC1230" s="1"/>
      <c r="AE1230" s="1"/>
      <c r="AG1230" s="1"/>
    </row>
    <row r="1231" spans="6:33" customHeight="1">
      <c r="F1231" s="1"/>
      <c r="G1231" s="1"/>
      <c r="J1231" s="1"/>
      <c r="K1231" s="1"/>
      <c r="L1231" s="1"/>
      <c r="R1231" s="1"/>
      <c r="AC1231" s="1"/>
      <c r="AE1231" s="1"/>
      <c r="AG1231" s="1"/>
    </row>
    <row r="1232" spans="6:33" customHeight="1">
      <c r="F1232" s="1"/>
      <c r="G1232" s="1"/>
      <c r="J1232" s="1"/>
      <c r="K1232" s="1"/>
      <c r="L1232" s="1"/>
      <c r="R1232" s="1"/>
      <c r="AC1232" s="1"/>
      <c r="AE1232" s="1"/>
      <c r="AG1232" s="1"/>
    </row>
    <row r="1233" spans="6:33" customHeight="1">
      <c r="F1233" s="1"/>
      <c r="G1233" s="1"/>
      <c r="J1233" s="1"/>
      <c r="K1233" s="1"/>
      <c r="L1233" s="1"/>
      <c r="R1233" s="1"/>
      <c r="AC1233" s="1"/>
      <c r="AE1233" s="1"/>
      <c r="AG1233" s="1"/>
    </row>
    <row r="1234" spans="6:33" customHeight="1">
      <c r="F1234" s="1"/>
      <c r="G1234" s="1"/>
      <c r="J1234" s="1"/>
      <c r="K1234" s="1"/>
      <c r="L1234" s="1"/>
      <c r="R1234" s="1"/>
      <c r="AC1234" s="1"/>
      <c r="AE1234" s="1"/>
      <c r="AG1234" s="1"/>
    </row>
    <row r="1235" spans="6:33" customHeight="1">
      <c r="F1235" s="1"/>
      <c r="G1235" s="1"/>
      <c r="J1235" s="1"/>
      <c r="K1235" s="1"/>
      <c r="L1235" s="1"/>
      <c r="R1235" s="1"/>
      <c r="AC1235" s="1"/>
      <c r="AE1235" s="1"/>
      <c r="AG1235" s="1"/>
    </row>
    <row r="1236" spans="6:33" customHeight="1">
      <c r="F1236" s="1"/>
      <c r="G1236" s="1"/>
      <c r="J1236" s="1"/>
      <c r="K1236" s="1"/>
      <c r="L1236" s="1"/>
      <c r="R1236" s="1"/>
      <c r="AC1236" s="1"/>
      <c r="AE1236" s="1"/>
      <c r="AG1236" s="1"/>
    </row>
    <row r="1237" spans="6:33" customHeight="1">
      <c r="F1237" s="1"/>
      <c r="G1237" s="1"/>
      <c r="J1237" s="1"/>
      <c r="K1237" s="1"/>
      <c r="L1237" s="1"/>
      <c r="R1237" s="1"/>
      <c r="AC1237" s="1"/>
      <c r="AE1237" s="1"/>
      <c r="AG1237" s="1"/>
    </row>
    <row r="1238" spans="6:33" customHeight="1">
      <c r="F1238" s="1"/>
      <c r="G1238" s="1"/>
      <c r="J1238" s="1"/>
      <c r="K1238" s="1"/>
      <c r="L1238" s="1"/>
      <c r="R1238" s="1"/>
      <c r="AC1238" s="1"/>
      <c r="AE1238" s="1"/>
      <c r="AG1238" s="1"/>
    </row>
    <row r="1239" spans="6:33" customHeight="1">
      <c r="F1239" s="1"/>
      <c r="G1239" s="1"/>
      <c r="J1239" s="1"/>
      <c r="K1239" s="1"/>
      <c r="L1239" s="1"/>
      <c r="R1239" s="1"/>
      <c r="AC1239" s="1"/>
      <c r="AE1239" s="1"/>
      <c r="AG1239" s="1"/>
    </row>
    <row r="1240" spans="6:33" customHeight="1">
      <c r="F1240" s="1"/>
      <c r="G1240" s="1"/>
      <c r="J1240" s="1"/>
      <c r="K1240" s="1"/>
      <c r="L1240" s="1"/>
      <c r="R1240" s="1"/>
      <c r="AC1240" s="1"/>
      <c r="AE1240" s="1"/>
      <c r="AG1240" s="1"/>
    </row>
    <row r="1241" spans="6:33" customHeight="1">
      <c r="F1241" s="1"/>
      <c r="G1241" s="1"/>
      <c r="J1241" s="1"/>
      <c r="K1241" s="1"/>
      <c r="L1241" s="1"/>
      <c r="R1241" s="1"/>
      <c r="AC1241" s="1"/>
      <c r="AE1241" s="1"/>
      <c r="AG1241" s="1"/>
    </row>
    <row r="1242" spans="6:33" customHeight="1">
      <c r="F1242" s="1"/>
      <c r="G1242" s="1"/>
      <c r="J1242" s="1"/>
      <c r="K1242" s="1"/>
      <c r="L1242" s="1"/>
      <c r="R1242" s="1"/>
      <c r="AC1242" s="1"/>
      <c r="AE1242" s="1"/>
      <c r="AG1242" s="1"/>
    </row>
    <row r="1243" spans="6:33" customHeight="1">
      <c r="F1243" s="1"/>
      <c r="G1243" s="1"/>
      <c r="J1243" s="1"/>
      <c r="K1243" s="1"/>
      <c r="L1243" s="1"/>
      <c r="R1243" s="1"/>
      <c r="AC1243" s="1"/>
      <c r="AE1243" s="1"/>
      <c r="AG1243" s="1"/>
    </row>
    <row r="1244" spans="6:33" customHeight="1">
      <c r="F1244" s="1"/>
      <c r="G1244" s="1"/>
      <c r="J1244" s="1"/>
      <c r="K1244" s="1"/>
      <c r="L1244" s="1"/>
      <c r="R1244" s="1"/>
      <c r="AC1244" s="1"/>
      <c r="AE1244" s="1"/>
      <c r="AG1244" s="1"/>
    </row>
    <row r="1245" spans="6:33" customHeight="1">
      <c r="F1245" s="1"/>
      <c r="G1245" s="1"/>
      <c r="J1245" s="1"/>
      <c r="K1245" s="1"/>
      <c r="L1245" s="1"/>
      <c r="R1245" s="1"/>
      <c r="AC1245" s="1"/>
      <c r="AE1245" s="1"/>
      <c r="AG1245" s="1"/>
    </row>
    <row r="1246" spans="6:33" customHeight="1">
      <c r="F1246" s="1"/>
      <c r="G1246" s="1"/>
      <c r="J1246" s="1"/>
      <c r="K1246" s="1"/>
      <c r="L1246" s="1"/>
      <c r="R1246" s="1"/>
      <c r="AC1246" s="1"/>
      <c r="AE1246" s="1"/>
      <c r="AG1246" s="1"/>
    </row>
    <row r="1247" spans="6:33" customHeight="1">
      <c r="F1247" s="1"/>
      <c r="G1247" s="1"/>
      <c r="J1247" s="1"/>
      <c r="K1247" s="1"/>
      <c r="L1247" s="1"/>
      <c r="R1247" s="1"/>
      <c r="AC1247" s="1"/>
      <c r="AE1247" s="1"/>
      <c r="AG1247" s="1"/>
    </row>
    <row r="1248" spans="6:33" customHeight="1">
      <c r="F1248" s="1"/>
      <c r="G1248" s="1"/>
      <c r="J1248" s="1"/>
      <c r="K1248" s="1"/>
      <c r="L1248" s="1"/>
      <c r="R1248" s="1"/>
      <c r="AC1248" s="1"/>
      <c r="AE1248" s="1"/>
      <c r="AG1248" s="1"/>
    </row>
    <row r="1249" spans="6:33" customHeight="1">
      <c r="F1249" s="1"/>
      <c r="G1249" s="1"/>
      <c r="J1249" s="1"/>
      <c r="K1249" s="1"/>
      <c r="L1249" s="1"/>
      <c r="R1249" s="1"/>
      <c r="AC1249" s="1"/>
      <c r="AE1249" s="1"/>
      <c r="AG1249" s="1"/>
    </row>
    <row r="1250" spans="6:33" customHeight="1">
      <c r="F1250" s="1"/>
      <c r="G1250" s="1"/>
      <c r="J1250" s="1"/>
      <c r="K1250" s="1"/>
      <c r="L1250" s="1"/>
      <c r="R1250" s="1"/>
      <c r="AC1250" s="1"/>
      <c r="AE1250" s="1"/>
      <c r="AG1250" s="1"/>
    </row>
    <row r="1251" spans="6:33" customHeight="1">
      <c r="F1251" s="1"/>
      <c r="G1251" s="1"/>
      <c r="J1251" s="1"/>
      <c r="K1251" s="1"/>
      <c r="L1251" s="1"/>
      <c r="R1251" s="1"/>
      <c r="AC1251" s="1"/>
      <c r="AE1251" s="1"/>
      <c r="AG1251" s="1"/>
    </row>
    <row r="1252" spans="6:33" customHeight="1">
      <c r="F1252" s="1"/>
      <c r="G1252" s="1"/>
      <c r="J1252" s="1"/>
      <c r="K1252" s="1"/>
      <c r="L1252" s="1"/>
      <c r="R1252" s="1"/>
      <c r="AC1252" s="1"/>
      <c r="AE1252" s="1"/>
      <c r="AG1252" s="1"/>
    </row>
    <row r="1253" spans="6:33" customHeight="1">
      <c r="F1253" s="1"/>
      <c r="G1253" s="1"/>
      <c r="J1253" s="1"/>
      <c r="K1253" s="1"/>
      <c r="L1253" s="1"/>
      <c r="R1253" s="1"/>
      <c r="AC1253" s="1"/>
      <c r="AE1253" s="1"/>
      <c r="AG1253" s="1"/>
    </row>
    <row r="1254" spans="6:33" customHeight="1">
      <c r="F1254" s="1"/>
      <c r="G1254" s="1"/>
      <c r="J1254" s="1"/>
      <c r="K1254" s="1"/>
      <c r="L1254" s="1"/>
      <c r="R1254" s="1"/>
      <c r="AC1254" s="1"/>
      <c r="AE1254" s="1"/>
      <c r="AG1254" s="1"/>
    </row>
    <row r="1255" spans="6:33" customHeight="1">
      <c r="F1255" s="1"/>
      <c r="G1255" s="1"/>
      <c r="J1255" s="1"/>
      <c r="K1255" s="1"/>
      <c r="L1255" s="1"/>
      <c r="R1255" s="1"/>
      <c r="AC1255" s="1"/>
      <c r="AE1255" s="1"/>
      <c r="AG1255" s="1"/>
    </row>
    <row r="1256" spans="6:33" customHeight="1">
      <c r="F1256" s="1"/>
      <c r="G1256" s="1"/>
      <c r="J1256" s="1"/>
      <c r="K1256" s="1"/>
      <c r="L1256" s="1"/>
      <c r="R1256" s="1"/>
      <c r="AC1256" s="1"/>
      <c r="AE1256" s="1"/>
      <c r="AG1256" s="1"/>
    </row>
    <row r="1257" spans="6:33" customHeight="1">
      <c r="F1257" s="1"/>
      <c r="G1257" s="1"/>
      <c r="J1257" s="1"/>
      <c r="K1257" s="1"/>
      <c r="L1257" s="1"/>
      <c r="R1257" s="1"/>
      <c r="AC1257" s="1"/>
      <c r="AE1257" s="1"/>
      <c r="AG1257" s="1"/>
    </row>
    <row r="1258" spans="6:33" customHeight="1">
      <c r="F1258" s="1"/>
      <c r="G1258" s="1"/>
      <c r="J1258" s="1"/>
      <c r="K1258" s="1"/>
      <c r="L1258" s="1"/>
      <c r="R1258" s="1"/>
      <c r="AC1258" s="1"/>
      <c r="AE1258" s="1"/>
      <c r="AG1258" s="1"/>
    </row>
    <row r="1259" spans="6:33" customHeight="1">
      <c r="F1259" s="1"/>
      <c r="G1259" s="1"/>
      <c r="J1259" s="1"/>
      <c r="K1259" s="1"/>
      <c r="L1259" s="1"/>
      <c r="R1259" s="1"/>
      <c r="AC1259" s="1"/>
      <c r="AE1259" s="1"/>
      <c r="AG1259" s="1"/>
    </row>
    <row r="1260" spans="6:33" customHeight="1">
      <c r="F1260" s="1"/>
      <c r="G1260" s="1"/>
      <c r="J1260" s="1"/>
      <c r="K1260" s="1"/>
      <c r="L1260" s="1"/>
      <c r="R1260" s="1"/>
      <c r="AC1260" s="1"/>
      <c r="AE1260" s="1"/>
      <c r="AG1260" s="1"/>
    </row>
    <row r="1261" spans="6:33" customHeight="1">
      <c r="F1261" s="1"/>
      <c r="G1261" s="1"/>
      <c r="J1261" s="1"/>
      <c r="K1261" s="1"/>
      <c r="L1261" s="1"/>
      <c r="R1261" s="1"/>
      <c r="AC1261" s="1"/>
      <c r="AE1261" s="1"/>
      <c r="AG1261" s="1"/>
    </row>
    <row r="1262" spans="6:33" customHeight="1">
      <c r="F1262" s="1"/>
      <c r="G1262" s="1"/>
      <c r="J1262" s="1"/>
      <c r="K1262" s="1"/>
      <c r="L1262" s="1"/>
      <c r="R1262" s="1"/>
      <c r="AC1262" s="1"/>
      <c r="AE1262" s="1"/>
      <c r="AG1262" s="1"/>
    </row>
    <row r="1263" spans="6:33" customHeight="1">
      <c r="F1263" s="1"/>
      <c r="G1263" s="1"/>
      <c r="J1263" s="1"/>
      <c r="K1263" s="1"/>
      <c r="L1263" s="1"/>
      <c r="R1263" s="1"/>
      <c r="AC1263" s="1"/>
      <c r="AE1263" s="1"/>
      <c r="AG1263" s="1"/>
    </row>
    <row r="1264" spans="6:33" customHeight="1">
      <c r="F1264" s="1"/>
      <c r="G1264" s="1"/>
      <c r="J1264" s="1"/>
      <c r="K1264" s="1"/>
      <c r="L1264" s="1"/>
      <c r="R1264" s="1"/>
      <c r="AC1264" s="1"/>
      <c r="AE1264" s="1"/>
      <c r="AG1264" s="1"/>
    </row>
    <row r="1265" spans="6:33" customHeight="1">
      <c r="F1265" s="1"/>
      <c r="G1265" s="1"/>
      <c r="J1265" s="1"/>
      <c r="K1265" s="1"/>
      <c r="L1265" s="1"/>
      <c r="R1265" s="1"/>
      <c r="AC1265" s="1"/>
      <c r="AE1265" s="1"/>
      <c r="AG1265" s="1"/>
    </row>
    <row r="1266" spans="6:33" customHeight="1">
      <c r="F1266" s="1"/>
      <c r="G1266" s="1"/>
      <c r="J1266" s="1"/>
      <c r="K1266" s="1"/>
      <c r="L1266" s="1"/>
      <c r="R1266" s="1"/>
      <c r="AC1266" s="1"/>
      <c r="AE1266" s="1"/>
      <c r="AG1266" s="1"/>
    </row>
    <row r="1267" spans="6:33" customHeight="1">
      <c r="F1267" s="1"/>
      <c r="G1267" s="1"/>
      <c r="J1267" s="1"/>
      <c r="K1267" s="1"/>
      <c r="L1267" s="1"/>
      <c r="R1267" s="1"/>
      <c r="AC1267" s="1"/>
      <c r="AE1267" s="1"/>
      <c r="AG1267" s="1"/>
    </row>
    <row r="1268" spans="6:33" customHeight="1">
      <c r="F1268" s="1"/>
      <c r="G1268" s="1"/>
      <c r="J1268" s="1"/>
      <c r="K1268" s="1"/>
      <c r="L1268" s="1"/>
      <c r="R1268" s="1"/>
      <c r="AC1268" s="1"/>
      <c r="AE1268" s="1"/>
      <c r="AG1268" s="1"/>
    </row>
    <row r="1269" spans="6:33" customHeight="1">
      <c r="F1269" s="1"/>
      <c r="G1269" s="1"/>
      <c r="J1269" s="1"/>
      <c r="K1269" s="1"/>
      <c r="L1269" s="1"/>
      <c r="R1269" s="1"/>
      <c r="AC1269" s="1"/>
      <c r="AE1269" s="1"/>
      <c r="AG1269" s="1"/>
    </row>
    <row r="1270" spans="6:33" customHeight="1">
      <c r="F1270" s="1"/>
      <c r="G1270" s="1"/>
      <c r="J1270" s="1"/>
      <c r="K1270" s="1"/>
      <c r="L1270" s="1"/>
      <c r="R1270" s="1"/>
      <c r="AC1270" s="1"/>
      <c r="AE1270" s="1"/>
      <c r="AG1270" s="1"/>
    </row>
    <row r="1271" spans="6:33" customHeight="1">
      <c r="F1271" s="1"/>
      <c r="G1271" s="1"/>
      <c r="J1271" s="1"/>
      <c r="K1271" s="1"/>
      <c r="L1271" s="1"/>
      <c r="R1271" s="1"/>
      <c r="AC1271" s="1"/>
      <c r="AE1271" s="1"/>
      <c r="AG1271" s="1"/>
    </row>
    <row r="1272" spans="6:33" customHeight="1">
      <c r="F1272" s="1"/>
      <c r="G1272" s="1"/>
      <c r="J1272" s="1"/>
      <c r="K1272" s="1"/>
      <c r="L1272" s="1"/>
      <c r="R1272" s="1"/>
      <c r="AC1272" s="1"/>
      <c r="AE1272" s="1"/>
      <c r="AG1272" s="1"/>
    </row>
    <row r="1273" spans="6:33" customHeight="1">
      <c r="F1273" s="1"/>
      <c r="G1273" s="1"/>
      <c r="J1273" s="1"/>
      <c r="K1273" s="1"/>
      <c r="L1273" s="1"/>
      <c r="R1273" s="1"/>
      <c r="AC1273" s="1"/>
      <c r="AE1273" s="1"/>
      <c r="AG1273" s="1"/>
    </row>
    <row r="1274" spans="6:33" customHeight="1">
      <c r="F1274" s="1"/>
      <c r="G1274" s="1"/>
      <c r="J1274" s="1"/>
      <c r="K1274" s="1"/>
      <c r="L1274" s="1"/>
      <c r="R1274" s="1"/>
      <c r="AC1274" s="1"/>
      <c r="AE1274" s="1"/>
      <c r="AG1274" s="1"/>
    </row>
    <row r="1275" spans="6:33" customHeight="1">
      <c r="F1275" s="1"/>
      <c r="G1275" s="1"/>
      <c r="J1275" s="1"/>
      <c r="K1275" s="1"/>
      <c r="L1275" s="1"/>
      <c r="R1275" s="1"/>
      <c r="AC1275" s="1"/>
      <c r="AE1275" s="1"/>
      <c r="AG1275" s="1"/>
    </row>
    <row r="1276" spans="6:33" customHeight="1">
      <c r="F1276" s="1"/>
      <c r="G1276" s="1"/>
      <c r="J1276" s="1"/>
      <c r="K1276" s="1"/>
      <c r="L1276" s="1"/>
      <c r="R1276" s="1"/>
      <c r="AC1276" s="1"/>
      <c r="AE1276" s="1"/>
      <c r="AG1276" s="1"/>
    </row>
    <row r="1277" spans="6:33" customHeight="1">
      <c r="F1277" s="1"/>
      <c r="G1277" s="1"/>
      <c r="J1277" s="1"/>
      <c r="K1277" s="1"/>
      <c r="L1277" s="1"/>
      <c r="R1277" s="1"/>
      <c r="AC1277" s="1"/>
      <c r="AE1277" s="1"/>
      <c r="AG1277" s="1"/>
    </row>
    <row r="1278" spans="6:33" customHeight="1">
      <c r="F1278" s="1"/>
      <c r="G1278" s="1"/>
      <c r="J1278" s="1"/>
      <c r="K1278" s="1"/>
      <c r="L1278" s="1"/>
      <c r="R1278" s="1"/>
      <c r="AC1278" s="1"/>
      <c r="AE1278" s="1"/>
      <c r="AG1278" s="1"/>
    </row>
    <row r="1279" spans="6:33" customHeight="1">
      <c r="F1279" s="1"/>
      <c r="G1279" s="1"/>
      <c r="J1279" s="1"/>
      <c r="K1279" s="1"/>
      <c r="L1279" s="1"/>
      <c r="R1279" s="1"/>
      <c r="AC1279" s="1"/>
      <c r="AE1279" s="1"/>
      <c r="AG1279" s="1"/>
    </row>
    <row r="1280" spans="6:33" customHeight="1">
      <c r="F1280" s="1"/>
      <c r="G1280" s="1"/>
      <c r="J1280" s="1"/>
      <c r="K1280" s="1"/>
      <c r="L1280" s="1"/>
      <c r="R1280" s="1"/>
      <c r="AC1280" s="1"/>
      <c r="AE1280" s="1"/>
      <c r="AG1280" s="1"/>
    </row>
    <row r="1281" spans="6:33" customHeight="1">
      <c r="F1281" s="1"/>
      <c r="G1281" s="1"/>
      <c r="J1281" s="1"/>
      <c r="K1281" s="1"/>
      <c r="L1281" s="1"/>
      <c r="R1281" s="1"/>
      <c r="AC1281" s="1"/>
      <c r="AE1281" s="1"/>
      <c r="AG1281" s="1"/>
    </row>
    <row r="1282" spans="6:33" customHeight="1">
      <c r="F1282" s="1"/>
      <c r="G1282" s="1"/>
      <c r="J1282" s="1"/>
      <c r="K1282" s="1"/>
      <c r="L1282" s="1"/>
      <c r="R1282" s="1"/>
      <c r="AC1282" s="1"/>
      <c r="AE1282" s="1"/>
      <c r="AG1282" s="1"/>
    </row>
    <row r="1283" spans="6:33" customHeight="1">
      <c r="F1283" s="1"/>
      <c r="G1283" s="1"/>
      <c r="J1283" s="1"/>
      <c r="K1283" s="1"/>
      <c r="L1283" s="1"/>
      <c r="R1283" s="1"/>
      <c r="AC1283" s="1"/>
      <c r="AE1283" s="1"/>
      <c r="AG1283" s="1"/>
    </row>
    <row r="1284" spans="6:33" customHeight="1">
      <c r="F1284" s="1"/>
      <c r="G1284" s="1"/>
      <c r="J1284" s="1"/>
      <c r="K1284" s="1"/>
      <c r="L1284" s="1"/>
      <c r="R1284" s="1"/>
      <c r="AC1284" s="1"/>
      <c r="AE1284" s="1"/>
      <c r="AG1284" s="1"/>
    </row>
    <row r="1285" spans="6:33" customHeight="1">
      <c r="F1285" s="1"/>
      <c r="G1285" s="1"/>
      <c r="J1285" s="1"/>
      <c r="K1285" s="1"/>
      <c r="L1285" s="1"/>
      <c r="R1285" s="1"/>
      <c r="AC1285" s="1"/>
      <c r="AE1285" s="1"/>
      <c r="AG1285" s="1"/>
    </row>
    <row r="1286" spans="6:33" customHeight="1">
      <c r="F1286" s="1"/>
      <c r="G1286" s="1"/>
      <c r="J1286" s="1"/>
      <c r="K1286" s="1"/>
      <c r="L1286" s="1"/>
      <c r="R1286" s="1"/>
      <c r="AC1286" s="1"/>
      <c r="AE1286" s="1"/>
      <c r="AG1286" s="1"/>
    </row>
    <row r="1287" spans="6:33" customHeight="1">
      <c r="F1287" s="1"/>
      <c r="G1287" s="1"/>
      <c r="J1287" s="1"/>
      <c r="K1287" s="1"/>
      <c r="L1287" s="1"/>
      <c r="R1287" s="1"/>
      <c r="AC1287" s="1"/>
      <c r="AE1287" s="1"/>
      <c r="AG1287" s="1"/>
    </row>
    <row r="1288" spans="6:33" customHeight="1">
      <c r="F1288" s="1"/>
      <c r="G1288" s="1"/>
      <c r="J1288" s="1"/>
      <c r="K1288" s="1"/>
      <c r="L1288" s="1"/>
      <c r="R1288" s="1"/>
      <c r="AC1288" s="1"/>
      <c r="AE1288" s="1"/>
      <c r="AG1288" s="1"/>
    </row>
    <row r="1289" spans="6:33" customHeight="1">
      <c r="F1289" s="1"/>
      <c r="G1289" s="1"/>
      <c r="J1289" s="1"/>
      <c r="K1289" s="1"/>
      <c r="L1289" s="1"/>
      <c r="R1289" s="1"/>
      <c r="AC1289" s="1"/>
      <c r="AE1289" s="1"/>
      <c r="AG1289" s="1"/>
    </row>
    <row r="1290" spans="6:33" customHeight="1">
      <c r="F1290" s="1"/>
      <c r="G1290" s="1"/>
      <c r="J1290" s="1"/>
      <c r="K1290" s="1"/>
      <c r="L1290" s="1"/>
      <c r="R1290" s="1"/>
      <c r="AC1290" s="1"/>
      <c r="AE1290" s="1"/>
      <c r="AG1290" s="1"/>
    </row>
    <row r="1291" spans="6:33" customHeight="1">
      <c r="F1291" s="1"/>
      <c r="G1291" s="1"/>
      <c r="J1291" s="1"/>
      <c r="K1291" s="1"/>
      <c r="L1291" s="1"/>
      <c r="R1291" s="1"/>
      <c r="AC1291" s="1"/>
      <c r="AE1291" s="1"/>
      <c r="AG1291" s="1"/>
    </row>
    <row r="1292" spans="6:33" customHeight="1">
      <c r="F1292" s="1"/>
      <c r="G1292" s="1"/>
      <c r="J1292" s="1"/>
      <c r="K1292" s="1"/>
      <c r="L1292" s="1"/>
      <c r="R1292" s="1"/>
      <c r="AC1292" s="1"/>
      <c r="AE1292" s="1"/>
      <c r="AG1292" s="1"/>
    </row>
    <row r="1293" spans="6:33" customHeight="1">
      <c r="F1293" s="1"/>
      <c r="G1293" s="1"/>
      <c r="J1293" s="1"/>
      <c r="K1293" s="1"/>
      <c r="L1293" s="1"/>
      <c r="R1293" s="1"/>
      <c r="AC1293" s="1"/>
      <c r="AE1293" s="1"/>
      <c r="AG1293" s="1"/>
    </row>
    <row r="1294" spans="6:33" customHeight="1">
      <c r="F1294" s="1"/>
      <c r="G1294" s="1"/>
      <c r="J1294" s="1"/>
      <c r="K1294" s="1"/>
      <c r="L1294" s="1"/>
      <c r="R1294" s="1"/>
      <c r="AC1294" s="1"/>
      <c r="AE1294" s="1"/>
      <c r="AG1294" s="1"/>
    </row>
    <row r="1295" spans="6:33" customHeight="1">
      <c r="F1295" s="1"/>
      <c r="G1295" s="1"/>
      <c r="J1295" s="1"/>
      <c r="K1295" s="1"/>
      <c r="L1295" s="1"/>
      <c r="R1295" s="1"/>
      <c r="AC1295" s="1"/>
      <c r="AE1295" s="1"/>
      <c r="AG1295" s="1"/>
    </row>
    <row r="1296" spans="6:33" customHeight="1">
      <c r="F1296" s="1"/>
      <c r="G1296" s="1"/>
      <c r="J1296" s="1"/>
      <c r="K1296" s="1"/>
      <c r="L1296" s="1"/>
      <c r="R1296" s="1"/>
      <c r="AC1296" s="1"/>
      <c r="AE1296" s="1"/>
      <c r="AG1296" s="1"/>
    </row>
    <row r="1297" spans="6:33" customHeight="1">
      <c r="F1297" s="1"/>
      <c r="G1297" s="1"/>
      <c r="J1297" s="1"/>
      <c r="K1297" s="1"/>
      <c r="L1297" s="1"/>
      <c r="R1297" s="1"/>
      <c r="AC1297" s="1"/>
      <c r="AE1297" s="1"/>
      <c r="AG1297" s="1"/>
    </row>
    <row r="1298" spans="6:33" customHeight="1">
      <c r="F1298" s="1"/>
      <c r="G1298" s="1"/>
      <c r="J1298" s="1"/>
      <c r="K1298" s="1"/>
      <c r="L1298" s="1"/>
      <c r="R1298" s="1"/>
      <c r="AC1298" s="1"/>
      <c r="AE1298" s="1"/>
      <c r="AG1298" s="1"/>
    </row>
    <row r="1299" spans="6:33" customHeight="1">
      <c r="F1299" s="1"/>
      <c r="G1299" s="1"/>
      <c r="J1299" s="1"/>
      <c r="K1299" s="1"/>
      <c r="L1299" s="1"/>
      <c r="R1299" s="1"/>
      <c r="AC1299" s="1"/>
      <c r="AE1299" s="1"/>
      <c r="AG1299" s="1"/>
    </row>
    <row r="1300" spans="6:33" customHeight="1">
      <c r="F1300" s="1"/>
      <c r="G1300" s="1"/>
      <c r="J1300" s="1"/>
      <c r="K1300" s="1"/>
      <c r="L1300" s="1"/>
      <c r="R1300" s="1"/>
      <c r="AC1300" s="1"/>
      <c r="AE1300" s="1"/>
      <c r="AG1300" s="1"/>
    </row>
    <row r="1301" spans="6:33" customHeight="1">
      <c r="F1301" s="1"/>
      <c r="G1301" s="1"/>
      <c r="J1301" s="1"/>
      <c r="K1301" s="1"/>
      <c r="L1301" s="1"/>
      <c r="R1301" s="1"/>
      <c r="AC1301" s="1"/>
      <c r="AE1301" s="1"/>
      <c r="AG1301" s="1"/>
    </row>
    <row r="1302" spans="6:33" customHeight="1">
      <c r="F1302" s="1"/>
      <c r="G1302" s="1"/>
      <c r="J1302" s="1"/>
      <c r="K1302" s="1"/>
      <c r="L1302" s="1"/>
      <c r="R1302" s="1"/>
      <c r="AC1302" s="1"/>
      <c r="AE1302" s="1"/>
      <c r="AG1302" s="1"/>
    </row>
    <row r="1303" spans="6:33" customHeight="1">
      <c r="F1303" s="1"/>
      <c r="G1303" s="1"/>
      <c r="J1303" s="1"/>
      <c r="K1303" s="1"/>
      <c r="L1303" s="1"/>
      <c r="R1303" s="1"/>
      <c r="AC1303" s="1"/>
      <c r="AE1303" s="1"/>
      <c r="AG1303" s="1"/>
    </row>
    <row r="1304" spans="6:33" customHeight="1">
      <c r="F1304" s="1"/>
      <c r="G1304" s="1"/>
      <c r="J1304" s="1"/>
      <c r="K1304" s="1"/>
      <c r="L1304" s="1"/>
      <c r="R1304" s="1"/>
      <c r="AC1304" s="1"/>
      <c r="AE1304" s="1"/>
      <c r="AG1304" s="1"/>
    </row>
    <row r="1305" spans="6:33" customHeight="1">
      <c r="F1305" s="1"/>
      <c r="G1305" s="1"/>
      <c r="J1305" s="1"/>
      <c r="K1305" s="1"/>
      <c r="L1305" s="1"/>
      <c r="R1305" s="1"/>
      <c r="AC1305" s="1"/>
      <c r="AE1305" s="1"/>
      <c r="AG1305" s="1"/>
    </row>
    <row r="1306" spans="6:33" customHeight="1">
      <c r="F1306" s="1"/>
      <c r="G1306" s="1"/>
      <c r="J1306" s="1"/>
      <c r="K1306" s="1"/>
      <c r="L1306" s="1"/>
      <c r="R1306" s="1"/>
      <c r="AC1306" s="1"/>
      <c r="AE1306" s="1"/>
      <c r="AG1306" s="1"/>
    </row>
    <row r="1307" spans="6:33" customHeight="1">
      <c r="F1307" s="1"/>
      <c r="G1307" s="1"/>
      <c r="J1307" s="1"/>
      <c r="K1307" s="1"/>
      <c r="L1307" s="1"/>
      <c r="R1307" s="1"/>
      <c r="AC1307" s="1"/>
      <c r="AE1307" s="1"/>
      <c r="AG1307" s="1"/>
    </row>
    <row r="1308" spans="6:33" customHeight="1">
      <c r="F1308" s="1"/>
      <c r="G1308" s="1"/>
      <c r="J1308" s="1"/>
      <c r="K1308" s="1"/>
      <c r="L1308" s="1"/>
      <c r="R1308" s="1"/>
      <c r="AC1308" s="1"/>
      <c r="AE1308" s="1"/>
      <c r="AG1308" s="1"/>
    </row>
    <row r="1309" spans="6:33" customHeight="1">
      <c r="F1309" s="1"/>
      <c r="G1309" s="1"/>
      <c r="J1309" s="1"/>
      <c r="K1309" s="1"/>
      <c r="L1309" s="1"/>
      <c r="R1309" s="1"/>
      <c r="AC1309" s="1"/>
      <c r="AE1309" s="1"/>
      <c r="AG1309" s="1"/>
    </row>
    <row r="1310" spans="6:33" customHeight="1">
      <c r="F1310" s="1"/>
      <c r="G1310" s="1"/>
      <c r="J1310" s="1"/>
      <c r="K1310" s="1"/>
      <c r="L1310" s="1"/>
      <c r="R1310" s="1"/>
      <c r="AC1310" s="1"/>
      <c r="AE1310" s="1"/>
      <c r="AG1310" s="1"/>
    </row>
    <row r="1311" spans="6:33" customHeight="1">
      <c r="F1311" s="1"/>
      <c r="G1311" s="1"/>
      <c r="J1311" s="1"/>
      <c r="K1311" s="1"/>
      <c r="L1311" s="1"/>
      <c r="R1311" s="1"/>
      <c r="AC1311" s="1"/>
      <c r="AE1311" s="1"/>
      <c r="AG1311" s="1"/>
    </row>
    <row r="1312" spans="6:33" customHeight="1">
      <c r="F1312" s="1"/>
      <c r="G1312" s="1"/>
      <c r="J1312" s="1"/>
      <c r="K1312" s="1"/>
      <c r="L1312" s="1"/>
      <c r="R1312" s="1"/>
      <c r="AC1312" s="1"/>
      <c r="AE1312" s="1"/>
      <c r="AG1312" s="1"/>
    </row>
    <row r="1313" spans="6:33" customHeight="1">
      <c r="F1313" s="1"/>
      <c r="G1313" s="1"/>
      <c r="J1313" s="1"/>
      <c r="K1313" s="1"/>
      <c r="L1313" s="1"/>
      <c r="R1313" s="1"/>
      <c r="AC1313" s="1"/>
      <c r="AE1313" s="1"/>
      <c r="AG1313" s="1"/>
    </row>
    <row r="1314" spans="6:33" customHeight="1">
      <c r="F1314" s="1"/>
      <c r="G1314" s="1"/>
      <c r="J1314" s="1"/>
      <c r="K1314" s="1"/>
      <c r="L1314" s="1"/>
      <c r="R1314" s="1"/>
      <c r="AC1314" s="1"/>
      <c r="AE1314" s="1"/>
      <c r="AG1314" s="1"/>
    </row>
    <row r="1315" spans="6:33" customHeight="1">
      <c r="F1315" s="1"/>
      <c r="G1315" s="1"/>
      <c r="J1315" s="1"/>
      <c r="K1315" s="1"/>
      <c r="L1315" s="1"/>
      <c r="R1315" s="1"/>
      <c r="AC1315" s="1"/>
      <c r="AE1315" s="1"/>
      <c r="AG1315" s="1"/>
    </row>
    <row r="1316" spans="6:33" customHeight="1">
      <c r="F1316" s="1"/>
      <c r="G1316" s="1"/>
      <c r="J1316" s="1"/>
      <c r="K1316" s="1"/>
      <c r="L1316" s="1"/>
      <c r="R1316" s="1"/>
      <c r="AC1316" s="1"/>
      <c r="AE1316" s="1"/>
      <c r="AG1316" s="1"/>
    </row>
    <row r="1317" spans="6:33" customHeight="1">
      <c r="F1317" s="1"/>
      <c r="G1317" s="1"/>
      <c r="J1317" s="1"/>
      <c r="K1317" s="1"/>
      <c r="L1317" s="1"/>
      <c r="R1317" s="1"/>
      <c r="AC1317" s="1"/>
      <c r="AE1317" s="1"/>
      <c r="AG1317" s="1"/>
    </row>
    <row r="1318" spans="6:33" customHeight="1">
      <c r="F1318" s="1"/>
      <c r="G1318" s="1"/>
      <c r="J1318" s="1"/>
      <c r="K1318" s="1"/>
      <c r="L1318" s="1"/>
      <c r="R1318" s="1"/>
      <c r="AC1318" s="1"/>
      <c r="AE1318" s="1"/>
      <c r="AG1318" s="1"/>
    </row>
    <row r="1319" spans="6:33" customHeight="1">
      <c r="F1319" s="1"/>
      <c r="G1319" s="1"/>
      <c r="J1319" s="1"/>
      <c r="K1319" s="1"/>
      <c r="L1319" s="1"/>
      <c r="R1319" s="1"/>
      <c r="AC1319" s="1"/>
      <c r="AE1319" s="1"/>
      <c r="AG1319" s="1"/>
    </row>
    <row r="1320" spans="6:33" customHeight="1">
      <c r="F1320" s="1"/>
      <c r="G1320" s="1"/>
      <c r="J1320" s="1"/>
      <c r="K1320" s="1"/>
      <c r="L1320" s="1"/>
      <c r="R1320" s="1"/>
      <c r="AC1320" s="1"/>
      <c r="AE1320" s="1"/>
      <c r="AG1320" s="1"/>
    </row>
    <row r="1321" spans="6:33" customHeight="1">
      <c r="F1321" s="1"/>
      <c r="G1321" s="1"/>
      <c r="J1321" s="1"/>
      <c r="K1321" s="1"/>
      <c r="L1321" s="1"/>
      <c r="R1321" s="1"/>
      <c r="AC1321" s="1"/>
      <c r="AE1321" s="1"/>
      <c r="AG1321" s="1"/>
    </row>
    <row r="1322" spans="6:33" customHeight="1">
      <c r="F1322" s="1"/>
      <c r="G1322" s="1"/>
      <c r="J1322" s="1"/>
      <c r="K1322" s="1"/>
      <c r="L1322" s="1"/>
      <c r="R1322" s="1"/>
      <c r="AC1322" s="1"/>
      <c r="AE1322" s="1"/>
      <c r="AG1322" s="1"/>
    </row>
    <row r="1323" spans="6:33" customHeight="1">
      <c r="F1323" s="1"/>
      <c r="G1323" s="1"/>
      <c r="J1323" s="1"/>
      <c r="K1323" s="1"/>
      <c r="L1323" s="1"/>
      <c r="R1323" s="1"/>
      <c r="AC1323" s="1"/>
      <c r="AE1323" s="1"/>
      <c r="AG1323" s="1"/>
    </row>
    <row r="1324" spans="6:33" customHeight="1">
      <c r="F1324" s="1"/>
      <c r="G1324" s="1"/>
      <c r="J1324" s="1"/>
      <c r="K1324" s="1"/>
      <c r="L1324" s="1"/>
      <c r="R1324" s="1"/>
      <c r="AC1324" s="1"/>
      <c r="AE1324" s="1"/>
      <c r="AG1324" s="1"/>
    </row>
  </sheetData>
  <mergeCells count="3">
    <mergeCell ref="A1:AJ1"/>
    <mergeCell ref="A2:AJ2"/>
    <mergeCell ref="A3:AJ3"/>
  </mergeCells>
  <conditionalFormatting sqref="H7:AV8 H29:AV29">
    <cfRule type="cellIs" dxfId="139" operator="lessThan" priority="2">
      <formula>0</formula>
    </cfRule>
  </conditionalFormatting>
  <conditionalFormatting sqref="H9:AV28">
    <cfRule type="cellIs" dxfId="140" operator="lessThan" priority="1">
      <formula>0</formula>
    </cfRule>
  </conditionalFormatting>
  <pageMargins left="0" right="0" top="0" bottom="0" header="0" footer="0"/>
  <pageSetup fitToWidth="0" fitToHeight="0" orientation="portrait"/>
  <headerFooter scaleWithDoc="1" alignWithMargins="0" differentFirst="0" differentOddEven="0"/>
  <tableParts count="1">
    <tablePart r:id="rId2"/>
  </tableParts>
  <extLst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Crystal Decisions</dc:creator>
  <dc:description>Powered by Crystal</dc:description>
  <cp:lastModifiedBy>Zack Hasanov</cp:lastModifiedBy>
  <dcterms:created xsi:type="dcterms:W3CDTF">2023-09-13T16:45:40Z</dcterms:created>
  <dcterms:modified xsi:type="dcterms:W3CDTF">2025-03-19T23:12:39Z</dcterms:modified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