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6275" windowHeight="7815" activeTab="2"/>
  </bookViews>
  <sheets>
    <sheet name="KPIs" sheetId="1" r:id="rId1"/>
    <sheet name="Avaliação_Treinamento_Analista" sheetId="3" r:id="rId2"/>
    <sheet name="Avaliação_Treinamento" sheetId="2" r:id="rId3"/>
    <sheet name="Provas Conteudo" sheetId="4" r:id="rId4"/>
    <sheet name="Leitura KPI_semana1" sheetId="8" r:id="rId5"/>
    <sheet name="Leitura KPI_semana2" sheetId="5" r:id="rId6"/>
    <sheet name="Leitura KPI Final" sheetId="9" r:id="rId7"/>
    <sheet name="Leitura KPI Analista" sheetId="6" r:id="rId8"/>
  </sheets>
  <definedNames>
    <definedName name="_xlnm.Print_Area" localSheetId="2">Avaliação_Treinamento!$A$1:$G$44</definedName>
  </definedNames>
  <calcPr calcId="145621"/>
</workbook>
</file>

<file path=xl/calcChain.xml><?xml version="1.0" encoding="utf-8"?>
<calcChain xmlns="http://schemas.openxmlformats.org/spreadsheetml/2006/main">
  <c r="H8" i="4" l="1"/>
  <c r="K24" i="4"/>
  <c r="K11" i="4"/>
  <c r="K14" i="4"/>
  <c r="H28" i="5" l="1"/>
  <c r="I26" i="5"/>
  <c r="I27" i="5"/>
  <c r="G28" i="5"/>
  <c r="F28" i="5"/>
  <c r="E28" i="5"/>
  <c r="D28" i="5"/>
  <c r="C28" i="5"/>
  <c r="B28" i="5"/>
  <c r="I28" i="5" l="1"/>
  <c r="E30" i="4"/>
  <c r="E22" i="4"/>
  <c r="E15" i="4"/>
  <c r="E8" i="4"/>
  <c r="H15" i="4"/>
  <c r="H1" i="4"/>
  <c r="H12" i="4"/>
  <c r="K7" i="4"/>
  <c r="H4" i="4"/>
  <c r="K1" i="4"/>
  <c r="AA17" i="9"/>
  <c r="AA9" i="9"/>
  <c r="AA5" i="9"/>
  <c r="AA6" i="9"/>
  <c r="AA7" i="9"/>
  <c r="AA8" i="9"/>
  <c r="AA12" i="9"/>
  <c r="AA13" i="9"/>
  <c r="AA14" i="9"/>
  <c r="AA15" i="9"/>
  <c r="AA16" i="9"/>
  <c r="AA20" i="9"/>
  <c r="AA4" i="9"/>
  <c r="Z5" i="9"/>
  <c r="Z6" i="9"/>
  <c r="Z7" i="9"/>
  <c r="Z8" i="9"/>
  <c r="Z12" i="9"/>
  <c r="Z13" i="9"/>
  <c r="Z14" i="9"/>
  <c r="Z15" i="9"/>
  <c r="Z16" i="9"/>
  <c r="Z20" i="9"/>
  <c r="Z4" i="9"/>
  <c r="Z1" i="9"/>
  <c r="U28" i="9"/>
  <c r="T28" i="9"/>
  <c r="S28" i="9"/>
  <c r="R28" i="9"/>
  <c r="Q28" i="9"/>
  <c r="P28" i="9"/>
  <c r="L27" i="9" l="1"/>
  <c r="W28" i="9" l="1"/>
  <c r="W27" i="9"/>
  <c r="W26" i="9"/>
  <c r="K28" i="9"/>
  <c r="K24" i="9"/>
  <c r="J24" i="9"/>
  <c r="I24" i="9"/>
  <c r="H24" i="9"/>
  <c r="G24" i="9"/>
  <c r="F24" i="9"/>
  <c r="E24" i="9"/>
  <c r="D24" i="9"/>
  <c r="C24" i="9"/>
  <c r="B24" i="9"/>
  <c r="L23" i="9"/>
  <c r="L22" i="9"/>
  <c r="L21" i="9"/>
  <c r="L20" i="9"/>
  <c r="K17" i="9"/>
  <c r="J17" i="9"/>
  <c r="I17" i="9"/>
  <c r="H17" i="9"/>
  <c r="G17" i="9"/>
  <c r="F17" i="9"/>
  <c r="E17" i="9"/>
  <c r="D17" i="9"/>
  <c r="C17" i="9"/>
  <c r="B17" i="9"/>
  <c r="L16" i="9"/>
  <c r="L15" i="9"/>
  <c r="L14" i="9"/>
  <c r="M14" i="9" s="1"/>
  <c r="L13" i="9"/>
  <c r="L12" i="9"/>
  <c r="K9" i="9"/>
  <c r="J9" i="9"/>
  <c r="I9" i="9"/>
  <c r="H9" i="9"/>
  <c r="G9" i="9"/>
  <c r="F9" i="9"/>
  <c r="E9" i="9"/>
  <c r="D9" i="9"/>
  <c r="C9" i="9"/>
  <c r="B9" i="9"/>
  <c r="L8" i="9"/>
  <c r="L7" i="9"/>
  <c r="L6" i="9"/>
  <c r="L5" i="9"/>
  <c r="M5" i="9" s="1"/>
  <c r="L4" i="9"/>
  <c r="L1" i="9"/>
  <c r="V24" i="9"/>
  <c r="U24" i="9"/>
  <c r="T24" i="9"/>
  <c r="S24" i="9"/>
  <c r="Q24" i="9"/>
  <c r="P24" i="9"/>
  <c r="W23" i="9"/>
  <c r="Z23" i="9" s="1"/>
  <c r="AA23" i="9" s="1"/>
  <c r="W22" i="9"/>
  <c r="Z22" i="9" s="1"/>
  <c r="AA22" i="9" s="1"/>
  <c r="W21" i="9"/>
  <c r="Z21" i="9" s="1"/>
  <c r="AA21" i="9" s="1"/>
  <c r="W20" i="9"/>
  <c r="X20" i="9" s="1"/>
  <c r="V17" i="9"/>
  <c r="U17" i="9"/>
  <c r="T17" i="9"/>
  <c r="S17" i="9"/>
  <c r="Q17" i="9"/>
  <c r="P17" i="9"/>
  <c r="W16" i="9"/>
  <c r="W15" i="9"/>
  <c r="X15" i="9" s="1"/>
  <c r="W14" i="9"/>
  <c r="W13" i="9"/>
  <c r="W12" i="9"/>
  <c r="V9" i="9"/>
  <c r="U9" i="9"/>
  <c r="T9" i="9"/>
  <c r="S9" i="9"/>
  <c r="Q9" i="9"/>
  <c r="P9" i="9"/>
  <c r="W8" i="9"/>
  <c r="W7" i="9"/>
  <c r="W6" i="9"/>
  <c r="X6" i="9" s="1"/>
  <c r="W5" i="9"/>
  <c r="W4" i="9"/>
  <c r="W1" i="9"/>
  <c r="X14" i="9" s="1"/>
  <c r="L27" i="8"/>
  <c r="K24" i="8"/>
  <c r="J24" i="8"/>
  <c r="I24" i="8"/>
  <c r="H24" i="8"/>
  <c r="G24" i="8"/>
  <c r="F24" i="8"/>
  <c r="E24" i="8"/>
  <c r="D24" i="8"/>
  <c r="C24" i="8"/>
  <c r="B24" i="8"/>
  <c r="L23" i="8"/>
  <c r="M23" i="8" s="1"/>
  <c r="L22" i="8"/>
  <c r="L21" i="8"/>
  <c r="M21" i="8" s="1"/>
  <c r="L20" i="8"/>
  <c r="K17" i="8"/>
  <c r="J17" i="8"/>
  <c r="I17" i="8"/>
  <c r="H17" i="8"/>
  <c r="G17" i="8"/>
  <c r="F17" i="8"/>
  <c r="E17" i="8"/>
  <c r="D17" i="8"/>
  <c r="C17" i="8"/>
  <c r="B17" i="8"/>
  <c r="M16" i="8"/>
  <c r="L16" i="8"/>
  <c r="L15" i="8"/>
  <c r="M15" i="8" s="1"/>
  <c r="L14" i="8"/>
  <c r="M14" i="8" s="1"/>
  <c r="L13" i="8"/>
  <c r="M12" i="8"/>
  <c r="L12" i="8"/>
  <c r="K9" i="8"/>
  <c r="J9" i="8"/>
  <c r="I9" i="8"/>
  <c r="H9" i="8"/>
  <c r="G9" i="8"/>
  <c r="F9" i="8"/>
  <c r="E9" i="8"/>
  <c r="D9" i="8"/>
  <c r="C9" i="8"/>
  <c r="B9" i="8"/>
  <c r="L8" i="8"/>
  <c r="M8" i="8" s="1"/>
  <c r="L7" i="8"/>
  <c r="L6" i="8"/>
  <c r="M6" i="8" s="1"/>
  <c r="L5" i="8"/>
  <c r="L4" i="8"/>
  <c r="M4" i="8" s="1"/>
  <c r="L1" i="8"/>
  <c r="M7" i="8" s="1"/>
  <c r="V9" i="6"/>
  <c r="V10" i="6"/>
  <c r="V11" i="6"/>
  <c r="V12" i="6"/>
  <c r="V13" i="6"/>
  <c r="V14" i="6"/>
  <c r="V15" i="6"/>
  <c r="V16" i="6"/>
  <c r="V17" i="6"/>
  <c r="V18" i="6"/>
  <c r="V19" i="6"/>
  <c r="V8" i="6"/>
  <c r="U9" i="6"/>
  <c r="U10" i="6"/>
  <c r="U11" i="6"/>
  <c r="U12" i="6"/>
  <c r="U13" i="6"/>
  <c r="U14" i="6"/>
  <c r="U15" i="6"/>
  <c r="U16" i="6"/>
  <c r="U17" i="6"/>
  <c r="U18" i="6"/>
  <c r="U19" i="6"/>
  <c r="U8" i="6"/>
  <c r="U5" i="6"/>
  <c r="U6" i="6"/>
  <c r="U7" i="6"/>
  <c r="U4" i="6"/>
  <c r="U3" i="6"/>
  <c r="S9" i="6"/>
  <c r="S10" i="6"/>
  <c r="S11" i="6"/>
  <c r="S12" i="6"/>
  <c r="S13" i="6"/>
  <c r="S14" i="6"/>
  <c r="S15" i="6"/>
  <c r="S16" i="6"/>
  <c r="S17" i="6"/>
  <c r="S18" i="6"/>
  <c r="S19" i="6"/>
  <c r="S8" i="6"/>
  <c r="Q9" i="6"/>
  <c r="Q10" i="6"/>
  <c r="Q11" i="6"/>
  <c r="Q12" i="6"/>
  <c r="Q15" i="6"/>
  <c r="Q16" i="6"/>
  <c r="Q17" i="6"/>
  <c r="Q18" i="6"/>
  <c r="Q19" i="6"/>
  <c r="Q8" i="6"/>
  <c r="M4" i="9" l="1"/>
  <c r="M13" i="9"/>
  <c r="M6" i="9"/>
  <c r="M20" i="9"/>
  <c r="M12" i="9"/>
  <c r="M16" i="9"/>
  <c r="M21" i="9"/>
  <c r="X21" i="9"/>
  <c r="X5" i="9"/>
  <c r="X23" i="9"/>
  <c r="X7" i="9"/>
  <c r="X12" i="9"/>
  <c r="X16" i="9"/>
  <c r="X4" i="9"/>
  <c r="X8" i="9"/>
  <c r="X13" i="9"/>
  <c r="X22" i="9"/>
  <c r="W17" i="9"/>
  <c r="C26" i="9"/>
  <c r="C28" i="9" s="1"/>
  <c r="G26" i="9"/>
  <c r="G28" i="9" s="1"/>
  <c r="L17" i="9"/>
  <c r="M7" i="9"/>
  <c r="M22" i="9"/>
  <c r="D26" i="9"/>
  <c r="D28" i="9" s="1"/>
  <c r="H26" i="9"/>
  <c r="H28" i="9" s="1"/>
  <c r="M8" i="9"/>
  <c r="M23" i="9"/>
  <c r="E26" i="9"/>
  <c r="E28" i="9" s="1"/>
  <c r="I26" i="9"/>
  <c r="I28" i="9" s="1"/>
  <c r="B26" i="9"/>
  <c r="B28" i="9" s="1"/>
  <c r="F26" i="9"/>
  <c r="F28" i="9" s="1"/>
  <c r="J26" i="9"/>
  <c r="J28" i="9" s="1"/>
  <c r="L9" i="9"/>
  <c r="M15" i="9"/>
  <c r="L24" i="9"/>
  <c r="W9" i="9"/>
  <c r="W24" i="9"/>
  <c r="AA24" i="9" s="1"/>
  <c r="C26" i="8"/>
  <c r="C28" i="8" s="1"/>
  <c r="G26" i="8"/>
  <c r="G28" i="8" s="1"/>
  <c r="M22" i="8"/>
  <c r="D26" i="8"/>
  <c r="D28" i="8" s="1"/>
  <c r="H26" i="8"/>
  <c r="H28" i="8" s="1"/>
  <c r="E26" i="8"/>
  <c r="E28" i="8" s="1"/>
  <c r="I26" i="8"/>
  <c r="I28" i="8" s="1"/>
  <c r="M13" i="8"/>
  <c r="M20" i="8"/>
  <c r="B26" i="8"/>
  <c r="B28" i="8" s="1"/>
  <c r="F26" i="8"/>
  <c r="F28" i="8" s="1"/>
  <c r="J26" i="8"/>
  <c r="J28" i="8" s="1"/>
  <c r="L17" i="8"/>
  <c r="L9" i="8"/>
  <c r="L24" i="8"/>
  <c r="M5" i="8"/>
  <c r="G24" i="5"/>
  <c r="F24" i="5"/>
  <c r="E24" i="5"/>
  <c r="D24" i="5"/>
  <c r="C24" i="5"/>
  <c r="B24" i="5"/>
  <c r="H23" i="5"/>
  <c r="H22" i="5"/>
  <c r="H21" i="5"/>
  <c r="H20" i="5"/>
  <c r="G17" i="5"/>
  <c r="F17" i="5"/>
  <c r="E17" i="5"/>
  <c r="D17" i="5"/>
  <c r="C17" i="5"/>
  <c r="B17" i="5"/>
  <c r="H16" i="5"/>
  <c r="H15" i="5"/>
  <c r="H14" i="5"/>
  <c r="H13" i="5"/>
  <c r="H12" i="5"/>
  <c r="G9" i="5"/>
  <c r="F9" i="5"/>
  <c r="E9" i="5"/>
  <c r="D9" i="5"/>
  <c r="C9" i="5"/>
  <c r="B9" i="5"/>
  <c r="H8" i="5"/>
  <c r="H7" i="5"/>
  <c r="H6" i="5"/>
  <c r="H5" i="5"/>
  <c r="H4" i="5"/>
  <c r="H1" i="5"/>
  <c r="H17" i="5" s="1"/>
  <c r="L26" i="9" l="1"/>
  <c r="L28" i="9" s="1"/>
  <c r="I15" i="5"/>
  <c r="I12" i="5"/>
  <c r="I23" i="5"/>
  <c r="I5" i="5"/>
  <c r="I13" i="5"/>
  <c r="I16" i="5"/>
  <c r="I6" i="5"/>
  <c r="I14" i="5"/>
  <c r="I7" i="5"/>
  <c r="I20" i="5"/>
  <c r="H9" i="5"/>
  <c r="I8" i="5"/>
  <c r="I21" i="5"/>
  <c r="I22" i="5"/>
  <c r="L26" i="8"/>
  <c r="L28" i="8" s="1"/>
  <c r="I4" i="5"/>
  <c r="H24" i="5"/>
  <c r="E1" i="4"/>
  <c r="M7" i="6" l="1"/>
  <c r="M8" i="6"/>
  <c r="M9" i="6"/>
  <c r="N9" i="6" s="1"/>
  <c r="M10" i="6"/>
  <c r="M11" i="6"/>
  <c r="M12" i="6"/>
  <c r="M13" i="6"/>
  <c r="N13" i="6" s="1"/>
  <c r="M14" i="6"/>
  <c r="M15" i="6"/>
  <c r="M16" i="6"/>
  <c r="M17" i="6"/>
  <c r="N17" i="6" s="1"/>
  <c r="M18" i="6"/>
  <c r="M19" i="6"/>
  <c r="N19" i="6" s="1"/>
  <c r="M6" i="6"/>
  <c r="M5" i="6"/>
  <c r="M4" i="6"/>
  <c r="M3" i="6"/>
  <c r="K27" i="4"/>
  <c r="H24" i="4"/>
  <c r="H19" i="4"/>
  <c r="N15" i="6" l="1"/>
  <c r="N11" i="6"/>
  <c r="N18" i="6"/>
  <c r="N14" i="6"/>
  <c r="P14" i="6" s="1"/>
  <c r="Q14" i="6" s="1"/>
  <c r="N8" i="6"/>
  <c r="P13" i="6"/>
  <c r="Q13" i="6" s="1"/>
  <c r="N12" i="6"/>
  <c r="N16" i="6"/>
  <c r="N10" i="6"/>
</calcChain>
</file>

<file path=xl/sharedStrings.xml><?xml version="1.0" encoding="utf-8"?>
<sst xmlns="http://schemas.openxmlformats.org/spreadsheetml/2006/main" count="459" uniqueCount="216">
  <si>
    <t>KPI´s</t>
  </si>
  <si>
    <t>Presenças</t>
  </si>
  <si>
    <t>Preparo / Seriedade</t>
  </si>
  <si>
    <t>Comprometimento</t>
  </si>
  <si>
    <t>Horários</t>
  </si>
  <si>
    <t>Prática x Conteúdo</t>
  </si>
  <si>
    <t>Captação / Aprendizado</t>
  </si>
  <si>
    <t>Instutores [Feed Back]</t>
  </si>
  <si>
    <t>Conteúdo [Feed Back]</t>
  </si>
  <si>
    <t>Assimilação de Conteúdo [Feed Back]</t>
  </si>
  <si>
    <t>Tempo de Treinamento [Feed Back]]</t>
  </si>
  <si>
    <t>TP Linx</t>
  </si>
  <si>
    <t>TP Cliente</t>
  </si>
  <si>
    <t>Comportamental</t>
  </si>
  <si>
    <t>Interrupções Externas</t>
  </si>
  <si>
    <t>Dúvidas</t>
  </si>
  <si>
    <t>Aplicação aos processos</t>
  </si>
  <si>
    <t>Empenho</t>
  </si>
  <si>
    <t>Prestatividade</t>
  </si>
  <si>
    <t>Pró ação</t>
  </si>
  <si>
    <t>Recessividade</t>
  </si>
  <si>
    <t>Respaldo Técnico</t>
  </si>
  <si>
    <t>Respaldo Estrutural</t>
  </si>
  <si>
    <t>Respaldo Processos</t>
  </si>
  <si>
    <t>Tempo de Retorno</t>
  </si>
  <si>
    <t>Índice de Atendimento Linx</t>
  </si>
  <si>
    <t>Índice de Atendimento Cliente</t>
  </si>
  <si>
    <t>Contabilização de quantos usuários de cada turma compareceram com utensílios para anotações e cumpriram os horários</t>
  </si>
  <si>
    <t>Usuários Comprometidos / Participantes Totais do Treinamento</t>
  </si>
  <si>
    <t>Contabilização de quantas turmas tiveram seus horários cumpridos considerando entrada, cofee break, etc</t>
  </si>
  <si>
    <t>Turmas com horário realizado / Turmas totais do treinamento</t>
  </si>
  <si>
    <t>Relação de tempo aplicado em conteúdo e tempo aplicado em práticas do sistema</t>
  </si>
  <si>
    <t xml:space="preserve">Quantidade de usuários escalados para o treinamento / quantidade de faltantes. </t>
  </si>
  <si>
    <t>Se os usuários se comprometeram com o projeto</t>
  </si>
  <si>
    <t>Se os horários foram cumpridos</t>
  </si>
  <si>
    <t>Se houve prática suficiente em treinamento</t>
  </si>
  <si>
    <t>Se os faltantes comprometeram o projeto</t>
  </si>
  <si>
    <t>Usuários Escalados / Usuários Ausentes</t>
  </si>
  <si>
    <t>Tempo aplicado em prática / tempo total do treinamento</t>
  </si>
  <si>
    <t>Atenção dos usuários, conhecimentos dos processos internos, cargos e funções</t>
  </si>
  <si>
    <t>Se há capacitação / comprometimento dos usuários para os processos sistêmicos</t>
  </si>
  <si>
    <t>Quantidade de usuários que demonstraram ter captado o conteúdo e assimilado o mesmo. Medido com as práticas e avaliado pelo instrutor.</t>
  </si>
  <si>
    <t>Quantidade de usuários com participação relevante no quesito / Quantidade de usuários totais</t>
  </si>
  <si>
    <t>Se o treinamento foi aplicado com retorno satisfatório</t>
  </si>
  <si>
    <t>Questionário final de treinamento que o usuário deve responder para avaliar o quesito</t>
  </si>
  <si>
    <t>Usuários que aprovam o quesito / Usuários do treinamento</t>
  </si>
  <si>
    <t>Avaliar a relação usuário x instrutor</t>
  </si>
  <si>
    <t>Avaliar a relação usuário x conteúdo</t>
  </si>
  <si>
    <t>Avaliar a sensação de aprendizado do usuário</t>
  </si>
  <si>
    <t>Avaliar a sensação do usuário quanto ao tempo de treinamento</t>
  </si>
  <si>
    <t>Tempo perdido por inconformidades Cliente - Falta de estrutura, atrasos de participantes, interrupções de treinamento, etc.</t>
  </si>
  <si>
    <t>Tempo perdido por inconformidades Linx - Ambiente não preparado plenamente para treinamento.</t>
  </si>
  <si>
    <t>Medir o impacto em tempo por erro Linx</t>
  </si>
  <si>
    <t>Medir o impacto em tempo por erro Cliente</t>
  </si>
  <si>
    <t>Usuários</t>
  </si>
  <si>
    <t>Turmas</t>
  </si>
  <si>
    <t>Tempo</t>
  </si>
  <si>
    <t>Quantidade de dúvidas apresentadas em relação ao sistema em treinamentos.</t>
  </si>
  <si>
    <t>Quantidade de dúvidas com qualidade (considerando aplicação, corretude e completude)</t>
  </si>
  <si>
    <t>-</t>
  </si>
  <si>
    <t>Avaliar a participação em cada turma.</t>
  </si>
  <si>
    <t>Usuários que ocasionaram interrupções no treinamento por questões comportamentais (atendimento de celular, idas ao banheiro e eventualmente falta de seriedade com o ambiente)</t>
  </si>
  <si>
    <t>Usuários anotados / usuários totais do treinamento</t>
  </si>
  <si>
    <t>Medir o impacto nos treinamentos por atitudes de usuários que comprometam o projeto.</t>
  </si>
  <si>
    <t>Tempo das interrupções / Tempo estimado de treinamento</t>
  </si>
  <si>
    <t>Avaliar o impacto no tempo ocasionado por interrupções externas ("Urgências")</t>
  </si>
  <si>
    <t>usuários que ressaltem falta de processos / usuários do treinamento</t>
  </si>
  <si>
    <t>Avaliar se as rotinas operacionais básicas da concessionária foram compreendidas no sistema.</t>
  </si>
  <si>
    <t>Avaliar a falta de algum processo compreendido na rotina operacional básica do usuário.</t>
  </si>
  <si>
    <t>Quantidade de usuários que auxiliam os colegas nas atividades propostas pelo instrutor.</t>
  </si>
  <si>
    <t>Quantidade de usuários que se empenham na atividade proposta pelo instrutor.</t>
  </si>
  <si>
    <t>Quantidade de usuários que iniciam as atividades em seu tempo, conforme orientação do instrutor, e se esforçam em ampliar sua gama de testes</t>
  </si>
  <si>
    <t>Usuários que aguardam o acompanhamento do instrutor sem nenhuma ação de pró atividade ou mesmo a solicitação de apoio.</t>
  </si>
  <si>
    <t>Empenho dos usuários individualmente.</t>
  </si>
  <si>
    <t>Prestatividade dos usuários individualmente.</t>
  </si>
  <si>
    <t>Pró ação dos usuários individualmente</t>
  </si>
  <si>
    <t>Recessividade dos usuários individualmente</t>
  </si>
  <si>
    <t>Quantidade de itens de estrutura que ficaram em falta em treinamentos ou no projeto.</t>
  </si>
  <si>
    <t>Itens</t>
  </si>
  <si>
    <t>Alocação de IP para equipe de projeto, acompanhamento de treinamentos ou mesmo acompanhamento por parte da equipe técnica do cliente</t>
  </si>
  <si>
    <t>Quantidade de itens atendidos do quesito / Quantidade de itens identificados no questito</t>
  </si>
  <si>
    <t>Se o respaldo técnico afetou o projeto.</t>
  </si>
  <si>
    <t>Se o respaldo Estrutural afetou o projeto.</t>
  </si>
  <si>
    <t>Verificação de processos exclusivos da marca ou da concessionária, junto aos gestores, para avaliar atendimento.</t>
  </si>
  <si>
    <t>Tempo médio de retorno [Medido somente para problemas relevantes apontados no projeto]</t>
  </si>
  <si>
    <t>Tempo médio de retorno Cliente [Medido somente para problemas relevantes apontados no projeto]</t>
  </si>
  <si>
    <t>Tempo médio de retorno Linx [Medido somente para problemas relevantes apontados no projeto]</t>
  </si>
  <si>
    <t>Tempo de espera de soluções / quantidade de itens identificados no quesito</t>
  </si>
  <si>
    <t>Medição de tempo para melhoria do processo.</t>
  </si>
  <si>
    <t>ITEM</t>
  </si>
  <si>
    <t>ALVO</t>
  </si>
  <si>
    <t>DESCRIÇÃO</t>
  </si>
  <si>
    <t>RELAÇÃO</t>
  </si>
  <si>
    <t>DESEJADO</t>
  </si>
  <si>
    <t>MEDIÇÃO</t>
  </si>
  <si>
    <t>INSTRUTORES</t>
  </si>
  <si>
    <t>Demonstrou conhecimento no sistema?</t>
  </si>
  <si>
    <t>Demonstrou conhecimento de processos de seu setor?</t>
  </si>
  <si>
    <t>Interagiu com o treinamento de forma adequada?</t>
  </si>
  <si>
    <t>Sanou as dúvidas levantadas em treinamento?</t>
  </si>
  <si>
    <t>Sim</t>
  </si>
  <si>
    <t>Não</t>
  </si>
  <si>
    <t>O instrutor atendeu a todos com cordialidade?</t>
  </si>
  <si>
    <t>CONTEÚDO</t>
  </si>
  <si>
    <t>Assimilou o conteúdo aplicado?</t>
  </si>
  <si>
    <t>O conteúdo aplicado atende suas rotinar operacionais?</t>
  </si>
  <si>
    <t>Suas dúvidas sobre o conteúdo foram sanadas?</t>
  </si>
  <si>
    <t>Você anotou o conteúdo aplicado?</t>
  </si>
  <si>
    <t>TEMPO DE TREINAMENTO</t>
  </si>
  <si>
    <t>O treinamento foi muito extenso?</t>
  </si>
  <si>
    <t>Faltou tempo para a aplicação de práticas?</t>
  </si>
  <si>
    <t>O tempo de conteúdo aplicado foi satisfatório?</t>
  </si>
  <si>
    <t>O tempo de intervalo foi suficiente?</t>
  </si>
  <si>
    <t>Quanto tempo você permaneceu em treinamento hoje?</t>
  </si>
  <si>
    <t>h</t>
  </si>
  <si>
    <t>Nome: __________________________________________________ data: ____/____/________</t>
  </si>
  <si>
    <t>Treinamento: ______________________________________ Instrutor: _____________________</t>
  </si>
  <si>
    <t>Este questionário deve ser preenchido somente após toda sua carga de treinamento. Pedimos que use de bom senso na resposta às perguntas. Os instrutores não terão acesso a este questionário, portanto não esqueça de se identificar.</t>
  </si>
  <si>
    <t>Aplique uma nota a este treinamento (0 - 10): __________________________</t>
  </si>
  <si>
    <t>Tempo aplicado em acertos Linx / Tempo  estimado de treinamento</t>
  </si>
  <si>
    <t>Tempo utilizado em interrupções nos treinamentos por agentes externos ao treinamento.</t>
  </si>
  <si>
    <t>Você teve acesso ao conteúdo antes deste treinamento?</t>
  </si>
  <si>
    <t>Itens pendentes na estrutura:</t>
  </si>
  <si>
    <t>TP inconformidade Linx:</t>
  </si>
  <si>
    <t>TP Inconformidade Cliente:</t>
  </si>
  <si>
    <t>Tempo de Interrupções de Treinamento:</t>
  </si>
  <si>
    <t>Quantidade de usuários que não cumpriram horários:</t>
  </si>
  <si>
    <t>Quantidade de usuários com bloco anotações e caneta:</t>
  </si>
  <si>
    <t>Usuários Faltantes:</t>
  </si>
  <si>
    <t>Preparo / Seriedade [Quantidade de usuários]</t>
  </si>
  <si>
    <t>Captação / Aprendizado [Quantidade de usuários]</t>
  </si>
  <si>
    <t>Desvio Comportamental [Quantidade de usuários]</t>
  </si>
  <si>
    <t>Falta de rotinas básicas [Quantidade de usuários]</t>
  </si>
  <si>
    <t>Quantidade de Usuários no treinamento:</t>
  </si>
  <si>
    <t>Dúvidas [Quantidade de Usuários]</t>
  </si>
  <si>
    <t>Empenho [Quantidade de Usuários]</t>
  </si>
  <si>
    <t>Prestatividade [Quantidade de Usuários]</t>
  </si>
  <si>
    <t>Pró ação [Quantidade de usuários]</t>
  </si>
  <si>
    <t>Recessividade [Quantidade de usuários]</t>
  </si>
  <si>
    <t>Instrutor:</t>
  </si>
  <si>
    <t>Treinamento:</t>
  </si>
  <si>
    <t>Data:</t>
  </si>
  <si>
    <t>____/____/________</t>
  </si>
  <si>
    <t>AVALIAÇÃO TREINAMENTO [ANALISTA]</t>
  </si>
  <si>
    <t>ADMI 30</t>
  </si>
  <si>
    <t>ADMI 25</t>
  </si>
  <si>
    <t>PECA 07, 10</t>
  </si>
  <si>
    <t>PARTICIPANTES</t>
  </si>
  <si>
    <t>Média da nota da turma</t>
  </si>
  <si>
    <t>Média Devolutiva da Turma</t>
  </si>
  <si>
    <t>VEIC 20...</t>
  </si>
  <si>
    <t>PECA 05, 06</t>
  </si>
  <si>
    <t>PECA 08</t>
  </si>
  <si>
    <t>VEIC 07</t>
  </si>
  <si>
    <t>DIFERENÇA</t>
  </si>
  <si>
    <t>OFIC 15, 25</t>
  </si>
  <si>
    <t>OFIC 15 P</t>
  </si>
  <si>
    <t>VEIC 10</t>
  </si>
  <si>
    <t>ADMI 16</t>
  </si>
  <si>
    <t>ADMI 11</t>
  </si>
  <si>
    <t>ADMI 50</t>
  </si>
  <si>
    <t>ADMI 20</t>
  </si>
  <si>
    <t>ACOMP</t>
  </si>
  <si>
    <t>OPERACIONAIS</t>
  </si>
  <si>
    <t>ADMINISTRATIVOS</t>
  </si>
  <si>
    <t>Dif</t>
  </si>
  <si>
    <t>KPI's FINAIS</t>
  </si>
  <si>
    <t>Quantidade de Usuários Treinados:</t>
  </si>
  <si>
    <t>Preparo / Seriedade [Quantidade de usuários]:</t>
  </si>
  <si>
    <t>Captação / Aprendizado [Quantidade de usuários]:</t>
  </si>
  <si>
    <t>Desvio Comportamental [Quantidade de usuários]:</t>
  </si>
  <si>
    <t>Falta de rotinas básicas [Quantidade de usuários]:</t>
  </si>
  <si>
    <t>Dúvidas [Quantidade de Usuários]:</t>
  </si>
  <si>
    <t>Empenho [Quantidade de Usuários]:</t>
  </si>
  <si>
    <t>Prestatividade [Quantidade de Usuários]:</t>
  </si>
  <si>
    <t>Pró ação [Quantidade de usuários]:</t>
  </si>
  <si>
    <t>Recessividade [Quantidade de usuários]:</t>
  </si>
  <si>
    <t>MÉDIA ACEITAÇÃO TEMPO</t>
  </si>
  <si>
    <t>MÉDIA ACEITAÇÃO CONTEÚDO</t>
  </si>
  <si>
    <t>MÉDIA ACEITAÇÃO INSTRUTORES</t>
  </si>
  <si>
    <t>ADMI 45</t>
  </si>
  <si>
    <t>VEIC ADM</t>
  </si>
  <si>
    <t>VEIC VDA</t>
  </si>
  <si>
    <t>VEIC GER</t>
  </si>
  <si>
    <t>FINANC</t>
  </si>
  <si>
    <t>C.PAGAR</t>
  </si>
  <si>
    <t>C.RECEBER</t>
  </si>
  <si>
    <t>PECA VDA</t>
  </si>
  <si>
    <t>PECA CAD</t>
  </si>
  <si>
    <t>GER PV</t>
  </si>
  <si>
    <t>ATIVO</t>
  </si>
  <si>
    <t>CONTAB</t>
  </si>
  <si>
    <t>FISCAL</t>
  </si>
  <si>
    <t>PV ADM</t>
  </si>
  <si>
    <t>PV CONS</t>
  </si>
  <si>
    <t>PV BALC</t>
  </si>
  <si>
    <t>APONT</t>
  </si>
  <si>
    <t>CAIXA</t>
  </si>
  <si>
    <t>Fábio Conning</t>
  </si>
  <si>
    <t>Carolina Palmeira</t>
  </si>
  <si>
    <t>Daniela Roeder</t>
  </si>
  <si>
    <t>Priscila Almeida</t>
  </si>
  <si>
    <t>Ubiratã de Souza Alves</t>
  </si>
  <si>
    <t>Maira Cruz</t>
  </si>
  <si>
    <t>Adriana Freitas</t>
  </si>
  <si>
    <t>Adriano Matos</t>
  </si>
  <si>
    <t>Edson Almeida</t>
  </si>
  <si>
    <t>Rodolfo Assumpção</t>
  </si>
  <si>
    <t>Cristian Santos</t>
  </si>
  <si>
    <t>Sidnei Lagranha</t>
  </si>
  <si>
    <t>Joice Poleze</t>
  </si>
  <si>
    <t>Agnaldo Machado</t>
  </si>
  <si>
    <t>Daniele Benedito</t>
  </si>
  <si>
    <t>TI</t>
  </si>
  <si>
    <t>Lucas Marchiori</t>
  </si>
  <si>
    <t>O conteúdo aplicado atende suas rotinas operacionais?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</si>
</sst>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2" borderId="19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Alignment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Border="1"/>
    <xf numFmtId="9" fontId="0" fillId="0" borderId="0" xfId="1" applyFont="1"/>
    <xf numFmtId="0" fontId="0" fillId="0" borderId="0" xfId="1" applyNumberFormat="1" applyFont="1"/>
    <xf numFmtId="0" fontId="0" fillId="0" borderId="0" xfId="0" applyNumberFormat="1"/>
    <xf numFmtId="0" fontId="1" fillId="0" borderId="0" xfId="1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" fillId="0" borderId="25" xfId="0" applyFont="1" applyBorder="1"/>
    <xf numFmtId="0" fontId="0" fillId="0" borderId="25" xfId="1" applyNumberFormat="1" applyFont="1" applyBorder="1"/>
    <xf numFmtId="0" fontId="0" fillId="0" borderId="25" xfId="0" applyNumberFormat="1" applyBorder="1"/>
    <xf numFmtId="0" fontId="1" fillId="0" borderId="25" xfId="0" applyFont="1" applyFill="1" applyBorder="1" applyAlignment="1"/>
    <xf numFmtId="0" fontId="1" fillId="0" borderId="25" xfId="1" applyNumberFormat="1" applyFont="1" applyFill="1" applyBorder="1" applyAlignment="1"/>
    <xf numFmtId="0" fontId="1" fillId="0" borderId="25" xfId="0" applyNumberFormat="1" applyFont="1" applyFill="1" applyBorder="1" applyAlignment="1"/>
    <xf numFmtId="0" fontId="0" fillId="0" borderId="25" xfId="1" applyNumberFormat="1" applyFont="1" applyFill="1" applyBorder="1"/>
    <xf numFmtId="0" fontId="0" fillId="0" borderId="25" xfId="0" applyNumberFormat="1" applyFill="1" applyBorder="1"/>
    <xf numFmtId="0" fontId="0" fillId="0" borderId="25" xfId="0" applyBorder="1"/>
    <xf numFmtId="164" fontId="0" fillId="0" borderId="25" xfId="1" applyNumberFormat="1" applyFont="1" applyFill="1" applyBorder="1"/>
    <xf numFmtId="164" fontId="0" fillId="0" borderId="25" xfId="0" applyNumberFormat="1" applyBorder="1"/>
    <xf numFmtId="0" fontId="1" fillId="0" borderId="26" xfId="0" applyFont="1" applyFill="1" applyBorder="1" applyAlignment="1"/>
    <xf numFmtId="0" fontId="0" fillId="0" borderId="0" xfId="0" applyNumberFormat="1" applyBorder="1"/>
    <xf numFmtId="0" fontId="0" fillId="0" borderId="0" xfId="0" applyBorder="1"/>
    <xf numFmtId="0" fontId="0" fillId="0" borderId="30" xfId="0" applyNumberFormat="1" applyFill="1" applyBorder="1"/>
    <xf numFmtId="9" fontId="0" fillId="0" borderId="16" xfId="1" applyFont="1" applyFill="1" applyBorder="1"/>
    <xf numFmtId="9" fontId="0" fillId="0" borderId="17" xfId="1" applyFont="1" applyFill="1" applyBorder="1"/>
    <xf numFmtId="0" fontId="0" fillId="0" borderId="16" xfId="0" applyBorder="1"/>
    <xf numFmtId="0" fontId="0" fillId="0" borderId="17" xfId="0" applyBorder="1"/>
    <xf numFmtId="0" fontId="1" fillId="0" borderId="16" xfId="0" applyNumberFormat="1" applyFont="1" applyFill="1" applyBorder="1" applyAlignment="1"/>
    <xf numFmtId="0" fontId="0" fillId="0" borderId="16" xfId="0" applyNumberFormat="1" applyBorder="1"/>
    <xf numFmtId="164" fontId="0" fillId="0" borderId="30" xfId="1" applyNumberFormat="1" applyFont="1" applyFill="1" applyBorder="1"/>
    <xf numFmtId="164" fontId="0" fillId="0" borderId="31" xfId="0" applyNumberFormat="1" applyBorder="1"/>
    <xf numFmtId="0" fontId="0" fillId="0" borderId="30" xfId="0" applyNumberFormat="1" applyBorder="1"/>
    <xf numFmtId="164" fontId="1" fillId="0" borderId="32" xfId="0" applyNumberFormat="1" applyFont="1" applyBorder="1"/>
    <xf numFmtId="164" fontId="1" fillId="0" borderId="33" xfId="0" applyNumberFormat="1" applyFont="1" applyBorder="1"/>
    <xf numFmtId="164" fontId="1" fillId="0" borderId="34" xfId="0" applyNumberFormat="1" applyFont="1" applyBorder="1"/>
    <xf numFmtId="0" fontId="0" fillId="0" borderId="26" xfId="0" applyFill="1" applyBorder="1"/>
    <xf numFmtId="0" fontId="0" fillId="0" borderId="26" xfId="0" applyBorder="1"/>
    <xf numFmtId="0" fontId="0" fillId="0" borderId="30" xfId="0" applyFont="1" applyFill="1" applyBorder="1"/>
    <xf numFmtId="0" fontId="0" fillId="0" borderId="31" xfId="0" applyNumberFormat="1" applyFill="1" applyBorder="1"/>
    <xf numFmtId="0" fontId="0" fillId="0" borderId="30" xfId="0" applyFont="1" applyFill="1" applyBorder="1" applyAlignment="1"/>
    <xf numFmtId="0" fontId="0" fillId="0" borderId="17" xfId="0" applyNumberFormat="1" applyBorder="1"/>
    <xf numFmtId="0" fontId="0" fillId="0" borderId="16" xfId="0" applyFont="1" applyBorder="1"/>
    <xf numFmtId="164" fontId="0" fillId="0" borderId="31" xfId="1" applyNumberFormat="1" applyFont="1" applyFill="1" applyBorder="1"/>
    <xf numFmtId="0" fontId="0" fillId="0" borderId="30" xfId="1" applyNumberFormat="1" applyFont="1" applyBorder="1"/>
    <xf numFmtId="0" fontId="3" fillId="0" borderId="25" xfId="0" applyFont="1" applyBorder="1"/>
    <xf numFmtId="0" fontId="1" fillId="0" borderId="25" xfId="0" applyFont="1" applyBorder="1" applyAlignment="1">
      <alignment horizontal="left" vertical="center" wrapText="1"/>
    </xf>
    <xf numFmtId="9" fontId="0" fillId="0" borderId="25" xfId="1" applyFont="1" applyBorder="1"/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2" fontId="3" fillId="0" borderId="25" xfId="0" applyNumberFormat="1" applyFont="1" applyBorder="1"/>
    <xf numFmtId="0" fontId="0" fillId="0" borderId="25" xfId="0" applyBorder="1" applyAlignment="1">
      <alignment horizontal="center"/>
    </xf>
    <xf numFmtId="0" fontId="1" fillId="0" borderId="26" xfId="0" applyFont="1" applyBorder="1"/>
    <xf numFmtId="0" fontId="0" fillId="0" borderId="2" xfId="0" applyFont="1" applyBorder="1"/>
    <xf numFmtId="0" fontId="0" fillId="0" borderId="3" xfId="1" applyNumberFormat="1" applyFont="1" applyBorder="1"/>
    <xf numFmtId="0" fontId="0" fillId="0" borderId="3" xfId="0" applyNumberFormat="1" applyBorder="1"/>
    <xf numFmtId="0" fontId="0" fillId="0" borderId="37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38" xfId="0" applyNumberFormat="1" applyBorder="1"/>
    <xf numFmtId="0" fontId="0" fillId="0" borderId="24" xfId="0" applyBorder="1"/>
    <xf numFmtId="0" fontId="0" fillId="0" borderId="26" xfId="0" applyNumberFormat="1" applyFill="1" applyBorder="1"/>
    <xf numFmtId="9" fontId="1" fillId="0" borderId="0" xfId="1" applyFont="1"/>
    <xf numFmtId="9" fontId="0" fillId="0" borderId="18" xfId="1" applyFont="1" applyFill="1" applyBorder="1"/>
    <xf numFmtId="9" fontId="0" fillId="0" borderId="12" xfId="1" applyFont="1" applyFill="1" applyBorder="1"/>
    <xf numFmtId="9" fontId="0" fillId="0" borderId="19" xfId="1" applyFont="1" applyFill="1" applyBorder="1"/>
    <xf numFmtId="164" fontId="0" fillId="0" borderId="26" xfId="1" applyNumberFormat="1" applyFont="1" applyFill="1" applyBorder="1"/>
    <xf numFmtId="164" fontId="0" fillId="0" borderId="26" xfId="0" applyNumberFormat="1" applyBorder="1"/>
    <xf numFmtId="164" fontId="1" fillId="0" borderId="41" xfId="0" applyNumberFormat="1" applyFont="1" applyBorder="1"/>
    <xf numFmtId="0" fontId="0" fillId="0" borderId="40" xfId="0" applyNumberFormat="1" applyFill="1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9" fontId="0" fillId="0" borderId="25" xfId="0" applyNumberFormat="1" applyBorder="1"/>
    <xf numFmtId="9" fontId="4" fillId="0" borderId="25" xfId="0" applyNumberFormat="1" applyFont="1" applyBorder="1"/>
    <xf numFmtId="9" fontId="0" fillId="0" borderId="25" xfId="0" applyNumberFormat="1" applyFont="1" applyBorder="1"/>
    <xf numFmtId="0" fontId="1" fillId="0" borderId="0" xfId="0" applyFont="1"/>
    <xf numFmtId="0" fontId="0" fillId="0" borderId="1" xfId="0" applyBorder="1"/>
    <xf numFmtId="0" fontId="1" fillId="0" borderId="43" xfId="0" applyFont="1" applyFill="1" applyBorder="1"/>
    <xf numFmtId="9" fontId="1" fillId="0" borderId="16" xfId="1" applyFont="1" applyFill="1" applyBorder="1"/>
    <xf numFmtId="9" fontId="1" fillId="0" borderId="0" xfId="1" applyFont="1" applyFill="1" applyBorder="1"/>
    <xf numFmtId="9" fontId="1" fillId="0" borderId="17" xfId="1" applyFont="1" applyFill="1" applyBorder="1"/>
    <xf numFmtId="9" fontId="1" fillId="0" borderId="11" xfId="1" applyFont="1" applyFill="1" applyBorder="1"/>
    <xf numFmtId="0" fontId="1" fillId="0" borderId="25" xfId="0" applyFont="1" applyFill="1" applyBorder="1"/>
    <xf numFmtId="0" fontId="0" fillId="0" borderId="0" xfId="0" applyFont="1" applyFill="1" applyBorder="1" applyAlignment="1"/>
    <xf numFmtId="0" fontId="0" fillId="0" borderId="36" xfId="0" applyFont="1" applyFill="1" applyBorder="1"/>
    <xf numFmtId="0" fontId="0" fillId="0" borderId="25" xfId="0" applyFill="1" applyBorder="1"/>
    <xf numFmtId="0" fontId="0" fillId="0" borderId="36" xfId="0" applyFont="1" applyFill="1" applyBorder="1" applyAlignment="1"/>
    <xf numFmtId="9" fontId="1" fillId="0" borderId="19" xfId="1" applyFont="1" applyFill="1" applyBorder="1"/>
    <xf numFmtId="0" fontId="1" fillId="0" borderId="26" xfId="0" applyFont="1" applyFill="1" applyBorder="1"/>
    <xf numFmtId="0" fontId="1" fillId="0" borderId="0" xfId="0" applyFont="1" applyFill="1" applyBorder="1"/>
    <xf numFmtId="9" fontId="1" fillId="0" borderId="20" xfId="1" applyFont="1" applyBorder="1"/>
    <xf numFmtId="9" fontId="1" fillId="0" borderId="21" xfId="1" applyFont="1" applyBorder="1"/>
    <xf numFmtId="9" fontId="1" fillId="0" borderId="11" xfId="1" applyFont="1" applyBorder="1"/>
    <xf numFmtId="0" fontId="0" fillId="0" borderId="9" xfId="0" applyNumberFormat="1" applyFill="1" applyBorder="1"/>
    <xf numFmtId="9" fontId="1" fillId="0" borderId="15" xfId="1" applyFont="1" applyBorder="1"/>
    <xf numFmtId="9" fontId="1" fillId="0" borderId="17" xfId="1" applyFont="1" applyBorder="1"/>
    <xf numFmtId="9" fontId="1" fillId="0" borderId="19" xfId="1" applyFont="1" applyBorder="1"/>
    <xf numFmtId="0" fontId="0" fillId="0" borderId="45" xfId="0" applyBorder="1"/>
    <xf numFmtId="9" fontId="1" fillId="0" borderId="1" xfId="1" applyFont="1" applyFill="1" applyBorder="1"/>
    <xf numFmtId="0" fontId="0" fillId="0" borderId="23" xfId="0" applyNumberFormat="1" applyBorder="1"/>
    <xf numFmtId="164" fontId="0" fillId="0" borderId="28" xfId="1" applyNumberFormat="1" applyFont="1" applyFill="1" applyBorder="1"/>
    <xf numFmtId="164" fontId="0" fillId="0" borderId="29" xfId="1" applyNumberFormat="1" applyFont="1" applyFill="1" applyBorder="1"/>
    <xf numFmtId="164" fontId="0" fillId="0" borderId="35" xfId="1" applyNumberFormat="1" applyFont="1" applyFill="1" applyBorder="1"/>
    <xf numFmtId="164" fontId="0" fillId="0" borderId="39" xfId="1" applyNumberFormat="1" applyFont="1" applyFill="1" applyBorder="1"/>
    <xf numFmtId="164" fontId="0" fillId="0" borderId="35" xfId="0" applyNumberFormat="1" applyBorder="1"/>
    <xf numFmtId="0" fontId="0" fillId="0" borderId="28" xfId="0" applyNumberFormat="1" applyFill="1" applyBorder="1"/>
    <xf numFmtId="0" fontId="0" fillId="0" borderId="29" xfId="0" applyNumberFormat="1" applyFill="1" applyBorder="1"/>
    <xf numFmtId="0" fontId="0" fillId="0" borderId="35" xfId="0" applyNumberFormat="1" applyFill="1" applyBorder="1"/>
    <xf numFmtId="0" fontId="0" fillId="0" borderId="8" xfId="0" applyNumberFormat="1" applyFill="1" applyBorder="1"/>
    <xf numFmtId="0" fontId="0" fillId="0" borderId="32" xfId="0" applyNumberFormat="1" applyFill="1" applyBorder="1"/>
    <xf numFmtId="0" fontId="0" fillId="0" borderId="33" xfId="0" applyNumberFormat="1" applyFill="1" applyBorder="1"/>
    <xf numFmtId="0" fontId="0" fillId="0" borderId="34" xfId="0" applyNumberFormat="1" applyFill="1" applyBorder="1"/>
    <xf numFmtId="0" fontId="0" fillId="0" borderId="42" xfId="0" applyNumberFormat="1" applyFill="1" applyBorder="1"/>
    <xf numFmtId="0" fontId="0" fillId="0" borderId="46" xfId="0" applyNumberFormat="1" applyFill="1" applyBorder="1"/>
    <xf numFmtId="9" fontId="0" fillId="0" borderId="22" xfId="1" applyFont="1" applyFill="1" applyBorder="1"/>
    <xf numFmtId="9" fontId="0" fillId="0" borderId="23" xfId="1" applyFont="1" applyFill="1" applyBorder="1"/>
    <xf numFmtId="9" fontId="0" fillId="0" borderId="24" xfId="1" applyFont="1" applyFill="1" applyBorder="1"/>
    <xf numFmtId="0" fontId="1" fillId="0" borderId="48" xfId="0" applyNumberFormat="1" applyFont="1" applyFill="1" applyBorder="1" applyAlignment="1"/>
    <xf numFmtId="0" fontId="1" fillId="0" borderId="49" xfId="0" applyNumberFormat="1" applyFont="1" applyFill="1" applyBorder="1" applyAlignment="1"/>
    <xf numFmtId="0" fontId="1" fillId="0" borderId="15" xfId="0" applyNumberFormat="1" applyFont="1" applyFill="1" applyBorder="1" applyAlignment="1"/>
    <xf numFmtId="164" fontId="0" fillId="0" borderId="50" xfId="1" applyNumberFormat="1" applyFont="1" applyFill="1" applyBorder="1"/>
    <xf numFmtId="164" fontId="0" fillId="0" borderId="51" xfId="0" applyNumberFormat="1" applyBorder="1"/>
    <xf numFmtId="164" fontId="1" fillId="0" borderId="52" xfId="0" applyNumberFormat="1" applyFont="1" applyBorder="1"/>
    <xf numFmtId="0" fontId="0" fillId="0" borderId="29" xfId="1" applyNumberFormat="1" applyFont="1" applyFill="1" applyBorder="1"/>
    <xf numFmtId="0" fontId="0" fillId="0" borderId="39" xfId="0" applyNumberFormat="1" applyFill="1" applyBorder="1"/>
    <xf numFmtId="0" fontId="0" fillId="0" borderId="33" xfId="1" applyNumberFormat="1" applyFont="1" applyFill="1" applyBorder="1"/>
    <xf numFmtId="0" fontId="0" fillId="0" borderId="41" xfId="0" applyNumberFormat="1" applyFill="1" applyBorder="1"/>
    <xf numFmtId="0" fontId="1" fillId="0" borderId="47" xfId="0" applyFont="1" applyFill="1" applyBorder="1" applyAlignment="1"/>
    <xf numFmtId="0" fontId="1" fillId="0" borderId="48" xfId="1" applyNumberFormat="1" applyFont="1" applyFill="1" applyBorder="1" applyAlignment="1"/>
    <xf numFmtId="0" fontId="1" fillId="0" borderId="53" xfId="0" applyNumberFormat="1" applyFont="1" applyFill="1" applyBorder="1" applyAlignment="1"/>
    <xf numFmtId="0" fontId="1" fillId="0" borderId="54" xfId="0" applyNumberFormat="1" applyFont="1" applyFill="1" applyBorder="1" applyAlignment="1"/>
    <xf numFmtId="9" fontId="1" fillId="0" borderId="18" xfId="1" applyFont="1" applyFill="1" applyBorder="1"/>
    <xf numFmtId="9" fontId="1" fillId="0" borderId="12" xfId="1" applyFont="1" applyFill="1" applyBorder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1" fillId="0" borderId="4" xfId="0" applyNumberFormat="1" applyFont="1" applyFill="1" applyBorder="1" applyAlignment="1"/>
    <xf numFmtId="9" fontId="0" fillId="0" borderId="42" xfId="1" applyFont="1" applyBorder="1"/>
    <xf numFmtId="9" fontId="0" fillId="0" borderId="40" xfId="1" applyFont="1" applyBorder="1"/>
    <xf numFmtId="9" fontId="0" fillId="0" borderId="46" xfId="1" applyFont="1" applyBorder="1"/>
    <xf numFmtId="9" fontId="1" fillId="0" borderId="1" xfId="1" applyFont="1" applyBorder="1"/>
    <xf numFmtId="0" fontId="0" fillId="0" borderId="44" xfId="0" applyFont="1" applyFill="1" applyBorder="1"/>
    <xf numFmtId="0" fontId="0" fillId="0" borderId="55" xfId="0" applyFont="1" applyFill="1" applyBorder="1"/>
    <xf numFmtId="0" fontId="0" fillId="0" borderId="44" xfId="0" applyFont="1" applyFill="1" applyBorder="1" applyAlignment="1"/>
    <xf numFmtId="0" fontId="0" fillId="0" borderId="55" xfId="0" applyFont="1" applyFill="1" applyBorder="1" applyAlignment="1"/>
    <xf numFmtId="2" fontId="1" fillId="0" borderId="25" xfId="0" applyNumberFormat="1" applyFont="1" applyBorder="1"/>
    <xf numFmtId="0" fontId="0" fillId="0" borderId="38" xfId="0" applyFont="1" applyBorder="1"/>
    <xf numFmtId="9" fontId="0" fillId="0" borderId="25" xfId="1" applyFont="1" applyFill="1" applyBorder="1"/>
    <xf numFmtId="9" fontId="0" fillId="0" borderId="30" xfId="1" applyFont="1" applyFill="1" applyBorder="1"/>
    <xf numFmtId="9" fontId="0" fillId="0" borderId="31" xfId="1" applyFont="1" applyFill="1" applyBorder="1"/>
    <xf numFmtId="9" fontId="0" fillId="0" borderId="51" xfId="1" applyFont="1" applyFill="1" applyBorder="1"/>
    <xf numFmtId="9" fontId="0" fillId="0" borderId="40" xfId="1" applyFont="1" applyFill="1" applyBorder="1"/>
    <xf numFmtId="9" fontId="1" fillId="0" borderId="25" xfId="1" applyFont="1" applyFill="1" applyBorder="1"/>
    <xf numFmtId="9" fontId="1" fillId="0" borderId="30" xfId="1" applyFont="1" applyFill="1" applyBorder="1"/>
    <xf numFmtId="9" fontId="1" fillId="0" borderId="31" xfId="1" applyFont="1" applyFill="1" applyBorder="1"/>
    <xf numFmtId="9" fontId="1" fillId="0" borderId="40" xfId="1" applyFont="1" applyFill="1" applyBorder="1"/>
    <xf numFmtId="9" fontId="1" fillId="0" borderId="51" xfId="1" applyFont="1" applyFill="1" applyBorder="1"/>
    <xf numFmtId="0" fontId="0" fillId="0" borderId="16" xfId="0" applyFont="1" applyFill="1" applyBorder="1" applyAlignment="1"/>
    <xf numFmtId="0" fontId="0" fillId="0" borderId="56" xfId="0" applyFont="1" applyFill="1" applyBorder="1"/>
    <xf numFmtId="0" fontId="0" fillId="0" borderId="57" xfId="1" applyNumberFormat="1" applyFont="1" applyFill="1" applyBorder="1"/>
    <xf numFmtId="0" fontId="0" fillId="0" borderId="57" xfId="0" applyNumberFormat="1" applyFill="1" applyBorder="1"/>
    <xf numFmtId="0" fontId="0" fillId="0" borderId="58" xfId="0" applyNumberFormat="1" applyFill="1" applyBorder="1"/>
    <xf numFmtId="0" fontId="0" fillId="0" borderId="56" xfId="0" applyNumberFormat="1" applyFill="1" applyBorder="1"/>
    <xf numFmtId="0" fontId="1" fillId="0" borderId="2" xfId="0" applyFont="1" applyFill="1" applyBorder="1" applyAlignment="1"/>
    <xf numFmtId="0" fontId="1" fillId="0" borderId="3" xfId="1" applyNumberFormat="1" applyFont="1" applyFill="1" applyBorder="1" applyAlignment="1"/>
    <xf numFmtId="0" fontId="0" fillId="0" borderId="7" xfId="0" applyNumberFormat="1" applyFill="1" applyBorder="1"/>
    <xf numFmtId="9" fontId="0" fillId="0" borderId="59" xfId="1" applyFont="1" applyFill="1" applyBorder="1"/>
    <xf numFmtId="9" fontId="0" fillId="0" borderId="60" xfId="1" applyFont="1" applyFill="1" applyBorder="1"/>
    <xf numFmtId="9" fontId="0" fillId="0" borderId="61" xfId="1" applyFont="1" applyFill="1" applyBorder="1"/>
    <xf numFmtId="9" fontId="0" fillId="0" borderId="11" xfId="1" applyFont="1" applyFill="1" applyBorder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20" xfId="0" applyFont="1" applyFill="1" applyBorder="1" applyAlignment="1">
      <alignment horizontal="center" vertical="center" textRotation="90" wrapText="1"/>
    </xf>
    <xf numFmtId="0" fontId="1" fillId="2" borderId="21" xfId="0" applyFont="1" applyFill="1" applyBorder="1" applyAlignment="1">
      <alignment horizontal="center" vertical="center" textRotation="90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workbookViewId="0">
      <selection activeCell="B1" sqref="B1"/>
    </sheetView>
  </sheetViews>
  <sheetFormatPr defaultRowHeight="15" x14ac:dyDescent="0.25"/>
  <cols>
    <col min="1" max="1" width="9.140625" style="1"/>
    <col min="2" max="2" width="34.85546875" style="2" bestFit="1" customWidth="1"/>
    <col min="3" max="3" width="9" style="2" bestFit="1" customWidth="1"/>
    <col min="4" max="4" width="46" style="1" bestFit="1" customWidth="1"/>
    <col min="5" max="5" width="33.5703125" style="1" bestFit="1" customWidth="1"/>
    <col min="6" max="6" width="14.140625" style="1" bestFit="1" customWidth="1"/>
    <col min="7" max="7" width="29" style="1" customWidth="1"/>
    <col min="8" max="16384" width="9.140625" style="1"/>
  </cols>
  <sheetData>
    <row r="1" spans="1:7" ht="15.75" thickBot="1" x14ac:dyDescent="0.3">
      <c r="A1" s="3" t="s">
        <v>89</v>
      </c>
      <c r="B1" s="4" t="s">
        <v>0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60" x14ac:dyDescent="0.25">
      <c r="A2" s="6">
        <v>1</v>
      </c>
      <c r="B2" s="9" t="s">
        <v>21</v>
      </c>
      <c r="C2" s="12" t="s">
        <v>78</v>
      </c>
      <c r="D2" s="15" t="s">
        <v>79</v>
      </c>
      <c r="E2" s="6" t="s">
        <v>80</v>
      </c>
      <c r="F2" s="15">
        <v>1</v>
      </c>
      <c r="G2" s="6" t="s">
        <v>81</v>
      </c>
    </row>
    <row r="3" spans="1:7" ht="45" x14ac:dyDescent="0.25">
      <c r="A3" s="7">
        <v>2</v>
      </c>
      <c r="B3" s="10" t="s">
        <v>22</v>
      </c>
      <c r="C3" s="13" t="s">
        <v>78</v>
      </c>
      <c r="D3" s="16" t="s">
        <v>77</v>
      </c>
      <c r="E3" s="7" t="s">
        <v>80</v>
      </c>
      <c r="F3" s="16">
        <v>1</v>
      </c>
      <c r="G3" s="7" t="s">
        <v>82</v>
      </c>
    </row>
    <row r="4" spans="1:7" ht="45" x14ac:dyDescent="0.25">
      <c r="A4" s="7">
        <v>3</v>
      </c>
      <c r="B4" s="10" t="s">
        <v>23</v>
      </c>
      <c r="C4" s="13" t="s">
        <v>78</v>
      </c>
      <c r="D4" s="16" t="s">
        <v>83</v>
      </c>
      <c r="E4" s="7" t="s">
        <v>80</v>
      </c>
      <c r="F4" s="16">
        <v>1</v>
      </c>
      <c r="G4" s="7" t="s">
        <v>82</v>
      </c>
    </row>
    <row r="5" spans="1:7" ht="30" x14ac:dyDescent="0.25">
      <c r="A5" s="7">
        <v>4</v>
      </c>
      <c r="B5" s="10" t="s">
        <v>5</v>
      </c>
      <c r="C5" s="13" t="s">
        <v>56</v>
      </c>
      <c r="D5" s="16" t="s">
        <v>31</v>
      </c>
      <c r="E5" s="7" t="s">
        <v>38</v>
      </c>
      <c r="F5" s="16">
        <v>0.6</v>
      </c>
      <c r="G5" s="7" t="s">
        <v>35</v>
      </c>
    </row>
    <row r="6" spans="1:7" ht="45" x14ac:dyDescent="0.25">
      <c r="A6" s="7">
        <v>5</v>
      </c>
      <c r="B6" s="10" t="s">
        <v>11</v>
      </c>
      <c r="C6" s="13" t="s">
        <v>56</v>
      </c>
      <c r="D6" s="16" t="s">
        <v>51</v>
      </c>
      <c r="E6" s="7" t="s">
        <v>119</v>
      </c>
      <c r="F6" s="16">
        <v>0</v>
      </c>
      <c r="G6" s="7" t="s">
        <v>52</v>
      </c>
    </row>
    <row r="7" spans="1:7" ht="45" x14ac:dyDescent="0.25">
      <c r="A7" s="7">
        <v>6</v>
      </c>
      <c r="B7" s="10" t="s">
        <v>12</v>
      </c>
      <c r="C7" s="13" t="s">
        <v>56</v>
      </c>
      <c r="D7" s="16" t="s">
        <v>50</v>
      </c>
      <c r="E7" s="7" t="s">
        <v>119</v>
      </c>
      <c r="F7" s="16">
        <v>0</v>
      </c>
      <c r="G7" s="7" t="s">
        <v>53</v>
      </c>
    </row>
    <row r="8" spans="1:7" ht="45" x14ac:dyDescent="0.25">
      <c r="A8" s="7">
        <v>7</v>
      </c>
      <c r="B8" s="10" t="s">
        <v>14</v>
      </c>
      <c r="C8" s="13" t="s">
        <v>56</v>
      </c>
      <c r="D8" s="16" t="s">
        <v>120</v>
      </c>
      <c r="E8" s="7" t="s">
        <v>64</v>
      </c>
      <c r="F8" s="16">
        <v>0</v>
      </c>
      <c r="G8" s="7" t="s">
        <v>65</v>
      </c>
    </row>
    <row r="9" spans="1:7" ht="45" x14ac:dyDescent="0.25">
      <c r="A9" s="7">
        <v>8</v>
      </c>
      <c r="B9" s="10" t="s">
        <v>24</v>
      </c>
      <c r="C9" s="13" t="s">
        <v>56</v>
      </c>
      <c r="D9" s="16" t="s">
        <v>84</v>
      </c>
      <c r="E9" s="7" t="s">
        <v>87</v>
      </c>
      <c r="F9" s="16" t="s">
        <v>59</v>
      </c>
      <c r="G9" s="7" t="s">
        <v>88</v>
      </c>
    </row>
    <row r="10" spans="1:7" ht="45" x14ac:dyDescent="0.25">
      <c r="A10" s="7">
        <v>9</v>
      </c>
      <c r="B10" s="10" t="s">
        <v>25</v>
      </c>
      <c r="C10" s="13" t="s">
        <v>56</v>
      </c>
      <c r="D10" s="16" t="s">
        <v>86</v>
      </c>
      <c r="E10" s="7" t="s">
        <v>87</v>
      </c>
      <c r="F10" s="16" t="s">
        <v>59</v>
      </c>
      <c r="G10" s="7" t="s">
        <v>88</v>
      </c>
    </row>
    <row r="11" spans="1:7" ht="45" x14ac:dyDescent="0.25">
      <c r="A11" s="7">
        <v>10</v>
      </c>
      <c r="B11" s="10" t="s">
        <v>26</v>
      </c>
      <c r="C11" s="13" t="s">
        <v>56</v>
      </c>
      <c r="D11" s="16" t="s">
        <v>85</v>
      </c>
      <c r="E11" s="7" t="s">
        <v>87</v>
      </c>
      <c r="F11" s="16" t="s">
        <v>59</v>
      </c>
      <c r="G11" s="7" t="s">
        <v>88</v>
      </c>
    </row>
    <row r="12" spans="1:7" ht="45" x14ac:dyDescent="0.25">
      <c r="A12" s="7">
        <v>11</v>
      </c>
      <c r="B12" s="10" t="s">
        <v>4</v>
      </c>
      <c r="C12" s="13" t="s">
        <v>55</v>
      </c>
      <c r="D12" s="16" t="s">
        <v>29</v>
      </c>
      <c r="E12" s="7" t="s">
        <v>30</v>
      </c>
      <c r="F12" s="16">
        <v>1</v>
      </c>
      <c r="G12" s="7" t="s">
        <v>34</v>
      </c>
    </row>
    <row r="13" spans="1:7" ht="45" x14ac:dyDescent="0.25">
      <c r="A13" s="7">
        <v>12</v>
      </c>
      <c r="B13" s="10" t="s">
        <v>3</v>
      </c>
      <c r="C13" s="13" t="s">
        <v>54</v>
      </c>
      <c r="D13" s="16" t="s">
        <v>27</v>
      </c>
      <c r="E13" s="7" t="s">
        <v>28</v>
      </c>
      <c r="F13" s="16">
        <v>1</v>
      </c>
      <c r="G13" s="7" t="s">
        <v>33</v>
      </c>
    </row>
    <row r="14" spans="1:7" ht="30" x14ac:dyDescent="0.25">
      <c r="A14" s="7">
        <v>13</v>
      </c>
      <c r="B14" s="10" t="s">
        <v>1</v>
      </c>
      <c r="C14" s="13" t="s">
        <v>54</v>
      </c>
      <c r="D14" s="16" t="s">
        <v>32</v>
      </c>
      <c r="E14" s="7" t="s">
        <v>37</v>
      </c>
      <c r="F14" s="16">
        <v>0</v>
      </c>
      <c r="G14" s="7" t="s">
        <v>36</v>
      </c>
    </row>
    <row r="15" spans="1:7" ht="60" x14ac:dyDescent="0.25">
      <c r="A15" s="7">
        <v>14</v>
      </c>
      <c r="B15" s="10" t="s">
        <v>2</v>
      </c>
      <c r="C15" s="13" t="s">
        <v>54</v>
      </c>
      <c r="D15" s="16" t="s">
        <v>39</v>
      </c>
      <c r="E15" s="7" t="s">
        <v>42</v>
      </c>
      <c r="F15" s="16">
        <v>0.5</v>
      </c>
      <c r="G15" s="7" t="s">
        <v>40</v>
      </c>
    </row>
    <row r="16" spans="1:7" ht="45" x14ac:dyDescent="0.25">
      <c r="A16" s="7">
        <v>15</v>
      </c>
      <c r="B16" s="10" t="s">
        <v>6</v>
      </c>
      <c r="C16" s="13" t="s">
        <v>54</v>
      </c>
      <c r="D16" s="16" t="s">
        <v>41</v>
      </c>
      <c r="E16" s="7" t="s">
        <v>42</v>
      </c>
      <c r="F16" s="16">
        <v>1</v>
      </c>
      <c r="G16" s="7" t="s">
        <v>43</v>
      </c>
    </row>
    <row r="17" spans="1:7" ht="30" x14ac:dyDescent="0.25">
      <c r="A17" s="7">
        <v>16</v>
      </c>
      <c r="B17" s="10" t="s">
        <v>7</v>
      </c>
      <c r="C17" s="13" t="s">
        <v>54</v>
      </c>
      <c r="D17" s="16" t="s">
        <v>44</v>
      </c>
      <c r="E17" s="7" t="s">
        <v>45</v>
      </c>
      <c r="F17" s="16">
        <v>1</v>
      </c>
      <c r="G17" s="7" t="s">
        <v>46</v>
      </c>
    </row>
    <row r="18" spans="1:7" ht="30" x14ac:dyDescent="0.25">
      <c r="A18" s="7">
        <v>17</v>
      </c>
      <c r="B18" s="10" t="s">
        <v>8</v>
      </c>
      <c r="C18" s="13" t="s">
        <v>54</v>
      </c>
      <c r="D18" s="16" t="s">
        <v>44</v>
      </c>
      <c r="E18" s="7" t="s">
        <v>45</v>
      </c>
      <c r="F18" s="16">
        <v>1</v>
      </c>
      <c r="G18" s="7" t="s">
        <v>47</v>
      </c>
    </row>
    <row r="19" spans="1:7" ht="30" x14ac:dyDescent="0.25">
      <c r="A19" s="7">
        <v>18</v>
      </c>
      <c r="B19" s="10" t="s">
        <v>9</v>
      </c>
      <c r="C19" s="13" t="s">
        <v>54</v>
      </c>
      <c r="D19" s="16" t="s">
        <v>44</v>
      </c>
      <c r="E19" s="7" t="s">
        <v>45</v>
      </c>
      <c r="F19" s="16">
        <v>1</v>
      </c>
      <c r="G19" s="7" t="s">
        <v>48</v>
      </c>
    </row>
    <row r="20" spans="1:7" ht="45" x14ac:dyDescent="0.25">
      <c r="A20" s="7">
        <v>19</v>
      </c>
      <c r="B20" s="10" t="s">
        <v>10</v>
      </c>
      <c r="C20" s="13" t="s">
        <v>54</v>
      </c>
      <c r="D20" s="16" t="s">
        <v>44</v>
      </c>
      <c r="E20" s="7" t="s">
        <v>45</v>
      </c>
      <c r="F20" s="16">
        <v>1</v>
      </c>
      <c r="G20" s="7" t="s">
        <v>49</v>
      </c>
    </row>
    <row r="21" spans="1:7" ht="75" x14ac:dyDescent="0.25">
      <c r="A21" s="7">
        <v>20</v>
      </c>
      <c r="B21" s="10" t="s">
        <v>13</v>
      </c>
      <c r="C21" s="13" t="s">
        <v>54</v>
      </c>
      <c r="D21" s="16" t="s">
        <v>61</v>
      </c>
      <c r="E21" s="7" t="s">
        <v>62</v>
      </c>
      <c r="F21" s="16">
        <v>0</v>
      </c>
      <c r="G21" s="7" t="s">
        <v>63</v>
      </c>
    </row>
    <row r="22" spans="1:7" ht="45" x14ac:dyDescent="0.25">
      <c r="A22" s="7">
        <v>21</v>
      </c>
      <c r="B22" s="10" t="s">
        <v>15</v>
      </c>
      <c r="C22" s="13" t="s">
        <v>54</v>
      </c>
      <c r="D22" s="16" t="s">
        <v>57</v>
      </c>
      <c r="E22" s="7" t="s">
        <v>58</v>
      </c>
      <c r="F22" s="16" t="s">
        <v>59</v>
      </c>
      <c r="G22" s="7" t="s">
        <v>60</v>
      </c>
    </row>
    <row r="23" spans="1:7" ht="60" x14ac:dyDescent="0.25">
      <c r="A23" s="7">
        <v>22</v>
      </c>
      <c r="B23" s="10" t="s">
        <v>16</v>
      </c>
      <c r="C23" s="13" t="s">
        <v>54</v>
      </c>
      <c r="D23" s="16" t="s">
        <v>68</v>
      </c>
      <c r="E23" s="7" t="s">
        <v>66</v>
      </c>
      <c r="F23" s="16">
        <v>0</v>
      </c>
      <c r="G23" s="7" t="s">
        <v>67</v>
      </c>
    </row>
    <row r="24" spans="1:7" ht="45" x14ac:dyDescent="0.25">
      <c r="A24" s="7">
        <v>23</v>
      </c>
      <c r="B24" s="10" t="s">
        <v>17</v>
      </c>
      <c r="C24" s="13" t="s">
        <v>54</v>
      </c>
      <c r="D24" s="16" t="s">
        <v>70</v>
      </c>
      <c r="E24" s="7" t="s">
        <v>42</v>
      </c>
      <c r="F24" s="16">
        <v>1</v>
      </c>
      <c r="G24" s="7" t="s">
        <v>73</v>
      </c>
    </row>
    <row r="25" spans="1:7" ht="45" x14ac:dyDescent="0.25">
      <c r="A25" s="7">
        <v>24</v>
      </c>
      <c r="B25" s="10" t="s">
        <v>18</v>
      </c>
      <c r="C25" s="13" t="s">
        <v>54</v>
      </c>
      <c r="D25" s="16" t="s">
        <v>69</v>
      </c>
      <c r="E25" s="7" t="s">
        <v>42</v>
      </c>
      <c r="F25" s="16">
        <v>1</v>
      </c>
      <c r="G25" s="7" t="s">
        <v>74</v>
      </c>
    </row>
    <row r="26" spans="1:7" ht="45" x14ac:dyDescent="0.25">
      <c r="A26" s="7">
        <v>25</v>
      </c>
      <c r="B26" s="10" t="s">
        <v>19</v>
      </c>
      <c r="C26" s="13" t="s">
        <v>54</v>
      </c>
      <c r="D26" s="16" t="s">
        <v>71</v>
      </c>
      <c r="E26" s="7" t="s">
        <v>42</v>
      </c>
      <c r="F26" s="16">
        <v>1</v>
      </c>
      <c r="G26" s="7" t="s">
        <v>75</v>
      </c>
    </row>
    <row r="27" spans="1:7" ht="45.75" thickBot="1" x14ac:dyDescent="0.3">
      <c r="A27" s="8">
        <v>26</v>
      </c>
      <c r="B27" s="11" t="s">
        <v>20</v>
      </c>
      <c r="C27" s="14" t="s">
        <v>54</v>
      </c>
      <c r="D27" s="17" t="s">
        <v>72</v>
      </c>
      <c r="E27" s="8" t="s">
        <v>42</v>
      </c>
      <c r="F27" s="17">
        <v>0</v>
      </c>
      <c r="G27" s="8" t="s">
        <v>76</v>
      </c>
    </row>
  </sheetData>
  <sortState ref="B2:G27">
    <sortCondition ref="C2:C27"/>
  </sortState>
  <pageMargins left="0.25" right="0.25" top="0.75" bottom="0.75" header="0.3" footer="0.3"/>
  <pageSetup paperSize="9" scale="82" fitToHeight="0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50.7109375" bestFit="1" customWidth="1"/>
    <col min="3" max="3" width="19" bestFit="1" customWidth="1"/>
  </cols>
  <sheetData>
    <row r="1" spans="1:7" x14ac:dyDescent="0.25">
      <c r="A1" s="214" t="s">
        <v>143</v>
      </c>
      <c r="B1" s="214"/>
      <c r="C1" s="214"/>
    </row>
    <row r="2" spans="1:7" ht="27" customHeight="1" x14ac:dyDescent="0.25">
      <c r="A2" s="33" t="s">
        <v>139</v>
      </c>
      <c r="B2" s="33"/>
      <c r="C2" s="33" t="s">
        <v>141</v>
      </c>
      <c r="D2" s="33"/>
      <c r="E2" s="33"/>
      <c r="F2" s="33"/>
      <c r="G2" s="33"/>
    </row>
    <row r="3" spans="1:7" ht="27" customHeight="1" thickBot="1" x14ac:dyDescent="0.3">
      <c r="A3" s="33" t="s">
        <v>140</v>
      </c>
      <c r="B3" s="33"/>
      <c r="C3" s="33" t="s">
        <v>142</v>
      </c>
      <c r="D3" s="33"/>
      <c r="E3" s="33"/>
      <c r="F3" s="33"/>
      <c r="G3" s="33"/>
    </row>
    <row r="4" spans="1:7" x14ac:dyDescent="0.25">
      <c r="A4" s="36">
        <v>1</v>
      </c>
      <c r="B4" s="34" t="s">
        <v>133</v>
      </c>
      <c r="C4" s="30"/>
    </row>
    <row r="5" spans="1:7" x14ac:dyDescent="0.25">
      <c r="A5" s="37">
        <v>2</v>
      </c>
      <c r="B5" s="35" t="s">
        <v>122</v>
      </c>
      <c r="C5" s="31"/>
    </row>
    <row r="6" spans="1:7" x14ac:dyDescent="0.25">
      <c r="A6" s="37">
        <v>3</v>
      </c>
      <c r="B6" s="35" t="s">
        <v>123</v>
      </c>
      <c r="C6" s="31"/>
    </row>
    <row r="7" spans="1:7" x14ac:dyDescent="0.25">
      <c r="A7" s="37">
        <v>4</v>
      </c>
      <c r="B7" s="35" t="s">
        <v>124</v>
      </c>
      <c r="C7" s="31"/>
    </row>
    <row r="8" spans="1:7" x14ac:dyDescent="0.25">
      <c r="A8" s="37">
        <v>5</v>
      </c>
      <c r="B8" s="35" t="s">
        <v>125</v>
      </c>
      <c r="C8" s="31"/>
    </row>
    <row r="9" spans="1:7" x14ac:dyDescent="0.25">
      <c r="A9" s="37">
        <v>6</v>
      </c>
      <c r="B9" s="35" t="s">
        <v>126</v>
      </c>
      <c r="C9" s="31"/>
    </row>
    <row r="10" spans="1:7" x14ac:dyDescent="0.25">
      <c r="A10" s="37">
        <v>7</v>
      </c>
      <c r="B10" s="35" t="s">
        <v>127</v>
      </c>
      <c r="C10" s="31"/>
    </row>
    <row r="11" spans="1:7" x14ac:dyDescent="0.25">
      <c r="A11" s="37">
        <v>8</v>
      </c>
      <c r="B11" s="35" t="s">
        <v>128</v>
      </c>
      <c r="C11" s="31"/>
    </row>
    <row r="12" spans="1:7" x14ac:dyDescent="0.25">
      <c r="A12" s="37">
        <v>9</v>
      </c>
      <c r="B12" s="10" t="s">
        <v>129</v>
      </c>
      <c r="C12" s="31"/>
    </row>
    <row r="13" spans="1:7" x14ac:dyDescent="0.25">
      <c r="A13" s="37">
        <v>10</v>
      </c>
      <c r="B13" s="10" t="s">
        <v>130</v>
      </c>
      <c r="C13" s="31"/>
    </row>
    <row r="14" spans="1:7" x14ac:dyDescent="0.25">
      <c r="A14" s="37">
        <v>11</v>
      </c>
      <c r="B14" s="35" t="s">
        <v>131</v>
      </c>
      <c r="C14" s="31"/>
    </row>
    <row r="15" spans="1:7" x14ac:dyDescent="0.25">
      <c r="A15" s="37">
        <v>12</v>
      </c>
      <c r="B15" s="35" t="s">
        <v>132</v>
      </c>
      <c r="C15" s="31"/>
    </row>
    <row r="16" spans="1:7" x14ac:dyDescent="0.25">
      <c r="A16" s="37">
        <v>13</v>
      </c>
      <c r="B16" s="10" t="s">
        <v>134</v>
      </c>
      <c r="C16" s="31"/>
    </row>
    <row r="17" spans="1:3" x14ac:dyDescent="0.25">
      <c r="A17" s="37">
        <v>14</v>
      </c>
      <c r="B17" s="10" t="s">
        <v>135</v>
      </c>
      <c r="C17" s="31"/>
    </row>
    <row r="18" spans="1:3" x14ac:dyDescent="0.25">
      <c r="A18" s="37">
        <v>15</v>
      </c>
      <c r="B18" s="10" t="s">
        <v>136</v>
      </c>
      <c r="C18" s="31"/>
    </row>
    <row r="19" spans="1:3" x14ac:dyDescent="0.25">
      <c r="A19" s="37">
        <v>16</v>
      </c>
      <c r="B19" s="10" t="s">
        <v>137</v>
      </c>
      <c r="C19" s="31"/>
    </row>
    <row r="20" spans="1:3" ht="15.75" thickBot="1" x14ac:dyDescent="0.3">
      <c r="A20" s="38">
        <v>17</v>
      </c>
      <c r="B20" s="11" t="s">
        <v>138</v>
      </c>
      <c r="C20" s="32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abSelected="1" view="pageBreakPreview" topLeftCell="A20" zoomScaleNormal="100" zoomScaleSheetLayoutView="100" workbookViewId="0">
      <selection activeCell="D26" sqref="D26"/>
    </sheetView>
  </sheetViews>
  <sheetFormatPr defaultRowHeight="15" x14ac:dyDescent="0.25"/>
  <cols>
    <col min="1" max="1" width="50.7109375" bestFit="1" customWidth="1"/>
    <col min="2" max="5" width="4.28515625" customWidth="1"/>
    <col min="6" max="6" width="1.85546875" customWidth="1"/>
    <col min="7" max="7" width="24.28515625" customWidth="1"/>
    <col min="14" max="15" width="9.140625" customWidth="1"/>
  </cols>
  <sheetData>
    <row r="1" spans="1:7" ht="27" customHeight="1" x14ac:dyDescent="0.25">
      <c r="A1" s="215" t="s">
        <v>115</v>
      </c>
      <c r="B1" s="215"/>
      <c r="C1" s="215"/>
      <c r="D1" s="215"/>
      <c r="E1" s="215"/>
      <c r="F1" s="215"/>
      <c r="G1" s="215"/>
    </row>
    <row r="2" spans="1:7" ht="27" customHeight="1" x14ac:dyDescent="0.25">
      <c r="A2" s="215" t="s">
        <v>116</v>
      </c>
      <c r="B2" s="215"/>
      <c r="C2" s="215"/>
      <c r="D2" s="215"/>
      <c r="E2" s="215"/>
      <c r="F2" s="215"/>
      <c r="G2" s="215"/>
    </row>
    <row r="3" spans="1:7" x14ac:dyDescent="0.25">
      <c r="A3" s="28"/>
      <c r="B3" s="28"/>
      <c r="C3" s="28"/>
      <c r="D3" s="28"/>
      <c r="E3" s="28"/>
      <c r="F3" s="28"/>
      <c r="G3" s="28"/>
    </row>
    <row r="4" spans="1:7" ht="15.75" thickBot="1" x14ac:dyDescent="0.3">
      <c r="A4" s="220" t="s">
        <v>95</v>
      </c>
      <c r="B4" s="220"/>
      <c r="C4" s="220"/>
      <c r="D4" s="220"/>
      <c r="E4" s="220"/>
      <c r="F4" s="29"/>
      <c r="G4" s="29"/>
    </row>
    <row r="5" spans="1:7" ht="15.75" thickBot="1" x14ac:dyDescent="0.3">
      <c r="A5" s="18"/>
      <c r="B5" s="19"/>
      <c r="C5" s="19"/>
      <c r="D5" s="19"/>
      <c r="E5" s="20"/>
      <c r="F5" s="29"/>
      <c r="G5" s="221" t="s">
        <v>117</v>
      </c>
    </row>
    <row r="6" spans="1:7" ht="15.75" thickBot="1" x14ac:dyDescent="0.3">
      <c r="A6" s="21" t="s">
        <v>96</v>
      </c>
      <c r="B6" s="22"/>
      <c r="C6" s="23" t="s">
        <v>100</v>
      </c>
      <c r="D6" s="22"/>
      <c r="E6" s="24" t="s">
        <v>101</v>
      </c>
      <c r="F6" s="29"/>
      <c r="G6" s="222"/>
    </row>
    <row r="7" spans="1:7" ht="15.75" thickBot="1" x14ac:dyDescent="0.3">
      <c r="A7" s="21"/>
      <c r="B7" s="23"/>
      <c r="C7" s="23"/>
      <c r="D7" s="23"/>
      <c r="E7" s="24"/>
      <c r="F7" s="29"/>
      <c r="G7" s="222"/>
    </row>
    <row r="8" spans="1:7" ht="15.75" thickBot="1" x14ac:dyDescent="0.3">
      <c r="A8" s="21" t="s">
        <v>97</v>
      </c>
      <c r="B8" s="22"/>
      <c r="C8" s="23" t="s">
        <v>100</v>
      </c>
      <c r="D8" s="22"/>
      <c r="E8" s="24" t="s">
        <v>101</v>
      </c>
      <c r="F8" s="29"/>
      <c r="G8" s="222"/>
    </row>
    <row r="9" spans="1:7" ht="15.75" thickBot="1" x14ac:dyDescent="0.3">
      <c r="A9" s="21"/>
      <c r="B9" s="23"/>
      <c r="C9" s="23"/>
      <c r="D9" s="23"/>
      <c r="E9" s="24"/>
      <c r="F9" s="29"/>
      <c r="G9" s="222"/>
    </row>
    <row r="10" spans="1:7" ht="15.75" thickBot="1" x14ac:dyDescent="0.3">
      <c r="A10" s="21" t="s">
        <v>98</v>
      </c>
      <c r="B10" s="22"/>
      <c r="C10" s="23" t="s">
        <v>100</v>
      </c>
      <c r="D10" s="22"/>
      <c r="E10" s="24" t="s">
        <v>101</v>
      </c>
      <c r="F10" s="29"/>
      <c r="G10" s="222"/>
    </row>
    <row r="11" spans="1:7" ht="15.75" thickBot="1" x14ac:dyDescent="0.3">
      <c r="A11" s="21"/>
      <c r="B11" s="23"/>
      <c r="C11" s="23"/>
      <c r="D11" s="23"/>
      <c r="E11" s="24"/>
      <c r="F11" s="29"/>
      <c r="G11" s="222"/>
    </row>
    <row r="12" spans="1:7" ht="15.75" thickBot="1" x14ac:dyDescent="0.3">
      <c r="A12" s="21" t="s">
        <v>99</v>
      </c>
      <c r="B12" s="22"/>
      <c r="C12" s="23" t="s">
        <v>100</v>
      </c>
      <c r="D12" s="22"/>
      <c r="E12" s="24" t="s">
        <v>101</v>
      </c>
      <c r="F12" s="29"/>
      <c r="G12" s="222"/>
    </row>
    <row r="13" spans="1:7" ht="15.75" thickBot="1" x14ac:dyDescent="0.3">
      <c r="A13" s="21"/>
      <c r="B13" s="23"/>
      <c r="C13" s="23"/>
      <c r="D13" s="23"/>
      <c r="E13" s="24"/>
      <c r="F13" s="29"/>
      <c r="G13" s="222"/>
    </row>
    <row r="14" spans="1:7" ht="15.75" thickBot="1" x14ac:dyDescent="0.3">
      <c r="A14" s="21" t="s">
        <v>102</v>
      </c>
      <c r="B14" s="22"/>
      <c r="C14" s="23" t="s">
        <v>100</v>
      </c>
      <c r="D14" s="22"/>
      <c r="E14" s="24" t="s">
        <v>101</v>
      </c>
      <c r="F14" s="29"/>
      <c r="G14" s="222"/>
    </row>
    <row r="15" spans="1:7" ht="15.75" thickBot="1" x14ac:dyDescent="0.3">
      <c r="A15" s="25"/>
      <c r="B15" s="26"/>
      <c r="C15" s="26"/>
      <c r="D15" s="26"/>
      <c r="E15" s="27"/>
      <c r="F15" s="29"/>
      <c r="G15" s="222"/>
    </row>
    <row r="16" spans="1:7" x14ac:dyDescent="0.25">
      <c r="A16" s="29"/>
      <c r="B16" s="29"/>
      <c r="C16" s="29"/>
      <c r="D16" s="29"/>
      <c r="E16" s="29"/>
      <c r="F16" s="29"/>
      <c r="G16" s="222"/>
    </row>
    <row r="17" spans="1:7" ht="15.75" thickBot="1" x14ac:dyDescent="0.3">
      <c r="A17" s="219" t="s">
        <v>103</v>
      </c>
      <c r="B17" s="219"/>
      <c r="C17" s="219"/>
      <c r="D17" s="219"/>
      <c r="E17" s="219"/>
      <c r="F17" s="29"/>
      <c r="G17" s="222"/>
    </row>
    <row r="18" spans="1:7" ht="15.75" thickBot="1" x14ac:dyDescent="0.3">
      <c r="A18" s="18"/>
      <c r="B18" s="19"/>
      <c r="C18" s="19"/>
      <c r="D18" s="19"/>
      <c r="E18" s="20"/>
      <c r="F18" s="29"/>
      <c r="G18" s="222"/>
    </row>
    <row r="19" spans="1:7" ht="15.75" thickBot="1" x14ac:dyDescent="0.3">
      <c r="A19" s="21" t="s">
        <v>121</v>
      </c>
      <c r="B19" s="22"/>
      <c r="C19" s="23" t="s">
        <v>100</v>
      </c>
      <c r="D19" s="22"/>
      <c r="E19" s="24" t="s">
        <v>101</v>
      </c>
      <c r="F19" s="29"/>
      <c r="G19" s="222"/>
    </row>
    <row r="20" spans="1:7" ht="15.75" thickBot="1" x14ac:dyDescent="0.3">
      <c r="A20" s="21"/>
      <c r="B20" s="23"/>
      <c r="C20" s="23"/>
      <c r="D20" s="23"/>
      <c r="E20" s="24"/>
      <c r="F20" s="29"/>
      <c r="G20" s="222"/>
    </row>
    <row r="21" spans="1:7" ht="15.75" thickBot="1" x14ac:dyDescent="0.3">
      <c r="A21" s="21" t="s">
        <v>104</v>
      </c>
      <c r="B21" s="22"/>
      <c r="C21" s="23" t="s">
        <v>100</v>
      </c>
      <c r="D21" s="22"/>
      <c r="E21" s="24" t="s">
        <v>101</v>
      </c>
      <c r="F21" s="29"/>
      <c r="G21" s="222"/>
    </row>
    <row r="22" spans="1:7" ht="15.75" thickBot="1" x14ac:dyDescent="0.3">
      <c r="A22" s="21"/>
      <c r="B22" s="23"/>
      <c r="C22" s="23"/>
      <c r="D22" s="23"/>
      <c r="E22" s="24"/>
      <c r="F22" s="29"/>
      <c r="G22" s="222"/>
    </row>
    <row r="23" spans="1:7" ht="15.75" thickBot="1" x14ac:dyDescent="0.3">
      <c r="A23" s="21" t="s">
        <v>215</v>
      </c>
      <c r="B23" s="22"/>
      <c r="C23" s="23" t="s">
        <v>100</v>
      </c>
      <c r="D23" s="22"/>
      <c r="E23" s="24" t="s">
        <v>101</v>
      </c>
      <c r="F23" s="29"/>
      <c r="G23" s="222"/>
    </row>
    <row r="24" spans="1:7" ht="15.75" thickBot="1" x14ac:dyDescent="0.3">
      <c r="A24" s="21"/>
      <c r="B24" s="23"/>
      <c r="C24" s="23"/>
      <c r="D24" s="23"/>
      <c r="E24" s="24"/>
      <c r="F24" s="29"/>
      <c r="G24" s="222"/>
    </row>
    <row r="25" spans="1:7" ht="15.75" thickBot="1" x14ac:dyDescent="0.3">
      <c r="A25" s="21" t="s">
        <v>106</v>
      </c>
      <c r="B25" s="22"/>
      <c r="C25" s="23" t="s">
        <v>100</v>
      </c>
      <c r="D25" s="22"/>
      <c r="E25" s="24" t="s">
        <v>101</v>
      </c>
      <c r="F25" s="29"/>
      <c r="G25" s="222"/>
    </row>
    <row r="26" spans="1:7" ht="15.75" thickBot="1" x14ac:dyDescent="0.3">
      <c r="A26" s="21"/>
      <c r="B26" s="23"/>
      <c r="C26" s="23"/>
      <c r="D26" s="23"/>
      <c r="E26" s="24"/>
      <c r="F26" s="29"/>
      <c r="G26" s="222"/>
    </row>
    <row r="27" spans="1:7" ht="15.75" thickBot="1" x14ac:dyDescent="0.3">
      <c r="A27" s="21" t="s">
        <v>107</v>
      </c>
      <c r="B27" s="22"/>
      <c r="C27" s="23" t="s">
        <v>100</v>
      </c>
      <c r="D27" s="22"/>
      <c r="E27" s="24" t="s">
        <v>101</v>
      </c>
      <c r="F27" s="29"/>
      <c r="G27" s="222"/>
    </row>
    <row r="28" spans="1:7" ht="15.75" thickBot="1" x14ac:dyDescent="0.3">
      <c r="A28" s="25"/>
      <c r="B28" s="26"/>
      <c r="C28" s="26"/>
      <c r="D28" s="26"/>
      <c r="E28" s="27"/>
      <c r="F28" s="29"/>
      <c r="G28" s="222"/>
    </row>
    <row r="29" spans="1:7" x14ac:dyDescent="0.25">
      <c r="A29" s="29"/>
      <c r="B29" s="29"/>
      <c r="C29" s="29"/>
      <c r="D29" s="29"/>
      <c r="E29" s="29"/>
      <c r="F29" s="29"/>
      <c r="G29" s="222"/>
    </row>
    <row r="30" spans="1:7" ht="15.75" thickBot="1" x14ac:dyDescent="0.3">
      <c r="A30" s="219" t="s">
        <v>108</v>
      </c>
      <c r="B30" s="219"/>
      <c r="C30" s="219"/>
      <c r="D30" s="219"/>
      <c r="E30" s="219"/>
      <c r="F30" s="29"/>
      <c r="G30" s="222"/>
    </row>
    <row r="31" spans="1:7" ht="15.75" thickBot="1" x14ac:dyDescent="0.3">
      <c r="A31" s="18"/>
      <c r="B31" s="19"/>
      <c r="C31" s="19"/>
      <c r="D31" s="19"/>
      <c r="E31" s="20"/>
      <c r="F31" s="29"/>
      <c r="G31" s="222"/>
    </row>
    <row r="32" spans="1:7" ht="15.75" thickBot="1" x14ac:dyDescent="0.3">
      <c r="A32" s="21" t="s">
        <v>109</v>
      </c>
      <c r="B32" s="22"/>
      <c r="C32" s="23" t="s">
        <v>100</v>
      </c>
      <c r="D32" s="22"/>
      <c r="E32" s="24" t="s">
        <v>101</v>
      </c>
      <c r="F32" s="29"/>
      <c r="G32" s="222"/>
    </row>
    <row r="33" spans="1:7" ht="15.75" thickBot="1" x14ac:dyDescent="0.3">
      <c r="A33" s="21"/>
      <c r="B33" s="23"/>
      <c r="C33" s="23"/>
      <c r="D33" s="23"/>
      <c r="E33" s="24"/>
      <c r="F33" s="29"/>
      <c r="G33" s="222"/>
    </row>
    <row r="34" spans="1:7" ht="15.75" thickBot="1" x14ac:dyDescent="0.3">
      <c r="A34" s="21" t="s">
        <v>111</v>
      </c>
      <c r="B34" s="22"/>
      <c r="C34" s="23" t="s">
        <v>100</v>
      </c>
      <c r="D34" s="22"/>
      <c r="E34" s="24" t="s">
        <v>101</v>
      </c>
      <c r="F34" s="29"/>
      <c r="G34" s="222"/>
    </row>
    <row r="35" spans="1:7" ht="15.75" thickBot="1" x14ac:dyDescent="0.3">
      <c r="A35" s="21"/>
      <c r="B35" s="23"/>
      <c r="C35" s="23"/>
      <c r="D35" s="23"/>
      <c r="E35" s="24"/>
      <c r="F35" s="29"/>
      <c r="G35" s="222"/>
    </row>
    <row r="36" spans="1:7" ht="15.75" thickBot="1" x14ac:dyDescent="0.3">
      <c r="A36" s="21" t="s">
        <v>110</v>
      </c>
      <c r="B36" s="22"/>
      <c r="C36" s="23" t="s">
        <v>100</v>
      </c>
      <c r="D36" s="22"/>
      <c r="E36" s="24" t="s">
        <v>101</v>
      </c>
      <c r="F36" s="29"/>
      <c r="G36" s="222"/>
    </row>
    <row r="37" spans="1:7" ht="15.75" thickBot="1" x14ac:dyDescent="0.3">
      <c r="A37" s="21"/>
      <c r="B37" s="23"/>
      <c r="C37" s="23"/>
      <c r="D37" s="23"/>
      <c r="E37" s="24"/>
      <c r="F37" s="29"/>
      <c r="G37" s="222"/>
    </row>
    <row r="38" spans="1:7" ht="15.75" thickBot="1" x14ac:dyDescent="0.3">
      <c r="A38" s="21" t="s">
        <v>112</v>
      </c>
      <c r="B38" s="22"/>
      <c r="C38" s="23" t="s">
        <v>100</v>
      </c>
      <c r="D38" s="22"/>
      <c r="E38" s="24" t="s">
        <v>101</v>
      </c>
      <c r="F38" s="29"/>
      <c r="G38" s="222"/>
    </row>
    <row r="39" spans="1:7" x14ac:dyDescent="0.25">
      <c r="A39" s="21"/>
      <c r="B39" s="23"/>
      <c r="C39" s="23"/>
      <c r="D39" s="23"/>
      <c r="E39" s="24"/>
      <c r="F39" s="29"/>
      <c r="G39" s="222"/>
    </row>
    <row r="40" spans="1:7" ht="15.75" thickBot="1" x14ac:dyDescent="0.3">
      <c r="A40" s="21" t="s">
        <v>113</v>
      </c>
      <c r="B40" s="26"/>
      <c r="C40" s="26"/>
      <c r="D40" s="26"/>
      <c r="E40" s="24" t="s">
        <v>114</v>
      </c>
      <c r="F40" s="29"/>
      <c r="G40" s="222"/>
    </row>
    <row r="41" spans="1:7" ht="15.75" thickBot="1" x14ac:dyDescent="0.3">
      <c r="A41" s="25"/>
      <c r="B41" s="26"/>
      <c r="C41" s="26"/>
      <c r="D41" s="26"/>
      <c r="E41" s="27"/>
      <c r="F41" s="29"/>
      <c r="G41" s="223"/>
    </row>
    <row r="42" spans="1:7" ht="15.75" thickBot="1" x14ac:dyDescent="0.3">
      <c r="A42" s="29"/>
      <c r="B42" s="29"/>
      <c r="C42" s="29"/>
      <c r="D42" s="29"/>
      <c r="E42" s="29"/>
      <c r="F42" s="29"/>
    </row>
    <row r="43" spans="1:7" ht="23.25" customHeight="1" thickBot="1" x14ac:dyDescent="0.3">
      <c r="A43" s="216" t="s">
        <v>118</v>
      </c>
      <c r="B43" s="217"/>
      <c r="C43" s="217"/>
      <c r="D43" s="217"/>
      <c r="E43" s="217"/>
      <c r="F43" s="217"/>
      <c r="G43" s="218"/>
    </row>
    <row r="44" spans="1:7" x14ac:dyDescent="0.25">
      <c r="A44" s="29"/>
      <c r="B44" s="29"/>
      <c r="C44" s="29"/>
      <c r="D44" s="29"/>
      <c r="E44" s="29"/>
      <c r="F44" s="29"/>
      <c r="G44" s="29"/>
    </row>
  </sheetData>
  <mergeCells count="7">
    <mergeCell ref="A1:G1"/>
    <mergeCell ref="A2:G2"/>
    <mergeCell ref="A43:G43"/>
    <mergeCell ref="A30:E30"/>
    <mergeCell ref="A17:E17"/>
    <mergeCell ref="A4:E4"/>
    <mergeCell ref="G5:G41"/>
  </mergeCells>
  <pageMargins left="0.511811024" right="0.511811024" top="0.78740157499999996" bottom="0.78740157499999996" header="0.31496062000000002" footer="0.31496062000000002"/>
  <pageSetup paperSize="9" scale="98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36"/>
  <sheetViews>
    <sheetView zoomScale="75" zoomScaleNormal="75" workbookViewId="0">
      <selection activeCell="E13" sqref="E13"/>
    </sheetView>
  </sheetViews>
  <sheetFormatPr defaultRowHeight="15" x14ac:dyDescent="0.25"/>
  <cols>
    <col min="1" max="1" width="19" bestFit="1" customWidth="1"/>
    <col min="2" max="2" width="5.28515625" bestFit="1" customWidth="1"/>
    <col min="4" max="4" width="19" bestFit="1" customWidth="1"/>
    <col min="5" max="5" width="5.85546875" bestFit="1" customWidth="1"/>
    <col min="7" max="7" width="21.85546875" bestFit="1" customWidth="1"/>
    <col min="8" max="8" width="5.28515625" bestFit="1" customWidth="1"/>
    <col min="10" max="10" width="17.7109375" bestFit="1" customWidth="1"/>
    <col min="11" max="11" width="8.7109375" bestFit="1" customWidth="1"/>
  </cols>
  <sheetData>
    <row r="1" spans="4:13" ht="15.75" x14ac:dyDescent="0.25">
      <c r="D1" s="85" t="s">
        <v>189</v>
      </c>
      <c r="E1" s="92">
        <f>AVERAGE(E2:E13)</f>
        <v>6.7145454545454548</v>
      </c>
      <c r="G1" s="85" t="s">
        <v>186</v>
      </c>
      <c r="H1" s="92">
        <f>AVERAGE(H2)</f>
        <v>8</v>
      </c>
      <c r="J1" s="85" t="s">
        <v>181</v>
      </c>
      <c r="K1" s="92">
        <f>AVERAGE(K2:K5)</f>
        <v>7.5</v>
      </c>
    </row>
    <row r="2" spans="4:13" x14ac:dyDescent="0.25">
      <c r="D2" s="57" t="s">
        <v>207</v>
      </c>
      <c r="E2" s="57">
        <v>10</v>
      </c>
      <c r="G2" s="57" t="s">
        <v>202</v>
      </c>
      <c r="H2" s="57">
        <v>8</v>
      </c>
      <c r="J2" s="57" t="s">
        <v>203</v>
      </c>
      <c r="K2" s="57">
        <v>8</v>
      </c>
    </row>
    <row r="3" spans="4:13" x14ac:dyDescent="0.25">
      <c r="D3" s="57" t="s">
        <v>208</v>
      </c>
      <c r="E3" s="57">
        <v>8.8000000000000007</v>
      </c>
      <c r="G3" s="47"/>
      <c r="J3" s="57" t="s">
        <v>212</v>
      </c>
      <c r="K3" s="57">
        <v>8</v>
      </c>
    </row>
    <row r="4" spans="4:13" ht="15.75" x14ac:dyDescent="0.25">
      <c r="D4" s="57" t="s">
        <v>209</v>
      </c>
      <c r="E4" s="57">
        <v>8.8000000000000007</v>
      </c>
      <c r="G4" s="85" t="s">
        <v>185</v>
      </c>
      <c r="H4" s="92">
        <f>AVERAGE(H5:H6)</f>
        <v>8.5</v>
      </c>
      <c r="J4" s="57" t="s">
        <v>199</v>
      </c>
      <c r="K4" s="57">
        <v>6</v>
      </c>
    </row>
    <row r="5" spans="4:13" x14ac:dyDescent="0.25">
      <c r="D5" s="57" t="s">
        <v>204</v>
      </c>
      <c r="E5" s="57">
        <v>6.7</v>
      </c>
      <c r="G5" s="57" t="s">
        <v>202</v>
      </c>
      <c r="H5" s="57">
        <v>8</v>
      </c>
      <c r="J5" s="57" t="s">
        <v>212</v>
      </c>
      <c r="K5" s="57">
        <v>8</v>
      </c>
    </row>
    <row r="6" spans="4:13" x14ac:dyDescent="0.25">
      <c r="D6" s="57" t="s">
        <v>205</v>
      </c>
      <c r="E6" s="57">
        <v>4.4000000000000004</v>
      </c>
      <c r="G6" s="57" t="s">
        <v>200</v>
      </c>
      <c r="H6" s="57">
        <v>9</v>
      </c>
      <c r="J6" s="112"/>
      <c r="K6" s="112"/>
    </row>
    <row r="7" spans="4:13" ht="15.75" x14ac:dyDescent="0.25">
      <c r="J7" s="85" t="s">
        <v>182</v>
      </c>
      <c r="K7" s="92">
        <f>AVERAGE(K8:K9)</f>
        <v>5.5</v>
      </c>
      <c r="L7" s="112"/>
      <c r="M7" s="112"/>
    </row>
    <row r="8" spans="4:13" ht="15.75" x14ac:dyDescent="0.25">
      <c r="D8" s="49" t="s">
        <v>193</v>
      </c>
      <c r="E8" s="49">
        <f>AVERAGE(E9:E13)</f>
        <v>5.86</v>
      </c>
      <c r="G8" s="85" t="s">
        <v>197</v>
      </c>
      <c r="H8" s="92">
        <f>AVERAGE(H9:H10)</f>
        <v>6.5</v>
      </c>
      <c r="J8" s="57" t="s">
        <v>200</v>
      </c>
      <c r="K8" s="57">
        <v>6</v>
      </c>
    </row>
    <row r="9" spans="4:13" x14ac:dyDescent="0.25">
      <c r="D9" s="57" t="s">
        <v>208</v>
      </c>
      <c r="E9" s="57">
        <v>8.5</v>
      </c>
      <c r="G9" s="57" t="s">
        <v>210</v>
      </c>
      <c r="H9" s="57">
        <v>4</v>
      </c>
      <c r="J9" s="57" t="s">
        <v>199</v>
      </c>
      <c r="K9" s="57">
        <v>5</v>
      </c>
    </row>
    <row r="10" spans="4:13" x14ac:dyDescent="0.25">
      <c r="D10" s="57" t="s">
        <v>205</v>
      </c>
      <c r="E10" s="57">
        <v>6.9</v>
      </c>
      <c r="G10" s="57" t="s">
        <v>214</v>
      </c>
      <c r="H10" s="57">
        <v>9</v>
      </c>
    </row>
    <row r="11" spans="4:13" ht="15.75" x14ac:dyDescent="0.25">
      <c r="D11" s="57" t="s">
        <v>209</v>
      </c>
      <c r="E11" s="57">
        <v>4.5999999999999996</v>
      </c>
      <c r="J11" s="49" t="s">
        <v>183</v>
      </c>
      <c r="K11" s="92">
        <f>AVERAGE(K12)</f>
        <v>9</v>
      </c>
    </row>
    <row r="12" spans="4:13" ht="15.75" x14ac:dyDescent="0.25">
      <c r="D12" s="57" t="s">
        <v>204</v>
      </c>
      <c r="E12" s="57">
        <v>6.2</v>
      </c>
      <c r="G12" s="85" t="s">
        <v>184</v>
      </c>
      <c r="H12" s="92">
        <f>AVERAGE(H13)</f>
        <v>7</v>
      </c>
      <c r="J12" s="57" t="s">
        <v>200</v>
      </c>
      <c r="K12" s="57">
        <v>9</v>
      </c>
    </row>
    <row r="13" spans="4:13" x14ac:dyDescent="0.25">
      <c r="D13" s="57" t="s">
        <v>211</v>
      </c>
      <c r="E13" s="57">
        <v>3.1</v>
      </c>
      <c r="G13" s="57" t="s">
        <v>210</v>
      </c>
      <c r="H13" s="57">
        <v>7</v>
      </c>
    </row>
    <row r="14" spans="4:13" ht="15.75" x14ac:dyDescent="0.25">
      <c r="D14" s="112"/>
      <c r="E14" s="112"/>
      <c r="J14" s="85" t="s">
        <v>188</v>
      </c>
      <c r="K14" s="92">
        <f>AVERAGE(K15:K22)</f>
        <v>6.2249999999999996</v>
      </c>
    </row>
    <row r="15" spans="4:13" ht="15.75" x14ac:dyDescent="0.25">
      <c r="D15" s="49" t="s">
        <v>194</v>
      </c>
      <c r="E15" s="49">
        <f>AVERAGE(E16:E20)</f>
        <v>6.1399999999999988</v>
      </c>
      <c r="G15" s="85" t="s">
        <v>192</v>
      </c>
      <c r="H15" s="92">
        <f>AVERAGE(H16:H17)</f>
        <v>7</v>
      </c>
      <c r="J15" s="57" t="s">
        <v>203</v>
      </c>
      <c r="K15" s="57">
        <v>6.4</v>
      </c>
    </row>
    <row r="16" spans="4:13" x14ac:dyDescent="0.25">
      <c r="D16" s="57" t="s">
        <v>209</v>
      </c>
      <c r="E16" s="57">
        <v>6.1</v>
      </c>
      <c r="G16" s="57" t="s">
        <v>203</v>
      </c>
      <c r="H16" s="57">
        <v>9</v>
      </c>
      <c r="J16" s="57" t="s">
        <v>207</v>
      </c>
      <c r="K16" s="57">
        <v>6.4</v>
      </c>
    </row>
    <row r="17" spans="4:11" x14ac:dyDescent="0.25">
      <c r="D17" s="57" t="s">
        <v>208</v>
      </c>
      <c r="E17" s="57">
        <v>6.1</v>
      </c>
      <c r="G17" s="57" t="s">
        <v>201</v>
      </c>
      <c r="H17" s="57">
        <v>5</v>
      </c>
      <c r="J17" s="57" t="s">
        <v>208</v>
      </c>
      <c r="K17" s="57">
        <v>7.1</v>
      </c>
    </row>
    <row r="18" spans="4:11" x14ac:dyDescent="0.25">
      <c r="D18" s="57" t="s">
        <v>205</v>
      </c>
      <c r="E18" s="57">
        <v>7.7</v>
      </c>
      <c r="J18" s="57" t="s">
        <v>209</v>
      </c>
      <c r="K18" s="57">
        <v>5.7</v>
      </c>
    </row>
    <row r="19" spans="4:11" ht="15.75" x14ac:dyDescent="0.25">
      <c r="D19" s="57" t="s">
        <v>204</v>
      </c>
      <c r="E19" s="57">
        <v>5.4</v>
      </c>
      <c r="G19" s="85" t="s">
        <v>190</v>
      </c>
      <c r="H19" s="92">
        <f>AVERAGE(H20:H22)</f>
        <v>9</v>
      </c>
      <c r="J19" s="57" t="s">
        <v>204</v>
      </c>
      <c r="K19" s="57">
        <v>5.7</v>
      </c>
    </row>
    <row r="20" spans="4:11" x14ac:dyDescent="0.25">
      <c r="D20" s="57" t="s">
        <v>211</v>
      </c>
      <c r="E20" s="57">
        <v>5.4</v>
      </c>
      <c r="G20" s="57" t="s">
        <v>198</v>
      </c>
      <c r="H20" s="57">
        <v>9</v>
      </c>
      <c r="J20" s="57" t="s">
        <v>205</v>
      </c>
      <c r="K20" s="57">
        <v>7.1</v>
      </c>
    </row>
    <row r="21" spans="4:11" x14ac:dyDescent="0.25">
      <c r="D21" s="112"/>
      <c r="E21" s="112"/>
      <c r="G21" s="57" t="s">
        <v>200</v>
      </c>
      <c r="H21" s="57">
        <v>9</v>
      </c>
      <c r="J21" s="57" t="s">
        <v>211</v>
      </c>
      <c r="K21" s="57">
        <v>4.3</v>
      </c>
    </row>
    <row r="22" spans="4:11" x14ac:dyDescent="0.25">
      <c r="D22" s="49" t="s">
        <v>195</v>
      </c>
      <c r="E22" s="189">
        <f>AVERAGE(E23:E28)</f>
        <v>6.6833333333333336</v>
      </c>
      <c r="G22" s="57" t="s">
        <v>199</v>
      </c>
      <c r="H22" s="57">
        <v>9</v>
      </c>
      <c r="J22" s="57" t="s">
        <v>206</v>
      </c>
      <c r="K22" s="57">
        <v>7.1</v>
      </c>
    </row>
    <row r="23" spans="4:11" x14ac:dyDescent="0.25">
      <c r="D23" s="57" t="s">
        <v>209</v>
      </c>
      <c r="E23" s="57">
        <v>6.7</v>
      </c>
    </row>
    <row r="24" spans="4:11" ht="15.75" x14ac:dyDescent="0.25">
      <c r="D24" s="57" t="s">
        <v>211</v>
      </c>
      <c r="E24" s="57">
        <v>6.7</v>
      </c>
      <c r="G24" s="85" t="s">
        <v>191</v>
      </c>
      <c r="H24" s="92">
        <f>AVERAGE(H25:H27)</f>
        <v>9.3333333333333339</v>
      </c>
      <c r="J24" s="85" t="s">
        <v>213</v>
      </c>
      <c r="K24" s="92">
        <f>AVERAGE(K25)</f>
        <v>10</v>
      </c>
    </row>
    <row r="25" spans="4:11" x14ac:dyDescent="0.25">
      <c r="D25" s="57" t="s">
        <v>204</v>
      </c>
      <c r="E25" s="57">
        <v>7.5</v>
      </c>
      <c r="G25" s="57" t="s">
        <v>198</v>
      </c>
      <c r="H25" s="57">
        <v>10</v>
      </c>
      <c r="J25" s="57" t="s">
        <v>214</v>
      </c>
      <c r="K25" s="57">
        <v>10</v>
      </c>
    </row>
    <row r="26" spans="4:11" x14ac:dyDescent="0.25">
      <c r="D26" s="57" t="s">
        <v>208</v>
      </c>
      <c r="E26" s="57">
        <v>5.8</v>
      </c>
      <c r="G26" s="57" t="s">
        <v>200</v>
      </c>
      <c r="H26" s="57">
        <v>9</v>
      </c>
    </row>
    <row r="27" spans="4:11" ht="15.75" x14ac:dyDescent="0.25">
      <c r="D27" s="57" t="s">
        <v>205</v>
      </c>
      <c r="E27" s="57">
        <v>6.7</v>
      </c>
      <c r="G27" s="57" t="s">
        <v>199</v>
      </c>
      <c r="H27" s="57">
        <v>9</v>
      </c>
      <c r="J27" s="85" t="s">
        <v>187</v>
      </c>
      <c r="K27" s="92">
        <f>AVERAGE(K28:K36)</f>
        <v>6.2888888888888888</v>
      </c>
    </row>
    <row r="28" spans="4:11" x14ac:dyDescent="0.25">
      <c r="D28" s="57" t="s">
        <v>207</v>
      </c>
      <c r="E28" s="57">
        <v>6.7</v>
      </c>
      <c r="J28" s="57" t="s">
        <v>201</v>
      </c>
      <c r="K28" s="57">
        <v>5.8</v>
      </c>
    </row>
    <row r="29" spans="4:11" x14ac:dyDescent="0.25">
      <c r="J29" s="57" t="s">
        <v>203</v>
      </c>
      <c r="K29" s="57">
        <v>5.8</v>
      </c>
    </row>
    <row r="30" spans="4:11" x14ac:dyDescent="0.25">
      <c r="D30" s="49" t="s">
        <v>196</v>
      </c>
      <c r="E30" s="189">
        <f>AVERAGE(E31:E36)</f>
        <v>5.14</v>
      </c>
      <c r="J30" s="57" t="s">
        <v>207</v>
      </c>
      <c r="K30" s="57">
        <v>5.8</v>
      </c>
    </row>
    <row r="31" spans="4:11" x14ac:dyDescent="0.25">
      <c r="D31" s="57" t="s">
        <v>207</v>
      </c>
      <c r="E31" s="57">
        <v>5.7</v>
      </c>
      <c r="J31" s="57" t="s">
        <v>208</v>
      </c>
      <c r="K31" s="57">
        <v>7.5</v>
      </c>
    </row>
    <row r="32" spans="4:11" x14ac:dyDescent="0.25">
      <c r="D32" s="57" t="s">
        <v>208</v>
      </c>
      <c r="E32" s="57">
        <v>4.3</v>
      </c>
      <c r="J32" s="57" t="s">
        <v>209</v>
      </c>
      <c r="K32" s="57">
        <v>7.5</v>
      </c>
    </row>
    <row r="33" spans="4:11" x14ac:dyDescent="0.25">
      <c r="D33" s="57" t="s">
        <v>205</v>
      </c>
      <c r="E33" s="57">
        <v>5.7</v>
      </c>
      <c r="J33" s="57" t="s">
        <v>204</v>
      </c>
      <c r="K33" s="57">
        <v>6.7</v>
      </c>
    </row>
    <row r="34" spans="4:11" x14ac:dyDescent="0.25">
      <c r="D34" s="57" t="s">
        <v>209</v>
      </c>
      <c r="E34" s="57">
        <v>4.3</v>
      </c>
      <c r="J34" s="57" t="s">
        <v>205</v>
      </c>
      <c r="K34" s="57">
        <v>5.8</v>
      </c>
    </row>
    <row r="35" spans="4:11" x14ac:dyDescent="0.25">
      <c r="D35" s="57" t="s">
        <v>204</v>
      </c>
      <c r="E35" s="57">
        <v>5.7</v>
      </c>
      <c r="J35" s="57" t="s">
        <v>211</v>
      </c>
      <c r="K35" s="59">
        <v>5</v>
      </c>
    </row>
    <row r="36" spans="4:11" x14ac:dyDescent="0.25">
      <c r="J36" s="57" t="s">
        <v>206</v>
      </c>
      <c r="K36" s="57">
        <v>6.7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2" workbookViewId="0">
      <selection activeCell="O27" sqref="O27"/>
    </sheetView>
  </sheetViews>
  <sheetFormatPr defaultRowHeight="15" x14ac:dyDescent="0.25"/>
  <cols>
    <col min="1" max="1" width="52.28515625" style="112" bestFit="1" customWidth="1"/>
    <col min="2" max="2" width="8" style="46" customWidth="1"/>
    <col min="3" max="3" width="11" style="42" customWidth="1"/>
    <col min="4" max="4" width="11" style="43" customWidth="1"/>
    <col min="5" max="5" width="10.5703125" style="43" customWidth="1"/>
    <col min="6" max="6" width="9.140625" style="43" customWidth="1"/>
    <col min="7" max="7" width="8.42578125" style="43" bestFit="1" customWidth="1"/>
    <col min="8" max="8" width="9.140625" style="43" customWidth="1"/>
    <col min="9" max="9" width="7.42578125" style="43" bestFit="1" customWidth="1"/>
    <col min="10" max="10" width="8.42578125" style="112" bestFit="1" customWidth="1"/>
    <col min="11" max="11" width="7.42578125" style="112" bestFit="1" customWidth="1"/>
    <col min="12" max="12" width="9.140625" style="112" customWidth="1"/>
    <col min="13" max="13" width="9.140625" style="41"/>
    <col min="14" max="16384" width="9.140625" style="112"/>
  </cols>
  <sheetData>
    <row r="1" spans="1:13" ht="15.75" thickBot="1" x14ac:dyDescent="0.3">
      <c r="A1" s="94" t="s">
        <v>147</v>
      </c>
      <c r="B1" s="95">
        <v>7</v>
      </c>
      <c r="C1" s="96">
        <v>7</v>
      </c>
      <c r="D1" s="97">
        <v>8</v>
      </c>
      <c r="E1" s="97">
        <v>6</v>
      </c>
      <c r="F1" s="98">
        <v>5</v>
      </c>
      <c r="G1" s="99">
        <v>4</v>
      </c>
      <c r="H1" s="97">
        <v>2</v>
      </c>
      <c r="I1" s="97">
        <v>1</v>
      </c>
      <c r="J1" s="97">
        <v>2</v>
      </c>
      <c r="K1" s="100">
        <v>1</v>
      </c>
      <c r="L1" s="121">
        <f>SUM(B1:K1)</f>
        <v>43</v>
      </c>
    </row>
    <row r="2" spans="1:13" ht="15.75" thickBot="1" x14ac:dyDescent="0.3">
      <c r="B2" s="112"/>
      <c r="G2" s="69"/>
      <c r="H2" s="61"/>
      <c r="I2" s="61"/>
      <c r="J2" s="62"/>
      <c r="K2" s="62"/>
      <c r="L2" s="62"/>
    </row>
    <row r="3" spans="1:13" ht="15.75" thickBot="1" x14ac:dyDescent="0.3">
      <c r="A3" s="60" t="s">
        <v>95</v>
      </c>
      <c r="B3" s="207" t="s">
        <v>152</v>
      </c>
      <c r="C3" s="208" t="s">
        <v>146</v>
      </c>
      <c r="D3" s="179" t="s">
        <v>151</v>
      </c>
      <c r="E3" s="179" t="s">
        <v>155</v>
      </c>
      <c r="F3" s="180" t="s">
        <v>156</v>
      </c>
      <c r="G3" s="178" t="s">
        <v>145</v>
      </c>
      <c r="H3" s="179" t="s">
        <v>150</v>
      </c>
      <c r="I3" s="179" t="s">
        <v>153</v>
      </c>
      <c r="J3" s="179" t="s">
        <v>144</v>
      </c>
      <c r="K3" s="180" t="s">
        <v>157</v>
      </c>
      <c r="M3" s="112"/>
    </row>
    <row r="4" spans="1:13" x14ac:dyDescent="0.25">
      <c r="A4" s="76" t="s">
        <v>96</v>
      </c>
      <c r="B4" s="202">
        <v>7</v>
      </c>
      <c r="C4" s="203">
        <v>7</v>
      </c>
      <c r="D4" s="204">
        <v>8</v>
      </c>
      <c r="E4" s="204">
        <v>6</v>
      </c>
      <c r="F4" s="205">
        <v>5</v>
      </c>
      <c r="G4" s="206">
        <v>2</v>
      </c>
      <c r="H4" s="204">
        <v>1</v>
      </c>
      <c r="I4" s="204">
        <v>0</v>
      </c>
      <c r="J4" s="204">
        <v>2</v>
      </c>
      <c r="K4" s="205">
        <v>1</v>
      </c>
      <c r="L4" s="113">
        <f>SUM(B4:K4)</f>
        <v>39</v>
      </c>
      <c r="M4" s="104">
        <f>L4/$L$1</f>
        <v>0.90697674418604646</v>
      </c>
    </row>
    <row r="5" spans="1:13" x14ac:dyDescent="0.25">
      <c r="A5" s="76" t="s">
        <v>97</v>
      </c>
      <c r="B5" s="78">
        <v>5</v>
      </c>
      <c r="C5" s="55">
        <v>6</v>
      </c>
      <c r="D5" s="56">
        <v>7</v>
      </c>
      <c r="E5" s="56">
        <v>5</v>
      </c>
      <c r="F5" s="79">
        <v>4</v>
      </c>
      <c r="G5" s="63">
        <v>1</v>
      </c>
      <c r="H5" s="56">
        <v>1</v>
      </c>
      <c r="I5" s="56">
        <v>0</v>
      </c>
      <c r="J5" s="56">
        <v>2</v>
      </c>
      <c r="K5" s="79">
        <v>1</v>
      </c>
      <c r="L5" s="114">
        <f>SUM(B5:K5)</f>
        <v>32</v>
      </c>
      <c r="M5" s="104">
        <f t="shared" ref="M5:M23" si="0">L5/$L$1</f>
        <v>0.7441860465116279</v>
      </c>
    </row>
    <row r="6" spans="1:13" x14ac:dyDescent="0.25">
      <c r="A6" s="76" t="s">
        <v>98</v>
      </c>
      <c r="B6" s="78">
        <v>7</v>
      </c>
      <c r="C6" s="55">
        <v>6</v>
      </c>
      <c r="D6" s="56">
        <v>8</v>
      </c>
      <c r="E6" s="56">
        <v>6</v>
      </c>
      <c r="F6" s="79">
        <v>5</v>
      </c>
      <c r="G6" s="63">
        <v>2</v>
      </c>
      <c r="H6" s="56">
        <v>1</v>
      </c>
      <c r="I6" s="56">
        <v>0</v>
      </c>
      <c r="J6" s="56">
        <v>2</v>
      </c>
      <c r="K6" s="79">
        <v>1</v>
      </c>
      <c r="L6" s="114">
        <f>SUM(B6:K6)</f>
        <v>38</v>
      </c>
      <c r="M6" s="104">
        <f t="shared" si="0"/>
        <v>0.88372093023255816</v>
      </c>
    </row>
    <row r="7" spans="1:13" x14ac:dyDescent="0.25">
      <c r="A7" s="76" t="s">
        <v>99</v>
      </c>
      <c r="B7" s="78">
        <v>7</v>
      </c>
      <c r="C7" s="55">
        <v>7</v>
      </c>
      <c r="D7" s="56">
        <v>8</v>
      </c>
      <c r="E7" s="56">
        <v>6</v>
      </c>
      <c r="F7" s="79">
        <v>5</v>
      </c>
      <c r="G7" s="63">
        <v>2</v>
      </c>
      <c r="H7" s="56">
        <v>2</v>
      </c>
      <c r="I7" s="56">
        <v>0</v>
      </c>
      <c r="J7" s="56">
        <v>2</v>
      </c>
      <c r="K7" s="79">
        <v>1</v>
      </c>
      <c r="L7" s="114">
        <f>SUM(B7:K7)</f>
        <v>40</v>
      </c>
      <c r="M7" s="104">
        <f t="shared" si="0"/>
        <v>0.93023255813953487</v>
      </c>
    </row>
    <row r="8" spans="1:13" x14ac:dyDescent="0.25">
      <c r="A8" s="76" t="s">
        <v>102</v>
      </c>
      <c r="B8" s="78">
        <v>7</v>
      </c>
      <c r="C8" s="55">
        <v>6</v>
      </c>
      <c r="D8" s="56">
        <v>8</v>
      </c>
      <c r="E8" s="56">
        <v>6</v>
      </c>
      <c r="F8" s="79">
        <v>5</v>
      </c>
      <c r="G8" s="63">
        <v>4</v>
      </c>
      <c r="H8" s="56">
        <v>2</v>
      </c>
      <c r="I8" s="56">
        <v>1</v>
      </c>
      <c r="J8" s="56">
        <v>2</v>
      </c>
      <c r="K8" s="79">
        <v>1</v>
      </c>
      <c r="L8" s="114">
        <f>SUM(B8:K8)</f>
        <v>42</v>
      </c>
      <c r="M8" s="104">
        <f t="shared" si="0"/>
        <v>0.97674418604651159</v>
      </c>
    </row>
    <row r="9" spans="1:13" ht="15.75" thickBot="1" x14ac:dyDescent="0.3">
      <c r="A9" s="133" t="s">
        <v>179</v>
      </c>
      <c r="B9" s="200">
        <f t="shared" ref="B9:L9" si="1">(AVERAGE(B4:B8))/B$1</f>
        <v>0.94285714285714284</v>
      </c>
      <c r="C9" s="196">
        <f t="shared" si="1"/>
        <v>0.91428571428571437</v>
      </c>
      <c r="D9" s="196">
        <f t="shared" si="1"/>
        <v>0.97499999999999998</v>
      </c>
      <c r="E9" s="196">
        <f t="shared" si="1"/>
        <v>0.96666666666666667</v>
      </c>
      <c r="F9" s="199">
        <f t="shared" si="1"/>
        <v>0.96</v>
      </c>
      <c r="G9" s="197">
        <f t="shared" si="1"/>
        <v>0.55000000000000004</v>
      </c>
      <c r="H9" s="196">
        <f t="shared" si="1"/>
        <v>0.7</v>
      </c>
      <c r="I9" s="196">
        <f t="shared" si="1"/>
        <v>0.2</v>
      </c>
      <c r="J9" s="196">
        <f t="shared" si="1"/>
        <v>1</v>
      </c>
      <c r="K9" s="198">
        <f t="shared" si="1"/>
        <v>1</v>
      </c>
      <c r="L9" s="126">
        <f t="shared" si="1"/>
        <v>0.88837209302325593</v>
      </c>
      <c r="M9" s="104"/>
    </row>
    <row r="10" spans="1:13" x14ac:dyDescent="0.25">
      <c r="A10" s="122"/>
      <c r="B10" s="123"/>
      <c r="C10" s="124"/>
      <c r="D10" s="124"/>
      <c r="E10" s="124"/>
      <c r="F10" s="125"/>
      <c r="G10" s="123"/>
      <c r="H10" s="124"/>
      <c r="I10" s="124"/>
      <c r="J10" s="124"/>
      <c r="K10" s="125"/>
      <c r="M10" s="112"/>
    </row>
    <row r="11" spans="1:13" ht="15.75" thickBot="1" x14ac:dyDescent="0.3">
      <c r="A11" s="60" t="s">
        <v>103</v>
      </c>
      <c r="B11" s="66"/>
      <c r="C11" s="62"/>
      <c r="D11" s="62"/>
      <c r="E11" s="62"/>
      <c r="F11" s="67"/>
      <c r="G11" s="66"/>
      <c r="H11" s="62"/>
      <c r="I11" s="62"/>
      <c r="J11" s="62"/>
      <c r="K11" s="67"/>
      <c r="M11" s="112"/>
    </row>
    <row r="12" spans="1:13" x14ac:dyDescent="0.25">
      <c r="A12" s="76" t="s">
        <v>121</v>
      </c>
      <c r="B12" s="80">
        <v>2</v>
      </c>
      <c r="C12" s="55">
        <v>4</v>
      </c>
      <c r="D12" s="56">
        <v>4</v>
      </c>
      <c r="E12" s="56">
        <v>3</v>
      </c>
      <c r="F12" s="79">
        <v>3</v>
      </c>
      <c r="G12" s="63">
        <v>1</v>
      </c>
      <c r="H12" s="56">
        <v>2</v>
      </c>
      <c r="I12" s="56">
        <v>1</v>
      </c>
      <c r="J12" s="103">
        <v>1</v>
      </c>
      <c r="K12" s="79">
        <v>1</v>
      </c>
      <c r="L12" s="113">
        <f>SUM(B12:K12)</f>
        <v>22</v>
      </c>
      <c r="M12" s="104">
        <f t="shared" si="0"/>
        <v>0.51162790697674421</v>
      </c>
    </row>
    <row r="13" spans="1:13" x14ac:dyDescent="0.25">
      <c r="A13" s="76" t="s">
        <v>104</v>
      </c>
      <c r="B13" s="80">
        <v>6</v>
      </c>
      <c r="C13" s="55">
        <v>5</v>
      </c>
      <c r="D13" s="56">
        <v>8</v>
      </c>
      <c r="E13" s="56">
        <v>6</v>
      </c>
      <c r="F13" s="79">
        <v>5</v>
      </c>
      <c r="G13" s="63">
        <v>3</v>
      </c>
      <c r="H13" s="56">
        <v>1</v>
      </c>
      <c r="I13" s="56">
        <v>1</v>
      </c>
      <c r="J13" s="103">
        <v>2</v>
      </c>
      <c r="K13" s="79">
        <v>1</v>
      </c>
      <c r="L13" s="114">
        <f>SUM(B13:K13)</f>
        <v>38</v>
      </c>
      <c r="M13" s="104">
        <f t="shared" si="0"/>
        <v>0.88372093023255816</v>
      </c>
    </row>
    <row r="14" spans="1:13" x14ac:dyDescent="0.25">
      <c r="A14" s="76" t="s">
        <v>105</v>
      </c>
      <c r="B14" s="80">
        <v>6</v>
      </c>
      <c r="C14" s="55">
        <v>5</v>
      </c>
      <c r="D14" s="56">
        <v>6</v>
      </c>
      <c r="E14" s="56">
        <v>4</v>
      </c>
      <c r="F14" s="79">
        <v>4</v>
      </c>
      <c r="G14" s="63">
        <v>2</v>
      </c>
      <c r="H14" s="56">
        <v>2</v>
      </c>
      <c r="I14" s="56">
        <v>1</v>
      </c>
      <c r="J14" s="103">
        <v>2</v>
      </c>
      <c r="K14" s="79">
        <v>1</v>
      </c>
      <c r="L14" s="114">
        <f>SUM(B14:K14)</f>
        <v>33</v>
      </c>
      <c r="M14" s="104">
        <f t="shared" si="0"/>
        <v>0.76744186046511631</v>
      </c>
    </row>
    <row r="15" spans="1:13" x14ac:dyDescent="0.25">
      <c r="A15" s="76" t="s">
        <v>106</v>
      </c>
      <c r="B15" s="80">
        <v>7</v>
      </c>
      <c r="C15" s="55">
        <v>7</v>
      </c>
      <c r="D15" s="56">
        <v>7</v>
      </c>
      <c r="E15" s="56">
        <v>6</v>
      </c>
      <c r="F15" s="79">
        <v>5</v>
      </c>
      <c r="G15" s="63">
        <v>2</v>
      </c>
      <c r="H15" s="56">
        <v>1</v>
      </c>
      <c r="I15" s="56">
        <v>0</v>
      </c>
      <c r="J15" s="103">
        <v>2</v>
      </c>
      <c r="K15" s="79">
        <v>1</v>
      </c>
      <c r="L15" s="114">
        <f>SUM(B15:K15)</f>
        <v>38</v>
      </c>
      <c r="M15" s="104">
        <f t="shared" si="0"/>
        <v>0.88372093023255816</v>
      </c>
    </row>
    <row r="16" spans="1:13" x14ac:dyDescent="0.25">
      <c r="A16" s="76" t="s">
        <v>107</v>
      </c>
      <c r="B16" s="80">
        <v>6</v>
      </c>
      <c r="C16" s="55">
        <v>6</v>
      </c>
      <c r="D16" s="56">
        <v>6</v>
      </c>
      <c r="E16" s="56">
        <v>5</v>
      </c>
      <c r="F16" s="79">
        <v>4</v>
      </c>
      <c r="G16" s="63">
        <v>4</v>
      </c>
      <c r="H16" s="56">
        <v>2</v>
      </c>
      <c r="I16" s="56">
        <v>1</v>
      </c>
      <c r="J16" s="103">
        <v>2</v>
      </c>
      <c r="K16" s="79">
        <v>1</v>
      </c>
      <c r="L16" s="114">
        <f>SUM(B16:K16)</f>
        <v>37</v>
      </c>
      <c r="M16" s="104">
        <f t="shared" si="0"/>
        <v>0.86046511627906974</v>
      </c>
    </row>
    <row r="17" spans="1:13" ht="15.75" thickBot="1" x14ac:dyDescent="0.3">
      <c r="A17" s="133" t="s">
        <v>178</v>
      </c>
      <c r="B17" s="192">
        <f t="shared" ref="B17:L17" si="2">(AVERAGE(B12:B16))/B$1</f>
        <v>0.77142857142857146</v>
      </c>
      <c r="C17" s="191">
        <f t="shared" si="2"/>
        <v>0.77142857142857146</v>
      </c>
      <c r="D17" s="191">
        <f t="shared" si="2"/>
        <v>0.77500000000000002</v>
      </c>
      <c r="E17" s="191">
        <f t="shared" si="2"/>
        <v>0.79999999999999993</v>
      </c>
      <c r="F17" s="193">
        <f t="shared" si="2"/>
        <v>0.84000000000000008</v>
      </c>
      <c r="G17" s="194">
        <f t="shared" si="2"/>
        <v>0.6</v>
      </c>
      <c r="H17" s="191">
        <f t="shared" si="2"/>
        <v>0.8</v>
      </c>
      <c r="I17" s="191">
        <f t="shared" si="2"/>
        <v>0.8</v>
      </c>
      <c r="J17" s="191">
        <f t="shared" si="2"/>
        <v>0.9</v>
      </c>
      <c r="K17" s="195">
        <f t="shared" si="2"/>
        <v>1</v>
      </c>
      <c r="L17" s="126">
        <f t="shared" si="2"/>
        <v>0.78139534883720929</v>
      </c>
      <c r="M17" s="104"/>
    </row>
    <row r="18" spans="1:13" x14ac:dyDescent="0.25">
      <c r="A18" s="39"/>
      <c r="B18" s="64"/>
      <c r="C18" s="40"/>
      <c r="D18" s="40"/>
      <c r="E18" s="40"/>
      <c r="F18" s="65"/>
      <c r="G18" s="64"/>
      <c r="H18" s="40"/>
      <c r="I18" s="40"/>
      <c r="J18" s="40"/>
      <c r="K18" s="65"/>
      <c r="M18" s="112"/>
    </row>
    <row r="19" spans="1:13" ht="15.75" thickBot="1" x14ac:dyDescent="0.3">
      <c r="A19" s="60" t="s">
        <v>108</v>
      </c>
      <c r="B19" s="201"/>
      <c r="C19" s="44"/>
      <c r="D19" s="45"/>
      <c r="E19" s="61"/>
      <c r="F19" s="81"/>
      <c r="G19" s="68"/>
      <c r="H19" s="45"/>
      <c r="I19" s="61"/>
      <c r="J19" s="62"/>
      <c r="K19" s="67"/>
      <c r="M19" s="112"/>
    </row>
    <row r="20" spans="1:13" x14ac:dyDescent="0.25">
      <c r="A20" s="76" t="s">
        <v>109</v>
      </c>
      <c r="B20" s="80">
        <v>6</v>
      </c>
      <c r="C20" s="55">
        <v>7</v>
      </c>
      <c r="D20" s="56">
        <v>8</v>
      </c>
      <c r="E20" s="56">
        <v>6</v>
      </c>
      <c r="F20" s="79">
        <v>5</v>
      </c>
      <c r="G20" s="63">
        <v>3</v>
      </c>
      <c r="H20" s="56">
        <v>2</v>
      </c>
      <c r="I20" s="56">
        <v>1</v>
      </c>
      <c r="J20" s="56">
        <v>2</v>
      </c>
      <c r="K20" s="79">
        <v>1</v>
      </c>
      <c r="L20" s="113">
        <f>SUM(B20:K20)</f>
        <v>41</v>
      </c>
      <c r="M20" s="104">
        <f t="shared" si="0"/>
        <v>0.95348837209302328</v>
      </c>
    </row>
    <row r="21" spans="1:13" x14ac:dyDescent="0.25">
      <c r="A21" s="76" t="s">
        <v>111</v>
      </c>
      <c r="B21" s="80">
        <v>6</v>
      </c>
      <c r="C21" s="55">
        <v>5</v>
      </c>
      <c r="D21" s="56">
        <v>7</v>
      </c>
      <c r="E21" s="56">
        <v>6</v>
      </c>
      <c r="F21" s="79">
        <v>5</v>
      </c>
      <c r="G21" s="63">
        <v>2</v>
      </c>
      <c r="H21" s="56">
        <v>2</v>
      </c>
      <c r="I21" s="56">
        <v>0</v>
      </c>
      <c r="J21" s="56">
        <v>0</v>
      </c>
      <c r="K21" s="79">
        <v>0</v>
      </c>
      <c r="L21" s="114">
        <f>SUM(B21:K21)</f>
        <v>33</v>
      </c>
      <c r="M21" s="104">
        <f t="shared" si="0"/>
        <v>0.76744186046511631</v>
      </c>
    </row>
    <row r="22" spans="1:13" x14ac:dyDescent="0.25">
      <c r="A22" s="76" t="s">
        <v>110</v>
      </c>
      <c r="B22" s="80">
        <v>2</v>
      </c>
      <c r="C22" s="55">
        <v>3</v>
      </c>
      <c r="D22" s="56">
        <v>5</v>
      </c>
      <c r="E22" s="56">
        <v>4</v>
      </c>
      <c r="F22" s="79">
        <v>5</v>
      </c>
      <c r="G22" s="63">
        <v>4</v>
      </c>
      <c r="H22" s="56">
        <v>2</v>
      </c>
      <c r="I22" s="56">
        <v>0</v>
      </c>
      <c r="J22" s="56">
        <v>0</v>
      </c>
      <c r="K22" s="79">
        <v>0</v>
      </c>
      <c r="L22" s="114">
        <f>SUM(B22:K22)</f>
        <v>25</v>
      </c>
      <c r="M22" s="104">
        <f t="shared" si="0"/>
        <v>0.58139534883720934</v>
      </c>
    </row>
    <row r="23" spans="1:13" x14ac:dyDescent="0.25">
      <c r="A23" s="76" t="s">
        <v>112</v>
      </c>
      <c r="B23" s="80">
        <v>6</v>
      </c>
      <c r="C23" s="55">
        <v>7</v>
      </c>
      <c r="D23" s="56">
        <v>6</v>
      </c>
      <c r="E23" s="56">
        <v>6</v>
      </c>
      <c r="F23" s="79">
        <v>4</v>
      </c>
      <c r="G23" s="63">
        <v>4</v>
      </c>
      <c r="H23" s="56">
        <v>2</v>
      </c>
      <c r="I23" s="56">
        <v>1</v>
      </c>
      <c r="J23" s="56">
        <v>2</v>
      </c>
      <c r="K23" s="79">
        <v>1</v>
      </c>
      <c r="L23" s="114">
        <f>SUM(B23:K23)</f>
        <v>39</v>
      </c>
      <c r="M23" s="104">
        <f t="shared" si="0"/>
        <v>0.90697674418604646</v>
      </c>
    </row>
    <row r="24" spans="1:13" ht="15.75" thickBot="1" x14ac:dyDescent="0.3">
      <c r="A24" s="133" t="s">
        <v>177</v>
      </c>
      <c r="B24" s="105">
        <f t="shared" ref="B24:L24" si="3">(AVERAGE(B20:B23))/B$1</f>
        <v>0.7142857142857143</v>
      </c>
      <c r="C24" s="106">
        <f t="shared" si="3"/>
        <v>0.7857142857142857</v>
      </c>
      <c r="D24" s="106">
        <f t="shared" si="3"/>
        <v>0.8125</v>
      </c>
      <c r="E24" s="106">
        <f t="shared" si="3"/>
        <v>0.91666666666666663</v>
      </c>
      <c r="F24" s="107">
        <f t="shared" si="3"/>
        <v>0.95</v>
      </c>
      <c r="G24" s="105">
        <f t="shared" si="3"/>
        <v>0.8125</v>
      </c>
      <c r="H24" s="106">
        <f t="shared" si="3"/>
        <v>1</v>
      </c>
      <c r="I24" s="106">
        <f t="shared" si="3"/>
        <v>0.5</v>
      </c>
      <c r="J24" s="106">
        <f t="shared" si="3"/>
        <v>0.5</v>
      </c>
      <c r="K24" s="107">
        <f t="shared" si="3"/>
        <v>0.5</v>
      </c>
      <c r="L24" s="126">
        <f t="shared" si="3"/>
        <v>0.80232558139534882</v>
      </c>
    </row>
    <row r="25" spans="1:13" x14ac:dyDescent="0.25">
      <c r="B25" s="82"/>
      <c r="C25" s="40"/>
      <c r="D25" s="61"/>
      <c r="E25" s="61"/>
      <c r="F25" s="81"/>
      <c r="G25" s="69"/>
      <c r="H25" s="61"/>
      <c r="I25" s="61"/>
      <c r="J25" s="62"/>
      <c r="K25" s="62"/>
      <c r="L25" s="67"/>
    </row>
    <row r="26" spans="1:13" x14ac:dyDescent="0.25">
      <c r="A26" s="77" t="s">
        <v>149</v>
      </c>
      <c r="B26" s="70">
        <f>AVERAGE(B24,B17,B9)*10</f>
        <v>8.0952380952380967</v>
      </c>
      <c r="C26" s="58">
        <f>AVERAGE(C24,C17,C9)*10</f>
        <v>8.238095238095239</v>
      </c>
      <c r="D26" s="58">
        <f>AVERAGE(D24,D17,D9)*10</f>
        <v>8.5416666666666661</v>
      </c>
      <c r="E26" s="58">
        <f>AVERAGE(E24,E17,E9)*10</f>
        <v>8.9444444444444429</v>
      </c>
      <c r="F26" s="83">
        <f t="shared" ref="F26" si="4">AVERAGE(F24,F17,F9)*10</f>
        <v>9.1666666666666661</v>
      </c>
      <c r="G26" s="70">
        <f>AVERAGE(G24,G17,G9)*10</f>
        <v>6.541666666666667</v>
      </c>
      <c r="H26" s="58">
        <f>AVERAGE(H24,H17,H9)*10</f>
        <v>8.3333333333333339</v>
      </c>
      <c r="I26" s="58">
        <f t="shared" ref="I26:J26" si="5">AVERAGE(I24,I17,I9)*10</f>
        <v>5</v>
      </c>
      <c r="J26" s="58">
        <f t="shared" si="5"/>
        <v>7.9999999999999991</v>
      </c>
      <c r="K26" s="108"/>
      <c r="L26" s="71">
        <f>AVERAGE(B26:J26)</f>
        <v>7.8734567901234556</v>
      </c>
    </row>
    <row r="27" spans="1:13" x14ac:dyDescent="0.25">
      <c r="A27" s="77" t="s">
        <v>148</v>
      </c>
      <c r="B27" s="84">
        <v>7.6</v>
      </c>
      <c r="C27" s="50">
        <v>7.2</v>
      </c>
      <c r="D27" s="51">
        <v>7.1</v>
      </c>
      <c r="E27" s="51">
        <v>7.7</v>
      </c>
      <c r="F27" s="71">
        <v>8</v>
      </c>
      <c r="G27" s="72">
        <v>6.2</v>
      </c>
      <c r="H27" s="59">
        <v>8</v>
      </c>
      <c r="I27" s="59">
        <v>6</v>
      </c>
      <c r="J27" s="59">
        <v>8</v>
      </c>
      <c r="K27" s="109"/>
      <c r="L27" s="71">
        <f>AVERAGE(B27:J27)</f>
        <v>7.3111111111111109</v>
      </c>
    </row>
    <row r="28" spans="1:13" ht="15.75" thickBot="1" x14ac:dyDescent="0.3">
      <c r="A28" s="77" t="s">
        <v>154</v>
      </c>
      <c r="B28" s="73">
        <f>B26-B27</f>
        <v>0.49523809523809703</v>
      </c>
      <c r="C28" s="74">
        <f t="shared" ref="C28:L28" si="6">C26-C27</f>
        <v>1.0380952380952388</v>
      </c>
      <c r="D28" s="74">
        <f t="shared" si="6"/>
        <v>1.4416666666666664</v>
      </c>
      <c r="E28" s="74">
        <f t="shared" si="6"/>
        <v>1.2444444444444427</v>
      </c>
      <c r="F28" s="75">
        <f t="shared" si="6"/>
        <v>1.1666666666666661</v>
      </c>
      <c r="G28" s="73">
        <f t="shared" si="6"/>
        <v>0.34166666666666679</v>
      </c>
      <c r="H28" s="74">
        <f t="shared" si="6"/>
        <v>0.33333333333333393</v>
      </c>
      <c r="I28" s="74">
        <f t="shared" si="6"/>
        <v>-1</v>
      </c>
      <c r="J28" s="74">
        <f t="shared" si="6"/>
        <v>0</v>
      </c>
      <c r="K28" s="110"/>
      <c r="L28" s="75">
        <f t="shared" si="6"/>
        <v>0.56234567901234467</v>
      </c>
    </row>
    <row r="31" spans="1:13" x14ac:dyDescent="0.25">
      <c r="B31" s="48"/>
    </row>
    <row r="32" spans="1:13" x14ac:dyDescent="0.25">
      <c r="B32" s="4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J10" sqref="J10"/>
    </sheetView>
  </sheetViews>
  <sheetFormatPr defaultRowHeight="15" x14ac:dyDescent="0.25"/>
  <cols>
    <col min="1" max="1" width="52.28515625" bestFit="1" customWidth="1"/>
    <col min="2" max="8" width="9.140625" customWidth="1"/>
    <col min="9" max="9" width="9.140625" style="41"/>
  </cols>
  <sheetData>
    <row r="1" spans="1:12" ht="15.75" thickBot="1" x14ac:dyDescent="0.3">
      <c r="A1" s="94" t="s">
        <v>147</v>
      </c>
      <c r="B1" s="99">
        <v>3</v>
      </c>
      <c r="C1" s="97">
        <v>3</v>
      </c>
      <c r="D1" s="97">
        <v>1</v>
      </c>
      <c r="E1" s="97">
        <v>2</v>
      </c>
      <c r="F1" s="100">
        <v>2</v>
      </c>
      <c r="G1" s="101">
        <v>2</v>
      </c>
      <c r="H1" s="102">
        <f>SUM(B1:G1)</f>
        <v>13</v>
      </c>
    </row>
    <row r="2" spans="1:12" ht="15.75" thickBot="1" x14ac:dyDescent="0.3"/>
    <row r="3" spans="1:12" ht="15.75" thickBot="1" x14ac:dyDescent="0.3">
      <c r="A3" s="60" t="s">
        <v>95</v>
      </c>
      <c r="B3" s="175" t="s">
        <v>158</v>
      </c>
      <c r="C3" s="162" t="s">
        <v>159</v>
      </c>
      <c r="D3" s="162" t="s">
        <v>160</v>
      </c>
      <c r="E3" s="162" t="s">
        <v>145</v>
      </c>
      <c r="F3" s="163" t="s">
        <v>161</v>
      </c>
      <c r="G3" s="164" t="s">
        <v>162</v>
      </c>
      <c r="H3" s="112"/>
      <c r="I3" s="112"/>
      <c r="J3" s="112"/>
      <c r="K3" s="112"/>
      <c r="L3" s="112"/>
    </row>
    <row r="4" spans="1:12" x14ac:dyDescent="0.25">
      <c r="A4" s="76" t="s">
        <v>96</v>
      </c>
      <c r="B4" s="150">
        <v>3</v>
      </c>
      <c r="C4" s="151">
        <v>3</v>
      </c>
      <c r="D4" s="151">
        <v>1</v>
      </c>
      <c r="E4" s="151">
        <v>2</v>
      </c>
      <c r="F4" s="152">
        <v>1</v>
      </c>
      <c r="G4" s="157">
        <v>2</v>
      </c>
      <c r="H4" s="113">
        <f>SUM(B4:G4)</f>
        <v>12</v>
      </c>
      <c r="I4" s="139">
        <f>H4/$H$1</f>
        <v>0.92307692307692313</v>
      </c>
    </row>
    <row r="5" spans="1:12" x14ac:dyDescent="0.25">
      <c r="A5" s="76" t="s">
        <v>97</v>
      </c>
      <c r="B5" s="63">
        <v>3</v>
      </c>
      <c r="C5" s="56">
        <v>3</v>
      </c>
      <c r="D5" s="56">
        <v>1</v>
      </c>
      <c r="E5" s="56">
        <v>2</v>
      </c>
      <c r="F5" s="79">
        <v>1</v>
      </c>
      <c r="G5" s="111">
        <v>2</v>
      </c>
      <c r="H5" s="114">
        <f>SUM(B5:G5)</f>
        <v>12</v>
      </c>
      <c r="I5" s="140">
        <f t="shared" ref="I5:I23" si="0">H5/$H$1</f>
        <v>0.92307692307692313</v>
      </c>
    </row>
    <row r="6" spans="1:12" x14ac:dyDescent="0.25">
      <c r="A6" s="76" t="s">
        <v>98</v>
      </c>
      <c r="B6" s="63">
        <v>3</v>
      </c>
      <c r="C6" s="56">
        <v>3</v>
      </c>
      <c r="D6" s="56">
        <v>1</v>
      </c>
      <c r="E6" s="56">
        <v>1</v>
      </c>
      <c r="F6" s="79">
        <v>1</v>
      </c>
      <c r="G6" s="111">
        <v>2</v>
      </c>
      <c r="H6" s="114">
        <f>SUM(B6:G6)</f>
        <v>11</v>
      </c>
      <c r="I6" s="140">
        <f t="shared" si="0"/>
        <v>0.84615384615384615</v>
      </c>
    </row>
    <row r="7" spans="1:12" x14ac:dyDescent="0.25">
      <c r="A7" s="76" t="s">
        <v>99</v>
      </c>
      <c r="B7" s="63">
        <v>3</v>
      </c>
      <c r="C7" s="56">
        <v>3</v>
      </c>
      <c r="D7" s="56">
        <v>1</v>
      </c>
      <c r="E7" s="56">
        <v>1</v>
      </c>
      <c r="F7" s="79">
        <v>0</v>
      </c>
      <c r="G7" s="111">
        <v>2</v>
      </c>
      <c r="H7" s="114">
        <f>SUM(B7:G7)</f>
        <v>10</v>
      </c>
      <c r="I7" s="140">
        <f t="shared" si="0"/>
        <v>0.76923076923076927</v>
      </c>
    </row>
    <row r="8" spans="1:12" ht="15.75" thickBot="1" x14ac:dyDescent="0.3">
      <c r="A8" s="76" t="s">
        <v>102</v>
      </c>
      <c r="B8" s="154">
        <v>3</v>
      </c>
      <c r="C8" s="155">
        <v>3</v>
      </c>
      <c r="D8" s="155">
        <v>1</v>
      </c>
      <c r="E8" s="155">
        <v>2</v>
      </c>
      <c r="F8" s="156">
        <v>0</v>
      </c>
      <c r="G8" s="158">
        <v>2</v>
      </c>
      <c r="H8" s="142">
        <f>SUM(B8:G8)</f>
        <v>11</v>
      </c>
      <c r="I8" s="141">
        <f t="shared" si="0"/>
        <v>0.84615384615384615</v>
      </c>
    </row>
    <row r="9" spans="1:12" ht="15.75" thickBot="1" x14ac:dyDescent="0.3">
      <c r="A9" s="133" t="s">
        <v>179</v>
      </c>
      <c r="B9" s="210">
        <f t="shared" ref="B9:H9" si="1">(AVERAGE(B4:B8))/B$1</f>
        <v>1</v>
      </c>
      <c r="C9" s="211">
        <f t="shared" si="1"/>
        <v>1</v>
      </c>
      <c r="D9" s="211">
        <f t="shared" si="1"/>
        <v>1</v>
      </c>
      <c r="E9" s="211">
        <f t="shared" si="1"/>
        <v>0.8</v>
      </c>
      <c r="F9" s="212">
        <f t="shared" si="1"/>
        <v>0.3</v>
      </c>
      <c r="G9" s="213">
        <f t="shared" si="1"/>
        <v>1</v>
      </c>
      <c r="H9" s="143">
        <f t="shared" si="1"/>
        <v>0.86153846153846148</v>
      </c>
      <c r="I9" s="104"/>
    </row>
    <row r="10" spans="1:12" s="112" customFormat="1" x14ac:dyDescent="0.25">
      <c r="A10" s="134"/>
      <c r="B10" s="64"/>
      <c r="C10" s="40"/>
      <c r="D10" s="40"/>
      <c r="E10" s="40"/>
      <c r="F10" s="65"/>
      <c r="G10" s="40"/>
    </row>
    <row r="11" spans="1:12" ht="15.75" thickBot="1" x14ac:dyDescent="0.3">
      <c r="A11" s="60" t="s">
        <v>103</v>
      </c>
      <c r="B11" s="66"/>
      <c r="C11" s="62"/>
      <c r="D11" s="62"/>
      <c r="E11" s="62"/>
      <c r="F11" s="67"/>
      <c r="G11" s="62"/>
      <c r="H11" s="112"/>
      <c r="I11" s="112"/>
      <c r="J11" s="112"/>
      <c r="K11" s="112"/>
    </row>
    <row r="12" spans="1:12" x14ac:dyDescent="0.25">
      <c r="A12" s="76" t="s">
        <v>121</v>
      </c>
      <c r="B12" s="150">
        <v>2</v>
      </c>
      <c r="C12" s="151">
        <v>3</v>
      </c>
      <c r="D12" s="151">
        <v>0</v>
      </c>
      <c r="E12" s="151">
        <v>2</v>
      </c>
      <c r="F12" s="152">
        <v>2</v>
      </c>
      <c r="G12" s="157">
        <v>2</v>
      </c>
      <c r="H12" s="113">
        <f>SUM(B12:G12)</f>
        <v>11</v>
      </c>
      <c r="I12" s="139">
        <f t="shared" si="0"/>
        <v>0.84615384615384615</v>
      </c>
    </row>
    <row r="13" spans="1:12" x14ac:dyDescent="0.25">
      <c r="A13" s="76" t="s">
        <v>104</v>
      </c>
      <c r="B13" s="63">
        <v>3</v>
      </c>
      <c r="C13" s="56">
        <v>3</v>
      </c>
      <c r="D13" s="56">
        <v>1</v>
      </c>
      <c r="E13" s="56">
        <v>2</v>
      </c>
      <c r="F13" s="79">
        <v>1</v>
      </c>
      <c r="G13" s="111">
        <v>2</v>
      </c>
      <c r="H13" s="114">
        <f>SUM(B13:G13)</f>
        <v>12</v>
      </c>
      <c r="I13" s="140">
        <f t="shared" si="0"/>
        <v>0.92307692307692313</v>
      </c>
    </row>
    <row r="14" spans="1:12" x14ac:dyDescent="0.25">
      <c r="A14" s="76" t="s">
        <v>105</v>
      </c>
      <c r="B14" s="63">
        <v>2</v>
      </c>
      <c r="C14" s="56">
        <v>3</v>
      </c>
      <c r="D14" s="56">
        <v>1</v>
      </c>
      <c r="E14" s="56">
        <v>2</v>
      </c>
      <c r="F14" s="79">
        <v>1</v>
      </c>
      <c r="G14" s="111">
        <v>2</v>
      </c>
      <c r="H14" s="114">
        <f>SUM(B14:G14)</f>
        <v>11</v>
      </c>
      <c r="I14" s="140">
        <f t="shared" si="0"/>
        <v>0.84615384615384615</v>
      </c>
    </row>
    <row r="15" spans="1:12" x14ac:dyDescent="0.25">
      <c r="A15" s="76" t="s">
        <v>106</v>
      </c>
      <c r="B15" s="63">
        <v>1</v>
      </c>
      <c r="C15" s="56">
        <v>3</v>
      </c>
      <c r="D15" s="56">
        <v>0</v>
      </c>
      <c r="E15" s="56">
        <v>1</v>
      </c>
      <c r="F15" s="79">
        <v>1</v>
      </c>
      <c r="G15" s="111">
        <v>2</v>
      </c>
      <c r="H15" s="114">
        <f>SUM(B15:G15)</f>
        <v>8</v>
      </c>
      <c r="I15" s="140">
        <f t="shared" si="0"/>
        <v>0.61538461538461542</v>
      </c>
    </row>
    <row r="16" spans="1:12" ht="15.75" thickBot="1" x14ac:dyDescent="0.3">
      <c r="A16" s="76" t="s">
        <v>107</v>
      </c>
      <c r="B16" s="154">
        <v>3</v>
      </c>
      <c r="C16" s="155">
        <v>3</v>
      </c>
      <c r="D16" s="155">
        <v>1</v>
      </c>
      <c r="E16" s="155">
        <v>2</v>
      </c>
      <c r="F16" s="156">
        <v>2</v>
      </c>
      <c r="G16" s="158">
        <v>2</v>
      </c>
      <c r="H16" s="115">
        <f>SUM(B16:G16)</f>
        <v>13</v>
      </c>
      <c r="I16" s="141">
        <f t="shared" si="0"/>
        <v>1</v>
      </c>
    </row>
    <row r="17" spans="1:13" ht="15.75" thickBot="1" x14ac:dyDescent="0.3">
      <c r="A17" s="133" t="s">
        <v>178</v>
      </c>
      <c r="B17" s="210">
        <f t="shared" ref="B17:H17" si="2">(AVERAGE(B12:B16))/B$1</f>
        <v>0.73333333333333339</v>
      </c>
      <c r="C17" s="211">
        <f t="shared" si="2"/>
        <v>1</v>
      </c>
      <c r="D17" s="211">
        <f t="shared" si="2"/>
        <v>0.6</v>
      </c>
      <c r="E17" s="211">
        <f t="shared" si="2"/>
        <v>0.9</v>
      </c>
      <c r="F17" s="212">
        <f t="shared" si="2"/>
        <v>0.7</v>
      </c>
      <c r="G17" s="213">
        <f t="shared" si="2"/>
        <v>1</v>
      </c>
      <c r="H17" s="126">
        <f t="shared" si="2"/>
        <v>0.84615384615384615</v>
      </c>
      <c r="I17" s="104"/>
    </row>
    <row r="18" spans="1:13" s="112" customFormat="1" x14ac:dyDescent="0.25">
      <c r="A18" s="39"/>
      <c r="B18" s="64"/>
      <c r="C18" s="40"/>
      <c r="D18" s="40"/>
      <c r="E18" s="40"/>
      <c r="F18" s="65"/>
      <c r="G18" s="40"/>
      <c r="M18" s="134"/>
    </row>
    <row r="19" spans="1:13" ht="15.75" thickBot="1" x14ac:dyDescent="0.3">
      <c r="A19" s="60" t="s">
        <v>108</v>
      </c>
      <c r="B19" s="66"/>
      <c r="C19" s="62"/>
      <c r="D19" s="62"/>
      <c r="E19" s="62"/>
      <c r="F19" s="67"/>
      <c r="G19" s="62"/>
      <c r="H19" s="112"/>
      <c r="I19" s="112"/>
      <c r="J19" s="112"/>
      <c r="K19" s="112"/>
    </row>
    <row r="20" spans="1:13" x14ac:dyDescent="0.25">
      <c r="A20" s="76" t="s">
        <v>109</v>
      </c>
      <c r="B20" s="150">
        <v>2</v>
      </c>
      <c r="C20" s="151">
        <v>3</v>
      </c>
      <c r="D20" s="151">
        <v>1</v>
      </c>
      <c r="E20" s="151">
        <v>2</v>
      </c>
      <c r="F20" s="152">
        <v>2</v>
      </c>
      <c r="G20" s="157">
        <v>2</v>
      </c>
      <c r="H20" s="113">
        <f>SUM(B20:G20)</f>
        <v>12</v>
      </c>
      <c r="I20" s="139">
        <f t="shared" si="0"/>
        <v>0.92307692307692313</v>
      </c>
    </row>
    <row r="21" spans="1:13" x14ac:dyDescent="0.25">
      <c r="A21" s="76" t="s">
        <v>111</v>
      </c>
      <c r="B21" s="63">
        <v>0</v>
      </c>
      <c r="C21" s="56">
        <v>2</v>
      </c>
      <c r="D21" s="56">
        <v>0</v>
      </c>
      <c r="E21" s="56">
        <v>1</v>
      </c>
      <c r="F21" s="79">
        <v>0</v>
      </c>
      <c r="G21" s="111">
        <v>1</v>
      </c>
      <c r="H21" s="114">
        <f>SUM(B21:G21)</f>
        <v>4</v>
      </c>
      <c r="I21" s="140">
        <f t="shared" si="0"/>
        <v>0.30769230769230771</v>
      </c>
    </row>
    <row r="22" spans="1:13" x14ac:dyDescent="0.25">
      <c r="A22" s="76" t="s">
        <v>110</v>
      </c>
      <c r="B22" s="63">
        <v>0</v>
      </c>
      <c r="C22" s="56">
        <v>2</v>
      </c>
      <c r="D22" s="56">
        <v>0</v>
      </c>
      <c r="E22" s="56">
        <v>1</v>
      </c>
      <c r="F22" s="79">
        <v>0</v>
      </c>
      <c r="G22" s="111">
        <v>1</v>
      </c>
      <c r="H22" s="114">
        <f>SUM(B22:G22)</f>
        <v>4</v>
      </c>
      <c r="I22" s="140">
        <f t="shared" si="0"/>
        <v>0.30769230769230771</v>
      </c>
    </row>
    <row r="23" spans="1:13" ht="15.75" thickBot="1" x14ac:dyDescent="0.3">
      <c r="A23" s="76" t="s">
        <v>112</v>
      </c>
      <c r="B23" s="154">
        <v>1</v>
      </c>
      <c r="C23" s="155">
        <v>3</v>
      </c>
      <c r="D23" s="155">
        <v>0</v>
      </c>
      <c r="E23" s="155">
        <v>2</v>
      </c>
      <c r="F23" s="156">
        <v>2</v>
      </c>
      <c r="G23" s="209">
        <v>1</v>
      </c>
      <c r="H23" s="142">
        <f>SUM(B23:G23)</f>
        <v>9</v>
      </c>
      <c r="I23" s="141">
        <f t="shared" si="0"/>
        <v>0.69230769230769229</v>
      </c>
    </row>
    <row r="24" spans="1:13" ht="15.75" thickBot="1" x14ac:dyDescent="0.3">
      <c r="A24" s="133" t="s">
        <v>177</v>
      </c>
      <c r="B24" s="105">
        <f t="shared" ref="B24:H24" si="3">(AVERAGE(B20:B23))/B$1</f>
        <v>0.25</v>
      </c>
      <c r="C24" s="106">
        <f t="shared" si="3"/>
        <v>0.83333333333333337</v>
      </c>
      <c r="D24" s="106">
        <f t="shared" si="3"/>
        <v>0.25</v>
      </c>
      <c r="E24" s="106">
        <f t="shared" si="3"/>
        <v>0.75</v>
      </c>
      <c r="F24" s="107">
        <f t="shared" si="3"/>
        <v>0.5</v>
      </c>
      <c r="G24" s="107">
        <f t="shared" si="3"/>
        <v>0.625</v>
      </c>
      <c r="H24" s="143">
        <f t="shared" si="3"/>
        <v>0.55769230769230771</v>
      </c>
    </row>
    <row r="25" spans="1:13" hidden="1" x14ac:dyDescent="0.25">
      <c r="B25" s="62"/>
      <c r="C25" s="62"/>
      <c r="D25" s="62"/>
      <c r="E25" s="62"/>
      <c r="F25" s="62"/>
      <c r="G25" s="62"/>
      <c r="H25" s="67"/>
    </row>
    <row r="26" spans="1:13" hidden="1" x14ac:dyDescent="0.25">
      <c r="A26" s="77" t="s">
        <v>149</v>
      </c>
      <c r="B26" s="165">
        <v>7.5</v>
      </c>
      <c r="C26" s="148">
        <v>9.3000000000000007</v>
      </c>
      <c r="D26" s="148">
        <v>4</v>
      </c>
      <c r="E26" s="148">
        <v>7</v>
      </c>
      <c r="F26" s="148">
        <v>8</v>
      </c>
      <c r="G26" s="148">
        <v>5.25</v>
      </c>
      <c r="H26" s="148">
        <v>9.25</v>
      </c>
      <c r="I26" s="149">
        <f>AVERAGE(B26:H26)</f>
        <v>7.1857142857142851</v>
      </c>
    </row>
    <row r="27" spans="1:13" hidden="1" x14ac:dyDescent="0.25">
      <c r="A27" s="77" t="s">
        <v>148</v>
      </c>
      <c r="B27" s="166">
        <v>8</v>
      </c>
      <c r="C27" s="109">
        <v>8</v>
      </c>
      <c r="D27" s="109">
        <v>4</v>
      </c>
      <c r="E27" s="109">
        <v>7</v>
      </c>
      <c r="F27" s="109">
        <v>7</v>
      </c>
      <c r="G27" s="109">
        <v>7</v>
      </c>
      <c r="H27" s="109">
        <v>0</v>
      </c>
      <c r="I27" s="71">
        <f>AVERAGE(B27:G27)</f>
        <v>6.833333333333333</v>
      </c>
    </row>
    <row r="28" spans="1:13" ht="15.75" hidden="1" thickBot="1" x14ac:dyDescent="0.3">
      <c r="A28" s="77" t="s">
        <v>154</v>
      </c>
      <c r="B28" s="167">
        <f t="shared" ref="B28:G28" si="4">B26-B27</f>
        <v>-0.5</v>
      </c>
      <c r="C28" s="110">
        <f t="shared" si="4"/>
        <v>1.3000000000000007</v>
      </c>
      <c r="D28" s="110">
        <f t="shared" si="4"/>
        <v>0</v>
      </c>
      <c r="E28" s="110">
        <f t="shared" si="4"/>
        <v>0</v>
      </c>
      <c r="F28" s="110">
        <f t="shared" si="4"/>
        <v>1</v>
      </c>
      <c r="G28" s="110">
        <f t="shared" si="4"/>
        <v>-1.75</v>
      </c>
      <c r="H28" s="110">
        <f>H26-H27</f>
        <v>9.25</v>
      </c>
      <c r="I28" s="75">
        <f>AVERAGE(B28:H28)</f>
        <v>1.3285714285714287</v>
      </c>
    </row>
    <row r="29" spans="1:13" hidden="1" x14ac:dyDescent="0.25"/>
    <row r="30" spans="1:13" hidden="1" x14ac:dyDescent="0.25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B1" zoomScale="90" zoomScaleNormal="90" workbookViewId="0">
      <selection activeCell="L1" sqref="L1"/>
    </sheetView>
  </sheetViews>
  <sheetFormatPr defaultRowHeight="15" x14ac:dyDescent="0.25"/>
  <cols>
    <col min="1" max="1" width="52.28515625" style="112" customWidth="1"/>
    <col min="2" max="2" width="8" style="46" customWidth="1"/>
    <col min="3" max="3" width="11" style="42" customWidth="1"/>
    <col min="4" max="4" width="11" style="43" customWidth="1"/>
    <col min="5" max="5" width="10.5703125" style="43" customWidth="1"/>
    <col min="6" max="9" width="9.140625" style="43" customWidth="1"/>
    <col min="10" max="12" width="9.140625" style="112" customWidth="1"/>
    <col min="13" max="13" width="9.140625" style="41" customWidth="1"/>
    <col min="14" max="14" width="9.140625" customWidth="1"/>
    <col min="15" max="15" width="52.28515625" style="112" customWidth="1"/>
    <col min="16" max="23" width="9.140625" style="112" customWidth="1"/>
    <col min="24" max="24" width="9.140625" style="41" customWidth="1"/>
    <col min="25" max="25" width="1.85546875" customWidth="1"/>
  </cols>
  <sheetData>
    <row r="1" spans="1:27" ht="15.75" thickBot="1" x14ac:dyDescent="0.3">
      <c r="A1" s="49" t="s">
        <v>147</v>
      </c>
      <c r="B1" s="190">
        <v>7</v>
      </c>
      <c r="C1" s="96">
        <v>7</v>
      </c>
      <c r="D1" s="97">
        <v>8</v>
      </c>
      <c r="E1" s="97">
        <v>6</v>
      </c>
      <c r="F1" s="98">
        <v>5</v>
      </c>
      <c r="G1" s="99">
        <v>4</v>
      </c>
      <c r="H1" s="97">
        <v>2</v>
      </c>
      <c r="I1" s="97">
        <v>1</v>
      </c>
      <c r="J1" s="97">
        <v>2</v>
      </c>
      <c r="K1" s="100">
        <v>1</v>
      </c>
      <c r="L1" s="121">
        <f>SUM(B1:K1)</f>
        <v>43</v>
      </c>
      <c r="O1" s="94" t="s">
        <v>147</v>
      </c>
      <c r="P1" s="99">
        <v>3</v>
      </c>
      <c r="Q1" s="97">
        <v>3</v>
      </c>
      <c r="R1" s="97">
        <v>1</v>
      </c>
      <c r="S1" s="97">
        <v>1</v>
      </c>
      <c r="T1" s="97">
        <v>2</v>
      </c>
      <c r="U1" s="100">
        <v>2</v>
      </c>
      <c r="V1" s="144">
        <v>2</v>
      </c>
      <c r="W1" s="121">
        <f>SUM(P1:V1)</f>
        <v>14</v>
      </c>
      <c r="Z1" s="121">
        <f>W1+L1</f>
        <v>57</v>
      </c>
    </row>
    <row r="2" spans="1:27" ht="15.75" thickBot="1" x14ac:dyDescent="0.3">
      <c r="B2" s="112"/>
      <c r="G2" s="69"/>
      <c r="H2" s="61"/>
      <c r="I2" s="61"/>
      <c r="J2" s="62"/>
      <c r="K2" s="62"/>
      <c r="L2" s="62"/>
    </row>
    <row r="3" spans="1:27" ht="15.75" thickBot="1" x14ac:dyDescent="0.3">
      <c r="A3" s="52" t="s">
        <v>95</v>
      </c>
      <c r="B3" s="172" t="s">
        <v>152</v>
      </c>
      <c r="C3" s="173" t="s">
        <v>146</v>
      </c>
      <c r="D3" s="162" t="s">
        <v>151</v>
      </c>
      <c r="E3" s="162" t="s">
        <v>155</v>
      </c>
      <c r="F3" s="174" t="s">
        <v>156</v>
      </c>
      <c r="G3" s="175" t="s">
        <v>145</v>
      </c>
      <c r="H3" s="162" t="s">
        <v>150</v>
      </c>
      <c r="I3" s="162" t="s">
        <v>153</v>
      </c>
      <c r="J3" s="162" t="s">
        <v>144</v>
      </c>
      <c r="K3" s="163" t="s">
        <v>157</v>
      </c>
      <c r="M3" s="112"/>
      <c r="O3" s="60" t="s">
        <v>95</v>
      </c>
      <c r="P3" s="178" t="s">
        <v>158</v>
      </c>
      <c r="Q3" s="179" t="s">
        <v>159</v>
      </c>
      <c r="R3" s="179" t="s">
        <v>180</v>
      </c>
      <c r="S3" s="179" t="s">
        <v>160</v>
      </c>
      <c r="T3" s="179" t="s">
        <v>145</v>
      </c>
      <c r="U3" s="180" t="s">
        <v>161</v>
      </c>
      <c r="V3" s="164" t="s">
        <v>162</v>
      </c>
      <c r="X3" s="112"/>
    </row>
    <row r="4" spans="1:27" x14ac:dyDescent="0.25">
      <c r="A4" s="130" t="s">
        <v>96</v>
      </c>
      <c r="B4" s="185">
        <v>7</v>
      </c>
      <c r="C4" s="168">
        <v>7</v>
      </c>
      <c r="D4" s="151">
        <v>8</v>
      </c>
      <c r="E4" s="151">
        <v>6</v>
      </c>
      <c r="F4" s="169">
        <v>5</v>
      </c>
      <c r="G4" s="150">
        <v>2</v>
      </c>
      <c r="H4" s="151">
        <v>1</v>
      </c>
      <c r="I4" s="151">
        <v>0</v>
      </c>
      <c r="J4" s="151">
        <v>2</v>
      </c>
      <c r="K4" s="152">
        <v>1</v>
      </c>
      <c r="L4" s="113">
        <f>SUM(B4:K4)</f>
        <v>39</v>
      </c>
      <c r="M4" s="135">
        <f>L4/$L$1</f>
        <v>0.90697674418604646</v>
      </c>
      <c r="O4" s="76" t="s">
        <v>96</v>
      </c>
      <c r="P4" s="150">
        <v>3</v>
      </c>
      <c r="Q4" s="151">
        <v>3</v>
      </c>
      <c r="R4" s="151"/>
      <c r="S4" s="151">
        <v>1</v>
      </c>
      <c r="T4" s="151">
        <v>2</v>
      </c>
      <c r="U4" s="152">
        <v>1</v>
      </c>
      <c r="V4" s="157">
        <v>2</v>
      </c>
      <c r="W4" s="113">
        <f>SUM(P4:V4)</f>
        <v>12</v>
      </c>
      <c r="X4" s="139">
        <f>W4/$W$1</f>
        <v>0.8571428571428571</v>
      </c>
      <c r="Z4" s="113">
        <f>W4+L4</f>
        <v>51</v>
      </c>
      <c r="AA4" s="181">
        <f>Z4/$Z$1</f>
        <v>0.89473684210526316</v>
      </c>
    </row>
    <row r="5" spans="1:27" x14ac:dyDescent="0.25">
      <c r="A5" s="130" t="s">
        <v>97</v>
      </c>
      <c r="B5" s="129">
        <v>5</v>
      </c>
      <c r="C5" s="55">
        <v>6</v>
      </c>
      <c r="D5" s="56">
        <v>7</v>
      </c>
      <c r="E5" s="56">
        <v>5</v>
      </c>
      <c r="F5" s="103">
        <v>4</v>
      </c>
      <c r="G5" s="63">
        <v>1</v>
      </c>
      <c r="H5" s="56">
        <v>1</v>
      </c>
      <c r="I5" s="56">
        <v>0</v>
      </c>
      <c r="J5" s="56">
        <v>2</v>
      </c>
      <c r="K5" s="79">
        <v>1</v>
      </c>
      <c r="L5" s="114">
        <f>SUM(B5:K5)</f>
        <v>32</v>
      </c>
      <c r="M5" s="136">
        <f t="shared" ref="M5:M23" si="0">L5/$L$1</f>
        <v>0.7441860465116279</v>
      </c>
      <c r="O5" s="76" t="s">
        <v>97</v>
      </c>
      <c r="P5" s="63">
        <v>3</v>
      </c>
      <c r="Q5" s="56">
        <v>3</v>
      </c>
      <c r="R5" s="56"/>
      <c r="S5" s="56">
        <v>1</v>
      </c>
      <c r="T5" s="56">
        <v>2</v>
      </c>
      <c r="U5" s="79">
        <v>1</v>
      </c>
      <c r="V5" s="111">
        <v>2</v>
      </c>
      <c r="W5" s="114">
        <f>SUM(P5:V5)</f>
        <v>12</v>
      </c>
      <c r="X5" s="140">
        <f>W5/$W$1</f>
        <v>0.8571428571428571</v>
      </c>
      <c r="Z5" s="114">
        <f t="shared" ref="Z5:Z23" si="1">W5+L5</f>
        <v>44</v>
      </c>
      <c r="AA5" s="182">
        <f t="shared" ref="AA5:AA23" si="2">Z5/$Z$1</f>
        <v>0.77192982456140347</v>
      </c>
    </row>
    <row r="6" spans="1:27" x14ac:dyDescent="0.25">
      <c r="A6" s="130" t="s">
        <v>98</v>
      </c>
      <c r="B6" s="129">
        <v>7</v>
      </c>
      <c r="C6" s="55">
        <v>6</v>
      </c>
      <c r="D6" s="56">
        <v>8</v>
      </c>
      <c r="E6" s="56">
        <v>6</v>
      </c>
      <c r="F6" s="103">
        <v>5</v>
      </c>
      <c r="G6" s="63">
        <v>2</v>
      </c>
      <c r="H6" s="56">
        <v>1</v>
      </c>
      <c r="I6" s="56">
        <v>0</v>
      </c>
      <c r="J6" s="56">
        <v>2</v>
      </c>
      <c r="K6" s="79">
        <v>1</v>
      </c>
      <c r="L6" s="114">
        <f>SUM(B6:K6)</f>
        <v>38</v>
      </c>
      <c r="M6" s="136">
        <f t="shared" si="0"/>
        <v>0.88372093023255816</v>
      </c>
      <c r="O6" s="76" t="s">
        <v>98</v>
      </c>
      <c r="P6" s="63">
        <v>3</v>
      </c>
      <c r="Q6" s="56">
        <v>3</v>
      </c>
      <c r="R6" s="56"/>
      <c r="S6" s="56">
        <v>1</v>
      </c>
      <c r="T6" s="56">
        <v>1</v>
      </c>
      <c r="U6" s="79">
        <v>1</v>
      </c>
      <c r="V6" s="111">
        <v>2</v>
      </c>
      <c r="W6" s="114">
        <f>SUM(P6:V6)</f>
        <v>11</v>
      </c>
      <c r="X6" s="140">
        <f>W6/$W$1</f>
        <v>0.7857142857142857</v>
      </c>
      <c r="Z6" s="114">
        <f t="shared" si="1"/>
        <v>49</v>
      </c>
      <c r="AA6" s="182">
        <f t="shared" si="2"/>
        <v>0.85964912280701755</v>
      </c>
    </row>
    <row r="7" spans="1:27" x14ac:dyDescent="0.25">
      <c r="A7" s="130" t="s">
        <v>99</v>
      </c>
      <c r="B7" s="129">
        <v>7</v>
      </c>
      <c r="C7" s="55">
        <v>7</v>
      </c>
      <c r="D7" s="56">
        <v>8</v>
      </c>
      <c r="E7" s="56">
        <v>6</v>
      </c>
      <c r="F7" s="103">
        <v>5</v>
      </c>
      <c r="G7" s="63">
        <v>2</v>
      </c>
      <c r="H7" s="56">
        <v>2</v>
      </c>
      <c r="I7" s="56">
        <v>0</v>
      </c>
      <c r="J7" s="56">
        <v>2</v>
      </c>
      <c r="K7" s="79">
        <v>1</v>
      </c>
      <c r="L7" s="114">
        <f>SUM(B7:K7)</f>
        <v>40</v>
      </c>
      <c r="M7" s="136">
        <f t="shared" si="0"/>
        <v>0.93023255813953487</v>
      </c>
      <c r="O7" s="76" t="s">
        <v>99</v>
      </c>
      <c r="P7" s="63">
        <v>3</v>
      </c>
      <c r="Q7" s="56">
        <v>3</v>
      </c>
      <c r="R7" s="56"/>
      <c r="S7" s="56">
        <v>1</v>
      </c>
      <c r="T7" s="56">
        <v>1</v>
      </c>
      <c r="U7" s="79">
        <v>0</v>
      </c>
      <c r="V7" s="111">
        <v>2</v>
      </c>
      <c r="W7" s="114">
        <f>SUM(P7:V7)</f>
        <v>10</v>
      </c>
      <c r="X7" s="140">
        <f>W7/$W$1</f>
        <v>0.7142857142857143</v>
      </c>
      <c r="Z7" s="114">
        <f t="shared" si="1"/>
        <v>50</v>
      </c>
      <c r="AA7" s="182">
        <f t="shared" si="2"/>
        <v>0.8771929824561403</v>
      </c>
    </row>
    <row r="8" spans="1:27" ht="15.75" thickBot="1" x14ac:dyDescent="0.3">
      <c r="A8" s="130" t="s">
        <v>102</v>
      </c>
      <c r="B8" s="186">
        <v>7</v>
      </c>
      <c r="C8" s="170">
        <v>6</v>
      </c>
      <c r="D8" s="155">
        <v>8</v>
      </c>
      <c r="E8" s="155">
        <v>6</v>
      </c>
      <c r="F8" s="171">
        <v>5</v>
      </c>
      <c r="G8" s="154">
        <v>4</v>
      </c>
      <c r="H8" s="155">
        <v>2</v>
      </c>
      <c r="I8" s="155">
        <v>1</v>
      </c>
      <c r="J8" s="155">
        <v>2</v>
      </c>
      <c r="K8" s="156">
        <v>1</v>
      </c>
      <c r="L8" s="114">
        <f>SUM(B8:K8)</f>
        <v>42</v>
      </c>
      <c r="M8" s="137">
        <f t="shared" si="0"/>
        <v>0.97674418604651159</v>
      </c>
      <c r="O8" s="76" t="s">
        <v>102</v>
      </c>
      <c r="P8" s="154">
        <v>3</v>
      </c>
      <c r="Q8" s="155">
        <v>3</v>
      </c>
      <c r="R8" s="155"/>
      <c r="S8" s="155">
        <v>1</v>
      </c>
      <c r="T8" s="155">
        <v>2</v>
      </c>
      <c r="U8" s="156">
        <v>0</v>
      </c>
      <c r="V8" s="158">
        <v>2</v>
      </c>
      <c r="W8" s="142">
        <f>SUM(P8:V8)</f>
        <v>11</v>
      </c>
      <c r="X8" s="141">
        <f>W8/$W$1</f>
        <v>0.7857142857142857</v>
      </c>
      <c r="Z8" s="115">
        <f t="shared" si="1"/>
        <v>53</v>
      </c>
      <c r="AA8" s="183">
        <f t="shared" si="2"/>
        <v>0.92982456140350878</v>
      </c>
    </row>
    <row r="9" spans="1:27" ht="15.75" thickBot="1" x14ac:dyDescent="0.3">
      <c r="A9" s="127" t="s">
        <v>179</v>
      </c>
      <c r="B9" s="177">
        <f t="shared" ref="B9:L9" si="3">(AVERAGE(B4:B8))/B$1</f>
        <v>0.94285714285714284</v>
      </c>
      <c r="C9" s="177">
        <f t="shared" si="3"/>
        <v>0.91428571428571437</v>
      </c>
      <c r="D9" s="177">
        <f t="shared" si="3"/>
        <v>0.97499999999999998</v>
      </c>
      <c r="E9" s="177">
        <f t="shared" si="3"/>
        <v>0.96666666666666667</v>
      </c>
      <c r="F9" s="177">
        <f t="shared" si="3"/>
        <v>0.96</v>
      </c>
      <c r="G9" s="176">
        <f t="shared" si="3"/>
        <v>0.55000000000000004</v>
      </c>
      <c r="H9" s="177">
        <f t="shared" si="3"/>
        <v>0.7</v>
      </c>
      <c r="I9" s="177">
        <f t="shared" si="3"/>
        <v>0.2</v>
      </c>
      <c r="J9" s="177">
        <f t="shared" si="3"/>
        <v>1</v>
      </c>
      <c r="K9" s="132">
        <f t="shared" si="3"/>
        <v>1</v>
      </c>
      <c r="L9" s="126">
        <f t="shared" si="3"/>
        <v>0.88837209302325593</v>
      </c>
      <c r="M9" s="104"/>
      <c r="O9" s="133" t="s">
        <v>179</v>
      </c>
      <c r="P9" s="159">
        <f t="shared" ref="P9:W9" si="4">(AVERAGE(P4:P8))/P$1</f>
        <v>1</v>
      </c>
      <c r="Q9" s="160">
        <f t="shared" si="4"/>
        <v>1</v>
      </c>
      <c r="R9" s="160"/>
      <c r="S9" s="160">
        <f t="shared" si="4"/>
        <v>1</v>
      </c>
      <c r="T9" s="160">
        <f t="shared" si="4"/>
        <v>0.8</v>
      </c>
      <c r="U9" s="161">
        <f t="shared" si="4"/>
        <v>0.3</v>
      </c>
      <c r="V9" s="161">
        <f t="shared" si="4"/>
        <v>1</v>
      </c>
      <c r="W9" s="143">
        <f t="shared" si="4"/>
        <v>0.79999999999999993</v>
      </c>
      <c r="X9" s="104"/>
      <c r="Z9" s="112"/>
      <c r="AA9" s="184">
        <f>(L9+W9)/2</f>
        <v>0.84418604651162799</v>
      </c>
    </row>
    <row r="10" spans="1:27" x14ac:dyDescent="0.25">
      <c r="A10" s="122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M10" s="112"/>
      <c r="O10" s="134"/>
      <c r="P10" s="40"/>
      <c r="Q10" s="40"/>
      <c r="R10" s="40"/>
      <c r="S10" s="40"/>
      <c r="T10" s="40"/>
      <c r="U10" s="40"/>
      <c r="V10" s="40"/>
      <c r="X10" s="112"/>
      <c r="Z10" s="112"/>
      <c r="AA10" s="41"/>
    </row>
    <row r="11" spans="1:27" ht="15.75" thickBot="1" x14ac:dyDescent="0.3">
      <c r="A11" s="52" t="s">
        <v>103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112"/>
      <c r="O11" s="52" t="s">
        <v>103</v>
      </c>
      <c r="P11" s="62"/>
      <c r="Q11" s="62"/>
      <c r="R11" s="62"/>
      <c r="S11" s="62"/>
      <c r="T11" s="62"/>
      <c r="U11" s="62"/>
      <c r="V11" s="62"/>
      <c r="X11" s="112"/>
      <c r="Z11" s="112"/>
      <c r="AA11" s="41"/>
    </row>
    <row r="12" spans="1:27" x14ac:dyDescent="0.25">
      <c r="A12" s="130" t="s">
        <v>121</v>
      </c>
      <c r="B12" s="187">
        <v>2</v>
      </c>
      <c r="C12" s="168">
        <v>4</v>
      </c>
      <c r="D12" s="151">
        <v>4</v>
      </c>
      <c r="E12" s="151">
        <v>3</v>
      </c>
      <c r="F12" s="169">
        <v>3</v>
      </c>
      <c r="G12" s="150">
        <v>1</v>
      </c>
      <c r="H12" s="151">
        <v>2</v>
      </c>
      <c r="I12" s="151">
        <v>1</v>
      </c>
      <c r="J12" s="169">
        <v>1</v>
      </c>
      <c r="K12" s="152">
        <v>1</v>
      </c>
      <c r="L12" s="113">
        <f>SUM(B12:K12)</f>
        <v>22</v>
      </c>
      <c r="M12" s="135">
        <f t="shared" si="0"/>
        <v>0.51162790697674421</v>
      </c>
      <c r="O12" s="76" t="s">
        <v>121</v>
      </c>
      <c r="P12" s="150">
        <v>2</v>
      </c>
      <c r="Q12" s="151">
        <v>3</v>
      </c>
      <c r="R12" s="151"/>
      <c r="S12" s="151">
        <v>0</v>
      </c>
      <c r="T12" s="151">
        <v>2</v>
      </c>
      <c r="U12" s="152">
        <v>2</v>
      </c>
      <c r="V12" s="157">
        <v>2</v>
      </c>
      <c r="W12" s="113">
        <f>SUM(P12:V12)</f>
        <v>11</v>
      </c>
      <c r="X12" s="139">
        <f>W12/$W$1</f>
        <v>0.7857142857142857</v>
      </c>
      <c r="Z12" s="113">
        <f t="shared" si="1"/>
        <v>33</v>
      </c>
      <c r="AA12" s="181">
        <f t="shared" si="2"/>
        <v>0.57894736842105265</v>
      </c>
    </row>
    <row r="13" spans="1:27" x14ac:dyDescent="0.25">
      <c r="A13" s="130" t="s">
        <v>104</v>
      </c>
      <c r="B13" s="131">
        <v>6</v>
      </c>
      <c r="C13" s="55">
        <v>5</v>
      </c>
      <c r="D13" s="56">
        <v>8</v>
      </c>
      <c r="E13" s="56">
        <v>6</v>
      </c>
      <c r="F13" s="103">
        <v>5</v>
      </c>
      <c r="G13" s="63">
        <v>3</v>
      </c>
      <c r="H13" s="56">
        <v>1</v>
      </c>
      <c r="I13" s="56">
        <v>1</v>
      </c>
      <c r="J13" s="103">
        <v>2</v>
      </c>
      <c r="K13" s="79">
        <v>1</v>
      </c>
      <c r="L13" s="114">
        <f>SUM(B13:K13)</f>
        <v>38</v>
      </c>
      <c r="M13" s="136">
        <f t="shared" si="0"/>
        <v>0.88372093023255816</v>
      </c>
      <c r="O13" s="76" t="s">
        <v>104</v>
      </c>
      <c r="P13" s="63">
        <v>3</v>
      </c>
      <c r="Q13" s="56">
        <v>3</v>
      </c>
      <c r="R13" s="56"/>
      <c r="S13" s="56">
        <v>1</v>
      </c>
      <c r="T13" s="56">
        <v>2</v>
      </c>
      <c r="U13" s="79">
        <v>1</v>
      </c>
      <c r="V13" s="111">
        <v>2</v>
      </c>
      <c r="W13" s="114">
        <f>SUM(P13:V13)</f>
        <v>12</v>
      </c>
      <c r="X13" s="140">
        <f>W13/$W$1</f>
        <v>0.8571428571428571</v>
      </c>
      <c r="Z13" s="114">
        <f t="shared" si="1"/>
        <v>50</v>
      </c>
      <c r="AA13" s="182">
        <f t="shared" si="2"/>
        <v>0.8771929824561403</v>
      </c>
    </row>
    <row r="14" spans="1:27" x14ac:dyDescent="0.25">
      <c r="A14" s="130" t="s">
        <v>105</v>
      </c>
      <c r="B14" s="131">
        <v>6</v>
      </c>
      <c r="C14" s="55">
        <v>5</v>
      </c>
      <c r="D14" s="56">
        <v>6</v>
      </c>
      <c r="E14" s="56">
        <v>4</v>
      </c>
      <c r="F14" s="103">
        <v>4</v>
      </c>
      <c r="G14" s="63">
        <v>2</v>
      </c>
      <c r="H14" s="56">
        <v>2</v>
      </c>
      <c r="I14" s="56">
        <v>1</v>
      </c>
      <c r="J14" s="103">
        <v>2</v>
      </c>
      <c r="K14" s="79">
        <v>1</v>
      </c>
      <c r="L14" s="114">
        <f>SUM(B14:K14)</f>
        <v>33</v>
      </c>
      <c r="M14" s="136">
        <f t="shared" si="0"/>
        <v>0.76744186046511631</v>
      </c>
      <c r="O14" s="76" t="s">
        <v>105</v>
      </c>
      <c r="P14" s="63">
        <v>2</v>
      </c>
      <c r="Q14" s="56">
        <v>3</v>
      </c>
      <c r="R14" s="56"/>
      <c r="S14" s="56">
        <v>1</v>
      </c>
      <c r="T14" s="56">
        <v>2</v>
      </c>
      <c r="U14" s="79">
        <v>1</v>
      </c>
      <c r="V14" s="111">
        <v>2</v>
      </c>
      <c r="W14" s="114">
        <f>SUM(P14:V14)</f>
        <v>11</v>
      </c>
      <c r="X14" s="140">
        <f>W14/$W$1</f>
        <v>0.7857142857142857</v>
      </c>
      <c r="Z14" s="114">
        <f t="shared" si="1"/>
        <v>44</v>
      </c>
      <c r="AA14" s="182">
        <f t="shared" si="2"/>
        <v>0.77192982456140347</v>
      </c>
    </row>
    <row r="15" spans="1:27" x14ac:dyDescent="0.25">
      <c r="A15" s="130" t="s">
        <v>106</v>
      </c>
      <c r="B15" s="131">
        <v>7</v>
      </c>
      <c r="C15" s="55">
        <v>7</v>
      </c>
      <c r="D15" s="56">
        <v>7</v>
      </c>
      <c r="E15" s="56">
        <v>6</v>
      </c>
      <c r="F15" s="103">
        <v>5</v>
      </c>
      <c r="G15" s="63">
        <v>2</v>
      </c>
      <c r="H15" s="56">
        <v>1</v>
      </c>
      <c r="I15" s="56">
        <v>0</v>
      </c>
      <c r="J15" s="103">
        <v>2</v>
      </c>
      <c r="K15" s="79">
        <v>1</v>
      </c>
      <c r="L15" s="114">
        <f>SUM(B15:K15)</f>
        <v>38</v>
      </c>
      <c r="M15" s="136">
        <f t="shared" si="0"/>
        <v>0.88372093023255816</v>
      </c>
      <c r="O15" s="76" t="s">
        <v>106</v>
      </c>
      <c r="P15" s="63">
        <v>1</v>
      </c>
      <c r="Q15" s="56">
        <v>3</v>
      </c>
      <c r="R15" s="56"/>
      <c r="S15" s="56">
        <v>0</v>
      </c>
      <c r="T15" s="56">
        <v>1</v>
      </c>
      <c r="U15" s="79">
        <v>1</v>
      </c>
      <c r="V15" s="111">
        <v>2</v>
      </c>
      <c r="W15" s="114">
        <f>SUM(P15:V15)</f>
        <v>8</v>
      </c>
      <c r="X15" s="140">
        <f>W15/$W$1</f>
        <v>0.5714285714285714</v>
      </c>
      <c r="Z15" s="114">
        <f t="shared" si="1"/>
        <v>46</v>
      </c>
      <c r="AA15" s="182">
        <f t="shared" si="2"/>
        <v>0.80701754385964908</v>
      </c>
    </row>
    <row r="16" spans="1:27" ht="15.75" thickBot="1" x14ac:dyDescent="0.3">
      <c r="A16" s="130" t="s">
        <v>107</v>
      </c>
      <c r="B16" s="188">
        <v>6</v>
      </c>
      <c r="C16" s="170">
        <v>6</v>
      </c>
      <c r="D16" s="155">
        <v>6</v>
      </c>
      <c r="E16" s="155">
        <v>5</v>
      </c>
      <c r="F16" s="171">
        <v>4</v>
      </c>
      <c r="G16" s="154">
        <v>4</v>
      </c>
      <c r="H16" s="155">
        <v>2</v>
      </c>
      <c r="I16" s="155">
        <v>1</v>
      </c>
      <c r="J16" s="171">
        <v>2</v>
      </c>
      <c r="K16" s="156">
        <v>1</v>
      </c>
      <c r="L16" s="114">
        <f>SUM(B16:K16)</f>
        <v>37</v>
      </c>
      <c r="M16" s="137">
        <f t="shared" si="0"/>
        <v>0.86046511627906974</v>
      </c>
      <c r="O16" s="76" t="s">
        <v>107</v>
      </c>
      <c r="P16" s="154">
        <v>3</v>
      </c>
      <c r="Q16" s="155">
        <v>3</v>
      </c>
      <c r="R16" s="155"/>
      <c r="S16" s="155">
        <v>1</v>
      </c>
      <c r="T16" s="155">
        <v>2</v>
      </c>
      <c r="U16" s="156">
        <v>2</v>
      </c>
      <c r="V16" s="158">
        <v>2</v>
      </c>
      <c r="W16" s="115">
        <f>SUM(P16:V16)</f>
        <v>13</v>
      </c>
      <c r="X16" s="141">
        <f>W16/$W$1</f>
        <v>0.9285714285714286</v>
      </c>
      <c r="Z16" s="115">
        <f t="shared" si="1"/>
        <v>50</v>
      </c>
      <c r="AA16" s="183">
        <f t="shared" si="2"/>
        <v>0.8771929824561403</v>
      </c>
    </row>
    <row r="17" spans="1:27" ht="15.75" thickBot="1" x14ac:dyDescent="0.3">
      <c r="A17" s="127" t="s">
        <v>178</v>
      </c>
      <c r="B17" s="105">
        <f t="shared" ref="B17:L17" si="5">(AVERAGE(B12:B16))/B$1</f>
        <v>0.77142857142857146</v>
      </c>
      <c r="C17" s="106">
        <f t="shared" si="5"/>
        <v>0.77142857142857146</v>
      </c>
      <c r="D17" s="106">
        <f t="shared" si="5"/>
        <v>0.77500000000000002</v>
      </c>
      <c r="E17" s="106">
        <f t="shared" si="5"/>
        <v>0.79999999999999993</v>
      </c>
      <c r="F17" s="106">
        <f t="shared" si="5"/>
        <v>0.84000000000000008</v>
      </c>
      <c r="G17" s="105">
        <f t="shared" si="5"/>
        <v>0.6</v>
      </c>
      <c r="H17" s="106">
        <f t="shared" si="5"/>
        <v>0.8</v>
      </c>
      <c r="I17" s="106">
        <f t="shared" si="5"/>
        <v>0.8</v>
      </c>
      <c r="J17" s="106">
        <f t="shared" si="5"/>
        <v>0.9</v>
      </c>
      <c r="K17" s="107">
        <f t="shared" si="5"/>
        <v>1</v>
      </c>
      <c r="L17" s="126">
        <f t="shared" si="5"/>
        <v>0.78139534883720929</v>
      </c>
      <c r="M17" s="104"/>
      <c r="O17" s="133" t="s">
        <v>178</v>
      </c>
      <c r="P17" s="159">
        <f t="shared" ref="P17:W17" si="6">(AVERAGE(P12:P16))/P$1</f>
        <v>0.73333333333333339</v>
      </c>
      <c r="Q17" s="160">
        <f t="shared" si="6"/>
        <v>1</v>
      </c>
      <c r="R17" s="160"/>
      <c r="S17" s="160">
        <f t="shared" si="6"/>
        <v>0.6</v>
      </c>
      <c r="T17" s="160">
        <f t="shared" si="6"/>
        <v>0.9</v>
      </c>
      <c r="U17" s="161">
        <f t="shared" si="6"/>
        <v>0.7</v>
      </c>
      <c r="V17" s="161">
        <f t="shared" si="6"/>
        <v>1</v>
      </c>
      <c r="W17" s="143">
        <f t="shared" si="6"/>
        <v>0.7857142857142857</v>
      </c>
      <c r="X17" s="104"/>
      <c r="Z17" s="112"/>
      <c r="AA17" s="184">
        <f>(L17+W17)/2</f>
        <v>0.78355481727574749</v>
      </c>
    </row>
    <row r="18" spans="1:27" x14ac:dyDescent="0.25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M18" s="112"/>
      <c r="O18" s="39"/>
      <c r="P18" s="40"/>
      <c r="Q18" s="40"/>
      <c r="R18" s="40"/>
      <c r="S18" s="40"/>
      <c r="T18" s="40"/>
      <c r="U18" s="40"/>
      <c r="V18" s="40"/>
      <c r="X18" s="112"/>
      <c r="Z18" s="112"/>
      <c r="AA18" s="41"/>
    </row>
    <row r="19" spans="1:27" ht="15.75" thickBot="1" x14ac:dyDescent="0.3">
      <c r="A19" s="52" t="s">
        <v>108</v>
      </c>
      <c r="B19" s="128"/>
      <c r="C19" s="44"/>
      <c r="D19" s="45"/>
      <c r="E19" s="61"/>
      <c r="F19" s="61"/>
      <c r="G19" s="61"/>
      <c r="H19" s="45"/>
      <c r="I19" s="61"/>
      <c r="J19" s="62"/>
      <c r="K19" s="62"/>
      <c r="M19" s="112"/>
      <c r="O19" s="52" t="s">
        <v>108</v>
      </c>
      <c r="P19" s="62"/>
      <c r="Q19" s="62"/>
      <c r="R19" s="62"/>
      <c r="S19" s="62"/>
      <c r="T19" s="62"/>
      <c r="U19" s="62"/>
      <c r="V19" s="62"/>
      <c r="X19" s="112"/>
      <c r="Z19" s="112"/>
      <c r="AA19" s="41"/>
    </row>
    <row r="20" spans="1:27" x14ac:dyDescent="0.25">
      <c r="A20" s="130" t="s">
        <v>109</v>
      </c>
      <c r="B20" s="187">
        <v>6</v>
      </c>
      <c r="C20" s="168">
        <v>7</v>
      </c>
      <c r="D20" s="151">
        <v>8</v>
      </c>
      <c r="E20" s="151">
        <v>6</v>
      </c>
      <c r="F20" s="169">
        <v>5</v>
      </c>
      <c r="G20" s="150">
        <v>3</v>
      </c>
      <c r="H20" s="151">
        <v>2</v>
      </c>
      <c r="I20" s="151">
        <v>1</v>
      </c>
      <c r="J20" s="151">
        <v>2</v>
      </c>
      <c r="K20" s="152">
        <v>1</v>
      </c>
      <c r="L20" s="113">
        <f>SUM(B20:K20)</f>
        <v>41</v>
      </c>
      <c r="M20" s="135">
        <f t="shared" si="0"/>
        <v>0.95348837209302328</v>
      </c>
      <c r="O20" s="76" t="s">
        <v>109</v>
      </c>
      <c r="P20" s="150">
        <v>2</v>
      </c>
      <c r="Q20" s="151">
        <v>3</v>
      </c>
      <c r="R20" s="151"/>
      <c r="S20" s="151">
        <v>1</v>
      </c>
      <c r="T20" s="151">
        <v>2</v>
      </c>
      <c r="U20" s="152">
        <v>2</v>
      </c>
      <c r="V20" s="153">
        <v>2</v>
      </c>
      <c r="W20" s="113">
        <f>SUM(P20:V20)</f>
        <v>12</v>
      </c>
      <c r="X20" s="139">
        <f>W20/$W$1</f>
        <v>0.8571428571428571</v>
      </c>
      <c r="Z20" s="113">
        <f t="shared" si="1"/>
        <v>53</v>
      </c>
      <c r="AA20" s="181">
        <f t="shared" si="2"/>
        <v>0.92982456140350878</v>
      </c>
    </row>
    <row r="21" spans="1:27" x14ac:dyDescent="0.25">
      <c r="A21" s="130" t="s">
        <v>111</v>
      </c>
      <c r="B21" s="131">
        <v>6</v>
      </c>
      <c r="C21" s="55">
        <v>5</v>
      </c>
      <c r="D21" s="56">
        <v>7</v>
      </c>
      <c r="E21" s="56">
        <v>6</v>
      </c>
      <c r="F21" s="103">
        <v>5</v>
      </c>
      <c r="G21" s="63">
        <v>2</v>
      </c>
      <c r="H21" s="56">
        <v>2</v>
      </c>
      <c r="I21" s="56">
        <v>0</v>
      </c>
      <c r="J21" s="56">
        <v>0</v>
      </c>
      <c r="K21" s="79">
        <v>0</v>
      </c>
      <c r="L21" s="114">
        <f>SUM(B21:K21)</f>
        <v>33</v>
      </c>
      <c r="M21" s="136">
        <f t="shared" si="0"/>
        <v>0.76744186046511631</v>
      </c>
      <c r="O21" s="76" t="s">
        <v>111</v>
      </c>
      <c r="P21" s="63">
        <v>0</v>
      </c>
      <c r="Q21" s="56">
        <v>2</v>
      </c>
      <c r="R21" s="56"/>
      <c r="S21" s="56">
        <v>0</v>
      </c>
      <c r="T21" s="56">
        <v>1</v>
      </c>
      <c r="U21" s="79">
        <v>0</v>
      </c>
      <c r="V21" s="138">
        <v>1</v>
      </c>
      <c r="W21" s="114">
        <f>SUM(P21:V21)</f>
        <v>4</v>
      </c>
      <c r="X21" s="140">
        <f>W21/$W$1</f>
        <v>0.2857142857142857</v>
      </c>
      <c r="Z21" s="114">
        <f t="shared" si="1"/>
        <v>37</v>
      </c>
      <c r="AA21" s="182">
        <f t="shared" si="2"/>
        <v>0.64912280701754388</v>
      </c>
    </row>
    <row r="22" spans="1:27" x14ac:dyDescent="0.25">
      <c r="A22" s="130" t="s">
        <v>110</v>
      </c>
      <c r="B22" s="131">
        <v>2</v>
      </c>
      <c r="C22" s="55">
        <v>3</v>
      </c>
      <c r="D22" s="56">
        <v>5</v>
      </c>
      <c r="E22" s="56">
        <v>4</v>
      </c>
      <c r="F22" s="103">
        <v>5</v>
      </c>
      <c r="G22" s="63">
        <v>4</v>
      </c>
      <c r="H22" s="56">
        <v>2</v>
      </c>
      <c r="I22" s="56">
        <v>0</v>
      </c>
      <c r="J22" s="56">
        <v>0</v>
      </c>
      <c r="K22" s="79">
        <v>0</v>
      </c>
      <c r="L22" s="114">
        <f>SUM(B22:K22)</f>
        <v>25</v>
      </c>
      <c r="M22" s="136">
        <f t="shared" si="0"/>
        <v>0.58139534883720934</v>
      </c>
      <c r="O22" s="76" t="s">
        <v>110</v>
      </c>
      <c r="P22" s="63">
        <v>0</v>
      </c>
      <c r="Q22" s="56">
        <v>2</v>
      </c>
      <c r="R22" s="56"/>
      <c r="S22" s="56">
        <v>0</v>
      </c>
      <c r="T22" s="56">
        <v>1</v>
      </c>
      <c r="U22" s="79">
        <v>0</v>
      </c>
      <c r="V22" s="138">
        <v>1</v>
      </c>
      <c r="W22" s="114">
        <f>SUM(P22:V22)</f>
        <v>4</v>
      </c>
      <c r="X22" s="140">
        <f>W22/$W$1</f>
        <v>0.2857142857142857</v>
      </c>
      <c r="Z22" s="114">
        <f t="shared" si="1"/>
        <v>29</v>
      </c>
      <c r="AA22" s="182">
        <f t="shared" si="2"/>
        <v>0.50877192982456143</v>
      </c>
    </row>
    <row r="23" spans="1:27" ht="15.75" thickBot="1" x14ac:dyDescent="0.3">
      <c r="A23" s="130" t="s">
        <v>112</v>
      </c>
      <c r="B23" s="188">
        <v>6</v>
      </c>
      <c r="C23" s="170">
        <v>7</v>
      </c>
      <c r="D23" s="155">
        <v>6</v>
      </c>
      <c r="E23" s="155">
        <v>6</v>
      </c>
      <c r="F23" s="171">
        <v>4</v>
      </c>
      <c r="G23" s="154">
        <v>4</v>
      </c>
      <c r="H23" s="155">
        <v>2</v>
      </c>
      <c r="I23" s="155">
        <v>1</v>
      </c>
      <c r="J23" s="155">
        <v>2</v>
      </c>
      <c r="K23" s="156">
        <v>1</v>
      </c>
      <c r="L23" s="114">
        <f>SUM(B23:K23)</f>
        <v>39</v>
      </c>
      <c r="M23" s="137">
        <f t="shared" si="0"/>
        <v>0.90697674418604646</v>
      </c>
      <c r="O23" s="76" t="s">
        <v>112</v>
      </c>
      <c r="P23" s="154">
        <v>1</v>
      </c>
      <c r="Q23" s="155">
        <v>3</v>
      </c>
      <c r="R23" s="155"/>
      <c r="S23" s="155">
        <v>0</v>
      </c>
      <c r="T23" s="155">
        <v>2</v>
      </c>
      <c r="U23" s="156">
        <v>2</v>
      </c>
      <c r="V23" s="156">
        <v>1</v>
      </c>
      <c r="W23" s="115">
        <f>SUM(P23:V23)</f>
        <v>9</v>
      </c>
      <c r="X23" s="141">
        <f>W23/$W$1</f>
        <v>0.6428571428571429</v>
      </c>
      <c r="Z23" s="115">
        <f t="shared" si="1"/>
        <v>48</v>
      </c>
      <c r="AA23" s="183">
        <f t="shared" si="2"/>
        <v>0.84210526315789469</v>
      </c>
    </row>
    <row r="24" spans="1:27" ht="15.75" thickBot="1" x14ac:dyDescent="0.3">
      <c r="A24" s="127" t="s">
        <v>177</v>
      </c>
      <c r="B24" s="106">
        <f t="shared" ref="B24:L24" si="7">(AVERAGE(B20:B23))/B$1</f>
        <v>0.7142857142857143</v>
      </c>
      <c r="C24" s="106">
        <f t="shared" si="7"/>
        <v>0.7857142857142857</v>
      </c>
      <c r="D24" s="106">
        <f t="shared" si="7"/>
        <v>0.8125</v>
      </c>
      <c r="E24" s="106">
        <f t="shared" si="7"/>
        <v>0.91666666666666663</v>
      </c>
      <c r="F24" s="106">
        <f t="shared" si="7"/>
        <v>0.95</v>
      </c>
      <c r="G24" s="105">
        <f t="shared" si="7"/>
        <v>0.8125</v>
      </c>
      <c r="H24" s="106">
        <f t="shared" si="7"/>
        <v>1</v>
      </c>
      <c r="I24" s="106">
        <f t="shared" si="7"/>
        <v>0.5</v>
      </c>
      <c r="J24" s="106">
        <f t="shared" si="7"/>
        <v>0.5</v>
      </c>
      <c r="K24" s="107">
        <f t="shared" si="7"/>
        <v>0.5</v>
      </c>
      <c r="L24" s="126">
        <f t="shared" si="7"/>
        <v>0.80232558139534882</v>
      </c>
      <c r="O24" s="133" t="s">
        <v>177</v>
      </c>
      <c r="P24" s="105">
        <f t="shared" ref="P24:W24" si="8">(AVERAGE(P20:P23))/P$1</f>
        <v>0.25</v>
      </c>
      <c r="Q24" s="106">
        <f t="shared" si="8"/>
        <v>0.83333333333333337</v>
      </c>
      <c r="R24" s="106"/>
      <c r="S24" s="106">
        <f t="shared" si="8"/>
        <v>0.25</v>
      </c>
      <c r="T24" s="106">
        <f t="shared" si="8"/>
        <v>0.75</v>
      </c>
      <c r="U24" s="107">
        <f t="shared" si="8"/>
        <v>0.5</v>
      </c>
      <c r="V24" s="106">
        <f t="shared" si="8"/>
        <v>0.625</v>
      </c>
      <c r="W24" s="126">
        <f t="shared" si="8"/>
        <v>0.5178571428571429</v>
      </c>
      <c r="AA24" s="184">
        <f>(L24+W24)/2</f>
        <v>0.66009136212624586</v>
      </c>
    </row>
    <row r="25" spans="1:27" ht="15.75" thickBot="1" x14ac:dyDescent="0.3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P25" s="62"/>
      <c r="Q25" s="62"/>
      <c r="R25" s="62"/>
      <c r="S25" s="62"/>
      <c r="T25" s="62"/>
      <c r="U25" s="62"/>
      <c r="V25" s="62"/>
      <c r="W25" s="62"/>
      <c r="X25" s="62"/>
    </row>
    <row r="26" spans="1:27" x14ac:dyDescent="0.25">
      <c r="A26" s="77" t="s">
        <v>149</v>
      </c>
      <c r="B26" s="145">
        <f>AVERAGE(B24,B17,B9)*10</f>
        <v>8.0952380952380967</v>
      </c>
      <c r="C26" s="146">
        <f>AVERAGE(C24,C17,C9)*10</f>
        <v>8.238095238095239</v>
      </c>
      <c r="D26" s="146">
        <f>AVERAGE(D24,D17,D9)*10</f>
        <v>8.5416666666666661</v>
      </c>
      <c r="E26" s="146">
        <f>AVERAGE(E24,E17,E9)*10</f>
        <v>8.9444444444444429</v>
      </c>
      <c r="F26" s="147">
        <f t="shared" ref="F26" si="9">AVERAGE(F24,F17,F9)*10</f>
        <v>9.1666666666666661</v>
      </c>
      <c r="G26" s="145">
        <f>AVERAGE(G24,G17,G9)*10</f>
        <v>6.541666666666667</v>
      </c>
      <c r="H26" s="146">
        <f>AVERAGE(H24,H17,H9)*10</f>
        <v>8.3333333333333339</v>
      </c>
      <c r="I26" s="146">
        <f t="shared" ref="I26:J26" si="10">AVERAGE(I24,I17,I9)*10</f>
        <v>5</v>
      </c>
      <c r="J26" s="146">
        <f t="shared" si="10"/>
        <v>7.9999999999999991</v>
      </c>
      <c r="K26" s="148">
        <v>8</v>
      </c>
      <c r="L26" s="149">
        <f>AVERAGE(B26:J26)</f>
        <v>7.8734567901234556</v>
      </c>
      <c r="O26" s="77" t="s">
        <v>149</v>
      </c>
      <c r="P26" s="165">
        <v>7.5</v>
      </c>
      <c r="Q26" s="148">
        <v>9.3000000000000007</v>
      </c>
      <c r="R26" s="148">
        <v>4</v>
      </c>
      <c r="S26" s="148">
        <v>7</v>
      </c>
      <c r="T26" s="148">
        <v>8</v>
      </c>
      <c r="U26" s="148">
        <v>5.25</v>
      </c>
      <c r="V26" s="148" t="s">
        <v>59</v>
      </c>
      <c r="W26" s="149">
        <f>AVERAGE(P26:U26)</f>
        <v>6.8416666666666659</v>
      </c>
    </row>
    <row r="27" spans="1:27" x14ac:dyDescent="0.25">
      <c r="A27" s="77" t="s">
        <v>148</v>
      </c>
      <c r="B27" s="84">
        <v>7.6</v>
      </c>
      <c r="C27" s="50">
        <v>7.2</v>
      </c>
      <c r="D27" s="51">
        <v>7.1</v>
      </c>
      <c r="E27" s="51">
        <v>7.7</v>
      </c>
      <c r="F27" s="71">
        <v>8</v>
      </c>
      <c r="G27" s="72">
        <v>6.2</v>
      </c>
      <c r="H27" s="59">
        <v>8</v>
      </c>
      <c r="I27" s="59">
        <v>6</v>
      </c>
      <c r="J27" s="59">
        <v>8</v>
      </c>
      <c r="K27" s="109">
        <v>5</v>
      </c>
      <c r="L27" s="71">
        <f>AVERAGE(B27:K27)</f>
        <v>7.08</v>
      </c>
      <c r="O27" s="77" t="s">
        <v>148</v>
      </c>
      <c r="P27" s="166">
        <v>8</v>
      </c>
      <c r="Q27" s="109">
        <v>8</v>
      </c>
      <c r="R27" s="109">
        <v>4</v>
      </c>
      <c r="S27" s="109">
        <v>7</v>
      </c>
      <c r="T27" s="109">
        <v>7</v>
      </c>
      <c r="U27" s="109">
        <v>7</v>
      </c>
      <c r="V27" s="109" t="s">
        <v>59</v>
      </c>
      <c r="W27" s="71">
        <f>AVERAGE(P27:U27)</f>
        <v>6.833333333333333</v>
      </c>
    </row>
    <row r="28" spans="1:27" ht="15.75" thickBot="1" x14ac:dyDescent="0.3">
      <c r="A28" s="77" t="s">
        <v>154</v>
      </c>
      <c r="B28" s="73">
        <f>B26-B27</f>
        <v>0.49523809523809703</v>
      </c>
      <c r="C28" s="74">
        <f t="shared" ref="C28:L28" si="11">C26-C27</f>
        <v>1.0380952380952388</v>
      </c>
      <c r="D28" s="74">
        <f t="shared" si="11"/>
        <v>1.4416666666666664</v>
      </c>
      <c r="E28" s="74">
        <f t="shared" si="11"/>
        <v>1.2444444444444427</v>
      </c>
      <c r="F28" s="75">
        <f t="shared" si="11"/>
        <v>1.1666666666666661</v>
      </c>
      <c r="G28" s="73">
        <f t="shared" si="11"/>
        <v>0.34166666666666679</v>
      </c>
      <c r="H28" s="74">
        <f t="shared" si="11"/>
        <v>0.33333333333333393</v>
      </c>
      <c r="I28" s="74">
        <f t="shared" si="11"/>
        <v>-1</v>
      </c>
      <c r="J28" s="74">
        <f t="shared" si="11"/>
        <v>0</v>
      </c>
      <c r="K28" s="74">
        <f t="shared" si="11"/>
        <v>3</v>
      </c>
      <c r="L28" s="75">
        <f t="shared" si="11"/>
        <v>0.79345679012345549</v>
      </c>
      <c r="O28" s="77" t="s">
        <v>154</v>
      </c>
      <c r="P28" s="167">
        <f t="shared" ref="P28:U28" si="12">P26-P27</f>
        <v>-0.5</v>
      </c>
      <c r="Q28" s="110">
        <f t="shared" si="12"/>
        <v>1.3000000000000007</v>
      </c>
      <c r="R28" s="110">
        <f t="shared" si="12"/>
        <v>0</v>
      </c>
      <c r="S28" s="110">
        <f t="shared" si="12"/>
        <v>0</v>
      </c>
      <c r="T28" s="110">
        <f t="shared" si="12"/>
        <v>1</v>
      </c>
      <c r="U28" s="110">
        <f t="shared" si="12"/>
        <v>-1.75</v>
      </c>
      <c r="V28" s="110" t="s">
        <v>59</v>
      </c>
      <c r="W28" s="75">
        <f>AVERAGE(P28:U28)</f>
        <v>8.3333333333334512E-3</v>
      </c>
    </row>
    <row r="31" spans="1:27" x14ac:dyDescent="0.25">
      <c r="B31" s="48"/>
    </row>
    <row r="32" spans="1:27" x14ac:dyDescent="0.25">
      <c r="B32" s="48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"/>
  <sheetViews>
    <sheetView workbookViewId="0">
      <selection activeCell="V8" sqref="V8:V19"/>
    </sheetView>
  </sheetViews>
  <sheetFormatPr defaultRowHeight="15" x14ac:dyDescent="0.25"/>
  <cols>
    <col min="2" max="2" width="50.7109375" bestFit="1" customWidth="1"/>
    <col min="3" max="3" width="8" hidden="1" customWidth="1"/>
    <col min="4" max="5" width="11" hidden="1" customWidth="1"/>
    <col min="6" max="6" width="10.5703125" hidden="1" customWidth="1"/>
    <col min="7" max="7" width="0" hidden="1" customWidth="1"/>
    <col min="8" max="8" width="8.42578125" hidden="1" customWidth="1"/>
    <col min="9" max="9" width="0" hidden="1" customWidth="1"/>
    <col min="10" max="10" width="7.42578125" hidden="1" customWidth="1"/>
    <col min="11" max="11" width="8.42578125" hidden="1" customWidth="1"/>
    <col min="12" max="12" width="2.42578125" customWidth="1"/>
    <col min="13" max="13" width="10.140625" style="89" hidden="1" customWidth="1"/>
    <col min="14" max="14" width="0" hidden="1" customWidth="1"/>
    <col min="15" max="15" width="2.5703125" hidden="1" customWidth="1"/>
    <col min="16" max="16" width="10.140625" style="89" hidden="1" customWidth="1"/>
    <col min="17" max="17" width="0" hidden="1" customWidth="1"/>
    <col min="18" max="18" width="3.28515625" hidden="1" customWidth="1"/>
    <col min="19" max="19" width="5.28515625" hidden="1" customWidth="1"/>
    <col min="20" max="20" width="2.5703125" hidden="1" customWidth="1"/>
  </cols>
  <sheetData>
    <row r="1" spans="2:22" x14ac:dyDescent="0.25">
      <c r="M1" s="214" t="s">
        <v>163</v>
      </c>
      <c r="N1" s="214"/>
      <c r="P1" s="214" t="s">
        <v>164</v>
      </c>
      <c r="Q1" s="214"/>
      <c r="S1" s="120" t="s">
        <v>165</v>
      </c>
      <c r="U1" s="214" t="s">
        <v>166</v>
      </c>
      <c r="V1" s="214"/>
    </row>
    <row r="2" spans="2:22" x14ac:dyDescent="0.25">
      <c r="C2" s="52" t="s">
        <v>152</v>
      </c>
      <c r="D2" s="53" t="s">
        <v>146</v>
      </c>
      <c r="E2" s="54" t="s">
        <v>151</v>
      </c>
      <c r="F2" s="54" t="s">
        <v>155</v>
      </c>
      <c r="G2" s="54" t="s">
        <v>156</v>
      </c>
      <c r="H2" s="54" t="s">
        <v>145</v>
      </c>
      <c r="I2" s="54" t="s">
        <v>150</v>
      </c>
      <c r="J2" s="54" t="s">
        <v>153</v>
      </c>
      <c r="K2" s="54" t="s">
        <v>144</v>
      </c>
      <c r="U2" s="89"/>
      <c r="V2" s="112"/>
    </row>
    <row r="3" spans="2:22" x14ac:dyDescent="0.25">
      <c r="B3" s="49" t="s">
        <v>167</v>
      </c>
      <c r="C3" s="57">
        <v>3</v>
      </c>
      <c r="D3" s="57">
        <v>9</v>
      </c>
      <c r="E3" s="57">
        <v>9</v>
      </c>
      <c r="F3" s="57">
        <v>8</v>
      </c>
      <c r="G3" s="57">
        <v>3</v>
      </c>
      <c r="H3" s="57">
        <v>3</v>
      </c>
      <c r="I3" s="57"/>
      <c r="J3" s="57">
        <v>3</v>
      </c>
      <c r="K3" s="57">
        <v>3</v>
      </c>
      <c r="M3" s="90">
        <f>SUM(C3:K3)</f>
        <v>41</v>
      </c>
      <c r="N3" s="62"/>
      <c r="P3" s="90">
        <v>20</v>
      </c>
      <c r="Q3" s="62"/>
      <c r="S3" s="116"/>
      <c r="U3" s="90">
        <f>SUM(P3,M3)</f>
        <v>61</v>
      </c>
      <c r="V3" s="62"/>
    </row>
    <row r="4" spans="2:22" x14ac:dyDescent="0.25">
      <c r="B4" s="49" t="s">
        <v>122</v>
      </c>
      <c r="C4" s="57">
        <v>3</v>
      </c>
      <c r="D4" s="57">
        <v>3</v>
      </c>
      <c r="E4" s="57">
        <v>3</v>
      </c>
      <c r="F4" s="57">
        <v>1</v>
      </c>
      <c r="G4" s="57">
        <v>0</v>
      </c>
      <c r="H4" s="57">
        <v>1</v>
      </c>
      <c r="I4" s="57"/>
      <c r="J4" s="57">
        <v>1</v>
      </c>
      <c r="K4" s="57">
        <v>0</v>
      </c>
      <c r="M4" s="224">
        <f>SUM(C4:K4)</f>
        <v>12</v>
      </c>
      <c r="N4" s="224"/>
      <c r="P4" s="224">
        <v>7</v>
      </c>
      <c r="Q4" s="224"/>
      <c r="U4" s="224">
        <f>SUM(P4,M4)</f>
        <v>19</v>
      </c>
      <c r="V4" s="224"/>
    </row>
    <row r="5" spans="2:22" x14ac:dyDescent="0.25">
      <c r="B5" s="49" t="s">
        <v>123</v>
      </c>
      <c r="C5" s="57">
        <v>0</v>
      </c>
      <c r="D5" s="57">
        <v>0</v>
      </c>
      <c r="E5" s="57">
        <v>0</v>
      </c>
      <c r="F5" s="57">
        <v>15</v>
      </c>
      <c r="G5" s="57">
        <v>0</v>
      </c>
      <c r="H5" s="57">
        <v>0</v>
      </c>
      <c r="I5" s="57"/>
      <c r="J5" s="57">
        <v>0</v>
      </c>
      <c r="K5" s="57">
        <v>0</v>
      </c>
      <c r="M5" s="225">
        <f>SUM(C5:K5)</f>
        <v>15</v>
      </c>
      <c r="N5" s="226"/>
      <c r="P5" s="225">
        <v>0</v>
      </c>
      <c r="Q5" s="226"/>
      <c r="U5" s="224">
        <f t="shared" ref="U5:U7" si="0">SUM(P5,M5)</f>
        <v>15</v>
      </c>
      <c r="V5" s="224"/>
    </row>
    <row r="6" spans="2:22" x14ac:dyDescent="0.25">
      <c r="B6" s="49" t="s">
        <v>124</v>
      </c>
      <c r="C6" s="57">
        <v>25</v>
      </c>
      <c r="D6" s="57">
        <v>45</v>
      </c>
      <c r="E6" s="57">
        <v>35</v>
      </c>
      <c r="F6" s="57">
        <v>25</v>
      </c>
      <c r="G6" s="57">
        <v>0</v>
      </c>
      <c r="H6" s="57">
        <v>0</v>
      </c>
      <c r="I6" s="57"/>
      <c r="J6" s="57">
        <v>0</v>
      </c>
      <c r="K6" s="57">
        <v>0</v>
      </c>
      <c r="M6" s="225">
        <f>SUM(C6:K6)</f>
        <v>130</v>
      </c>
      <c r="N6" s="226"/>
      <c r="P6" s="225">
        <v>133</v>
      </c>
      <c r="Q6" s="226"/>
      <c r="U6" s="224">
        <f t="shared" si="0"/>
        <v>263</v>
      </c>
      <c r="V6" s="224"/>
    </row>
    <row r="7" spans="2:22" x14ac:dyDescent="0.25">
      <c r="B7" s="49" t="s">
        <v>125</v>
      </c>
      <c r="C7" s="57">
        <v>15</v>
      </c>
      <c r="D7" s="57">
        <v>20</v>
      </c>
      <c r="E7" s="57">
        <v>15</v>
      </c>
      <c r="F7" s="57">
        <v>0</v>
      </c>
      <c r="G7" s="57">
        <v>0</v>
      </c>
      <c r="H7" s="57">
        <v>0</v>
      </c>
      <c r="I7" s="57"/>
      <c r="J7" s="57">
        <v>15</v>
      </c>
      <c r="K7" s="57">
        <v>0</v>
      </c>
      <c r="M7" s="225">
        <f t="shared" ref="M7:M19" si="1">SUM(C7:K7)</f>
        <v>65</v>
      </c>
      <c r="N7" s="226"/>
      <c r="P7" s="225">
        <v>185</v>
      </c>
      <c r="Q7" s="226"/>
      <c r="U7" s="224">
        <f t="shared" si="0"/>
        <v>250</v>
      </c>
      <c r="V7" s="224"/>
    </row>
    <row r="8" spans="2:22" x14ac:dyDescent="0.25">
      <c r="B8" s="49" t="s">
        <v>126</v>
      </c>
      <c r="C8" s="57">
        <v>0</v>
      </c>
      <c r="D8" s="57">
        <v>4</v>
      </c>
      <c r="E8" s="57">
        <v>4</v>
      </c>
      <c r="F8" s="57">
        <v>0</v>
      </c>
      <c r="G8" s="57">
        <v>0</v>
      </c>
      <c r="H8" s="57">
        <v>2</v>
      </c>
      <c r="I8" s="57"/>
      <c r="J8" s="57">
        <v>2</v>
      </c>
      <c r="K8" s="57">
        <v>0</v>
      </c>
      <c r="M8" s="88">
        <f t="shared" si="1"/>
        <v>12</v>
      </c>
      <c r="N8" s="87">
        <f t="shared" ref="N8:N19" si="2">M8/$M$3</f>
        <v>0.29268292682926828</v>
      </c>
      <c r="P8" s="91">
        <v>7</v>
      </c>
      <c r="Q8" s="87">
        <f>P8/$P$3</f>
        <v>0.35</v>
      </c>
      <c r="S8" s="117">
        <f>Q8-N8</f>
        <v>5.7317073170731703E-2</v>
      </c>
      <c r="U8" s="93">
        <f>SUM(P8,M8)</f>
        <v>19</v>
      </c>
      <c r="V8" s="87">
        <f>U8/$U$3</f>
        <v>0.31147540983606559</v>
      </c>
    </row>
    <row r="9" spans="2:22" x14ac:dyDescent="0.25">
      <c r="B9" s="49" t="s">
        <v>127</v>
      </c>
      <c r="C9" s="57">
        <v>3</v>
      </c>
      <c r="D9" s="57">
        <v>6</v>
      </c>
      <c r="E9" s="57">
        <v>9</v>
      </c>
      <c r="F9" s="57">
        <v>8</v>
      </c>
      <c r="G9" s="57">
        <v>3</v>
      </c>
      <c r="H9" s="57">
        <v>3</v>
      </c>
      <c r="I9" s="57"/>
      <c r="J9" s="57">
        <v>3</v>
      </c>
      <c r="K9" s="57">
        <v>3</v>
      </c>
      <c r="M9" s="88">
        <f t="shared" si="1"/>
        <v>38</v>
      </c>
      <c r="N9" s="87">
        <f t="shared" si="2"/>
        <v>0.92682926829268297</v>
      </c>
      <c r="P9" s="91">
        <v>20</v>
      </c>
      <c r="Q9" s="87">
        <f t="shared" ref="Q9:Q19" si="3">P9/$P$3</f>
        <v>1</v>
      </c>
      <c r="S9" s="117">
        <f t="shared" ref="S9:S19" si="4">Q9-N9</f>
        <v>7.3170731707317027E-2</v>
      </c>
      <c r="U9" s="93">
        <f t="shared" ref="U9:U19" si="5">SUM(P9,M9)</f>
        <v>58</v>
      </c>
      <c r="V9" s="87">
        <f t="shared" ref="V9:V19" si="6">U9/$U$3</f>
        <v>0.95081967213114749</v>
      </c>
    </row>
    <row r="10" spans="2:22" x14ac:dyDescent="0.25">
      <c r="B10" s="49" t="s">
        <v>128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/>
      <c r="J10" s="57">
        <v>0</v>
      </c>
      <c r="K10" s="57">
        <v>0</v>
      </c>
      <c r="M10" s="88">
        <f t="shared" si="1"/>
        <v>0</v>
      </c>
      <c r="N10" s="87">
        <f t="shared" si="2"/>
        <v>0</v>
      </c>
      <c r="P10" s="91">
        <v>6</v>
      </c>
      <c r="Q10" s="87">
        <f t="shared" si="3"/>
        <v>0.3</v>
      </c>
      <c r="S10" s="118">
        <f t="shared" si="4"/>
        <v>0.3</v>
      </c>
      <c r="U10" s="93">
        <f t="shared" si="5"/>
        <v>6</v>
      </c>
      <c r="V10" s="87">
        <f t="shared" si="6"/>
        <v>9.8360655737704916E-2</v>
      </c>
    </row>
    <row r="11" spans="2:22" x14ac:dyDescent="0.25">
      <c r="B11" s="86" t="s">
        <v>168</v>
      </c>
      <c r="C11" s="57">
        <v>3</v>
      </c>
      <c r="D11" s="57">
        <v>6</v>
      </c>
      <c r="E11" s="57">
        <v>7</v>
      </c>
      <c r="F11" s="57">
        <v>8</v>
      </c>
      <c r="G11" s="57">
        <v>3</v>
      </c>
      <c r="H11" s="57">
        <v>3</v>
      </c>
      <c r="I11" s="57"/>
      <c r="J11" s="57">
        <v>3</v>
      </c>
      <c r="K11" s="57">
        <v>3</v>
      </c>
      <c r="M11" s="88">
        <f t="shared" si="1"/>
        <v>36</v>
      </c>
      <c r="N11" s="87">
        <f t="shared" si="2"/>
        <v>0.87804878048780488</v>
      </c>
      <c r="P11" s="91">
        <v>16</v>
      </c>
      <c r="Q11" s="87">
        <f t="shared" si="3"/>
        <v>0.8</v>
      </c>
      <c r="S11" s="118">
        <f t="shared" si="4"/>
        <v>-7.8048780487804836E-2</v>
      </c>
      <c r="U11" s="93">
        <f t="shared" si="5"/>
        <v>52</v>
      </c>
      <c r="V11" s="87">
        <f t="shared" si="6"/>
        <v>0.85245901639344257</v>
      </c>
    </row>
    <row r="12" spans="2:22" x14ac:dyDescent="0.25">
      <c r="B12" s="86" t="s">
        <v>169</v>
      </c>
      <c r="C12" s="57">
        <v>3</v>
      </c>
      <c r="D12" s="57">
        <v>6</v>
      </c>
      <c r="E12" s="57">
        <v>5</v>
      </c>
      <c r="F12" s="57">
        <v>6</v>
      </c>
      <c r="G12" s="57">
        <v>3</v>
      </c>
      <c r="H12" s="57">
        <v>3</v>
      </c>
      <c r="I12" s="57"/>
      <c r="J12" s="57">
        <v>3</v>
      </c>
      <c r="K12" s="57">
        <v>3</v>
      </c>
      <c r="M12" s="88">
        <f t="shared" si="1"/>
        <v>32</v>
      </c>
      <c r="N12" s="87">
        <f t="shared" si="2"/>
        <v>0.78048780487804881</v>
      </c>
      <c r="P12" s="91">
        <v>16</v>
      </c>
      <c r="Q12" s="87">
        <f t="shared" si="3"/>
        <v>0.8</v>
      </c>
      <c r="S12" s="117">
        <f t="shared" si="4"/>
        <v>1.9512195121951237E-2</v>
      </c>
      <c r="U12" s="93">
        <f t="shared" si="5"/>
        <v>48</v>
      </c>
      <c r="V12" s="87">
        <f t="shared" si="6"/>
        <v>0.78688524590163933</v>
      </c>
    </row>
    <row r="13" spans="2:22" x14ac:dyDescent="0.25">
      <c r="B13" s="49" t="s">
        <v>170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/>
      <c r="J13" s="57">
        <v>0</v>
      </c>
      <c r="K13" s="57">
        <v>0</v>
      </c>
      <c r="M13" s="88">
        <f t="shared" si="1"/>
        <v>0</v>
      </c>
      <c r="N13" s="87">
        <f t="shared" si="2"/>
        <v>0</v>
      </c>
      <c r="P13" s="91">
        <f t="shared" ref="P13:P14" si="7">SUM(F13:N13)</f>
        <v>0</v>
      </c>
      <c r="Q13" s="87">
        <f t="shared" si="3"/>
        <v>0</v>
      </c>
      <c r="S13" s="117">
        <f t="shared" si="4"/>
        <v>0</v>
      </c>
      <c r="U13" s="93">
        <f t="shared" si="5"/>
        <v>0</v>
      </c>
      <c r="V13" s="87">
        <f t="shared" si="6"/>
        <v>0</v>
      </c>
    </row>
    <row r="14" spans="2:22" x14ac:dyDescent="0.25">
      <c r="B14" s="49" t="s">
        <v>171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/>
      <c r="J14" s="57">
        <v>0</v>
      </c>
      <c r="K14" s="57">
        <v>0</v>
      </c>
      <c r="M14" s="88">
        <f t="shared" si="1"/>
        <v>0</v>
      </c>
      <c r="N14" s="87">
        <f t="shared" si="2"/>
        <v>0</v>
      </c>
      <c r="P14" s="91">
        <f t="shared" si="7"/>
        <v>0</v>
      </c>
      <c r="Q14" s="87">
        <f t="shared" si="3"/>
        <v>0</v>
      </c>
      <c r="S14" s="117">
        <f t="shared" si="4"/>
        <v>0</v>
      </c>
      <c r="U14" s="93">
        <f t="shared" si="5"/>
        <v>0</v>
      </c>
      <c r="V14" s="87">
        <f t="shared" si="6"/>
        <v>0</v>
      </c>
    </row>
    <row r="15" spans="2:22" x14ac:dyDescent="0.25">
      <c r="B15" s="86" t="s">
        <v>172</v>
      </c>
      <c r="C15" s="57">
        <v>3</v>
      </c>
      <c r="D15" s="57">
        <v>6</v>
      </c>
      <c r="E15" s="57">
        <v>5</v>
      </c>
      <c r="F15" s="57">
        <v>6</v>
      </c>
      <c r="G15" s="57">
        <v>3</v>
      </c>
      <c r="H15" s="57">
        <v>3</v>
      </c>
      <c r="I15" s="57"/>
      <c r="J15" s="57">
        <v>3</v>
      </c>
      <c r="K15" s="57">
        <v>3</v>
      </c>
      <c r="M15" s="88">
        <f t="shared" si="1"/>
        <v>32</v>
      </c>
      <c r="N15" s="87">
        <f t="shared" si="2"/>
        <v>0.78048780487804881</v>
      </c>
      <c r="P15" s="91">
        <v>15</v>
      </c>
      <c r="Q15" s="87">
        <f t="shared" si="3"/>
        <v>0.75</v>
      </c>
      <c r="S15" s="119">
        <f t="shared" si="4"/>
        <v>-3.0487804878048808E-2</v>
      </c>
      <c r="U15" s="93">
        <f t="shared" si="5"/>
        <v>47</v>
      </c>
      <c r="V15" s="87">
        <f t="shared" si="6"/>
        <v>0.77049180327868849</v>
      </c>
    </row>
    <row r="16" spans="2:22" x14ac:dyDescent="0.25">
      <c r="B16" s="86" t="s">
        <v>173</v>
      </c>
      <c r="C16" s="57">
        <v>3</v>
      </c>
      <c r="D16" s="57">
        <v>6</v>
      </c>
      <c r="E16" s="57">
        <v>5</v>
      </c>
      <c r="F16" s="57">
        <v>8</v>
      </c>
      <c r="G16" s="57">
        <v>3</v>
      </c>
      <c r="H16" s="57">
        <v>3</v>
      </c>
      <c r="I16" s="57"/>
      <c r="J16" s="57">
        <v>3</v>
      </c>
      <c r="K16" s="57">
        <v>3</v>
      </c>
      <c r="M16" s="88">
        <f t="shared" si="1"/>
        <v>34</v>
      </c>
      <c r="N16" s="87">
        <f t="shared" si="2"/>
        <v>0.82926829268292679</v>
      </c>
      <c r="P16" s="91">
        <v>15</v>
      </c>
      <c r="Q16" s="87">
        <f t="shared" si="3"/>
        <v>0.75</v>
      </c>
      <c r="S16" s="118">
        <f t="shared" si="4"/>
        <v>-7.9268292682926789E-2</v>
      </c>
      <c r="U16" s="93">
        <f t="shared" si="5"/>
        <v>49</v>
      </c>
      <c r="V16" s="87">
        <f t="shared" si="6"/>
        <v>0.80327868852459017</v>
      </c>
    </row>
    <row r="17" spans="2:22" x14ac:dyDescent="0.25">
      <c r="B17" s="86" t="s">
        <v>174</v>
      </c>
      <c r="C17" s="57">
        <v>3</v>
      </c>
      <c r="D17" s="57">
        <v>6</v>
      </c>
      <c r="E17" s="57">
        <v>5</v>
      </c>
      <c r="F17" s="57">
        <v>6</v>
      </c>
      <c r="G17" s="57">
        <v>3</v>
      </c>
      <c r="H17" s="57">
        <v>3</v>
      </c>
      <c r="I17" s="57"/>
      <c r="J17" s="57">
        <v>3</v>
      </c>
      <c r="K17" s="57">
        <v>3</v>
      </c>
      <c r="M17" s="88">
        <f t="shared" si="1"/>
        <v>32</v>
      </c>
      <c r="N17" s="87">
        <f t="shared" si="2"/>
        <v>0.78048780487804881</v>
      </c>
      <c r="P17" s="91">
        <v>11</v>
      </c>
      <c r="Q17" s="87">
        <f t="shared" si="3"/>
        <v>0.55000000000000004</v>
      </c>
      <c r="S17" s="118">
        <f t="shared" si="4"/>
        <v>-0.23048780487804876</v>
      </c>
      <c r="U17" s="93">
        <f t="shared" si="5"/>
        <v>43</v>
      </c>
      <c r="V17" s="87">
        <f t="shared" si="6"/>
        <v>0.70491803278688525</v>
      </c>
    </row>
    <row r="18" spans="2:22" x14ac:dyDescent="0.25">
      <c r="B18" s="86" t="s">
        <v>175</v>
      </c>
      <c r="C18" s="57">
        <v>3</v>
      </c>
      <c r="D18" s="57">
        <v>6</v>
      </c>
      <c r="E18" s="57">
        <v>4</v>
      </c>
      <c r="F18" s="57">
        <v>0</v>
      </c>
      <c r="G18" s="57">
        <v>0</v>
      </c>
      <c r="H18" s="57">
        <v>0</v>
      </c>
      <c r="I18" s="57"/>
      <c r="J18" s="57">
        <v>0</v>
      </c>
      <c r="K18" s="57">
        <v>3</v>
      </c>
      <c r="M18" s="88">
        <f t="shared" si="1"/>
        <v>16</v>
      </c>
      <c r="N18" s="87">
        <f t="shared" si="2"/>
        <v>0.3902439024390244</v>
      </c>
      <c r="P18" s="91">
        <v>7</v>
      </c>
      <c r="Q18" s="87">
        <f t="shared" si="3"/>
        <v>0.35</v>
      </c>
      <c r="S18" s="118">
        <f t="shared" si="4"/>
        <v>-4.0243902439024426E-2</v>
      </c>
      <c r="U18" s="93">
        <f t="shared" si="5"/>
        <v>23</v>
      </c>
      <c r="V18" s="87">
        <f t="shared" si="6"/>
        <v>0.37704918032786883</v>
      </c>
    </row>
    <row r="19" spans="2:22" x14ac:dyDescent="0.25">
      <c r="B19" s="86" t="s">
        <v>176</v>
      </c>
      <c r="C19" s="57">
        <v>0</v>
      </c>
      <c r="D19" s="57">
        <v>3</v>
      </c>
      <c r="E19" s="57">
        <v>2</v>
      </c>
      <c r="F19" s="57">
        <v>1</v>
      </c>
      <c r="G19" s="57">
        <v>0</v>
      </c>
      <c r="H19" s="57">
        <v>0</v>
      </c>
      <c r="I19" s="57"/>
      <c r="J19" s="57">
        <v>0</v>
      </c>
      <c r="K19" s="57">
        <v>0</v>
      </c>
      <c r="M19" s="88">
        <f t="shared" si="1"/>
        <v>6</v>
      </c>
      <c r="N19" s="87">
        <f t="shared" si="2"/>
        <v>0.14634146341463414</v>
      </c>
      <c r="P19" s="91">
        <v>2</v>
      </c>
      <c r="Q19" s="87">
        <f t="shared" si="3"/>
        <v>0.1</v>
      </c>
      <c r="S19" s="119">
        <f t="shared" si="4"/>
        <v>-4.6341463414634132E-2</v>
      </c>
      <c r="U19" s="93">
        <f t="shared" si="5"/>
        <v>8</v>
      </c>
      <c r="V19" s="87">
        <f t="shared" si="6"/>
        <v>0.13114754098360656</v>
      </c>
    </row>
    <row r="20" spans="2:22" x14ac:dyDescent="0.25">
      <c r="S20" s="46"/>
    </row>
  </sheetData>
  <mergeCells count="15">
    <mergeCell ref="U6:V6"/>
    <mergeCell ref="U7:V7"/>
    <mergeCell ref="M1:N1"/>
    <mergeCell ref="P1:Q1"/>
    <mergeCell ref="U1:V1"/>
    <mergeCell ref="U4:V4"/>
    <mergeCell ref="U5:V5"/>
    <mergeCell ref="M7:N7"/>
    <mergeCell ref="M6:N6"/>
    <mergeCell ref="M5:N5"/>
    <mergeCell ref="M4:N4"/>
    <mergeCell ref="P4:Q4"/>
    <mergeCell ref="P5:Q5"/>
    <mergeCell ref="P6:Q6"/>
    <mergeCell ref="P7:Q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KPIs</vt:lpstr>
      <vt:lpstr>Avaliação_Treinamento_Analista</vt:lpstr>
      <vt:lpstr>Avaliação_Treinamento</vt:lpstr>
      <vt:lpstr>Provas Conteudo</vt:lpstr>
      <vt:lpstr>Leitura KPI_semana1</vt:lpstr>
      <vt:lpstr>Leitura KPI_semana2</vt:lpstr>
      <vt:lpstr>Leitura KPI Final</vt:lpstr>
      <vt:lpstr>Leitura KPI Analista</vt:lpstr>
      <vt:lpstr>Avaliação_Treinamento!Area_de_impressao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Andrade</dc:creator>
  <cp:lastModifiedBy>Vitor Andrade</cp:lastModifiedBy>
  <cp:lastPrinted>2014-05-19T20:23:00Z</cp:lastPrinted>
  <dcterms:created xsi:type="dcterms:W3CDTF">2013-11-07T05:07:02Z</dcterms:created>
  <dcterms:modified xsi:type="dcterms:W3CDTF">2014-05-19T20:26:07Z</dcterms:modified>
</cp:coreProperties>
</file>