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Project\"/>
    </mc:Choice>
  </mc:AlternateContent>
  <xr:revisionPtr revIDLastSave="0" documentId="13_ncr:1_{BA44D110-DAEC-44CF-8D5F-7F12EFFB55F7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Manage'!$A$8:$I$31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Cart'!$A$8:$I$26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H11" i="7" l="1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34" i="8"/>
  <c r="A33" i="8"/>
  <c r="A30" i="8"/>
  <c r="A31" i="8"/>
  <c r="A32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H10" i="19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H10" i="15" l="1"/>
  <c r="A10" i="15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H10" i="11"/>
  <c r="A10" i="11"/>
  <c r="D5" i="11"/>
  <c r="G20" i="2" s="1"/>
  <c r="C5" i="11"/>
  <c r="F20" i="2" s="1"/>
  <c r="B5" i="11"/>
  <c r="E20" i="2" s="1"/>
  <c r="A5" i="11"/>
  <c r="H10" i="10"/>
  <c r="A10" i="10"/>
  <c r="D5" i="10"/>
  <c r="G19" i="2" s="1"/>
  <c r="C5" i="10"/>
  <c r="F19" i="2" s="1"/>
  <c r="B5" i="10"/>
  <c r="E19" i="2" s="1"/>
  <c r="A5" i="10"/>
  <c r="A12" i="8"/>
  <c r="A11" i="8"/>
  <c r="H10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H23" i="2" l="1"/>
  <c r="E25" i="2" s="1"/>
  <c r="E26" i="2"/>
  <c r="B40" i="2" l="1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Ongoing.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<sst xmlns="http://schemas.openxmlformats.org/spreadsheetml/2006/main" count="1363" uniqueCount="548">
  <si>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</si>
  <si>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</si>
  <si>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</si>
  <si>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</si>
  <si>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</si>
  <si>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</si>
  <si>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</si>
  <si>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</si>
  <si>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</si>
  <si>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</si>
  <si>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</si>
  <si>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</si>
  <si>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</si>
  <si>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</si>
  <si>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</si>
  <si>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</si>
  <si>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</si>
  <si>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</si>
  <si>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</si>
  <si>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</si>
  <si>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</si>
  <si>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</si>
  <si>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</si>
  <si>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</si>
  <si>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</si>
  <si>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</si>
  <si>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</si>
  <si>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</si>
  <si>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</si>
  <si>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</si>
  <si>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</si>
  <si>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</si>
  <si>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</si>
  <si>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</si>
  <si>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</si>
  <si>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</si>
  <si>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</si>
  <si>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</si>
  <si>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</si>
  <si>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</si>
  <si>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</si>
  <si>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</si>
  <si>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</si>
  <si>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</si>
  <si>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</si>
  <si>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</si>
  <si>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</si>
  <si>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</si>
  <si>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</si>
  <si>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</si>
  <si>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</si>
  <si>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</si>
  <si>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</si>
  <si>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</si>
  <si>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</si>
  <si>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</si>
  <si>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</si>
  <si>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</si>
  <si>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</si>
  <si>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</si>
  <si>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</si>
  <si>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</si>
  <si>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</si>
  <si>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</si>
  <si>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</si>
  <si>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</si>
  <si>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</si>
  <si>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</si>
  <si>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</si>
  <si>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</si>
  <si>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</si>
  <si>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</si>
  <si>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</si>
  <si>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</si>
  <si>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</si>
  <si>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</si>
  <si>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</si>
  <si>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</si>
  <si>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</si>
  <si>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</si>
  <si>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</si>
  <si>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</si>
  <si>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</si>
  <si>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</si>
  <si>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</si>
  <si>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</si>
  <si>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</si>
  <si>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</si>
  <si>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</si>
  <si>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</si>
  <si>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</si>
  <si>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</si>
  <si>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</si>
  <si>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</si>
  <si>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</si>
  <si>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</si>
  <si>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</si>
  <si>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</si>
  <si>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</si>
  <si>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</si>
  <si>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</si>
  <si>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</si>
  <si>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</si>
  <si>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</si>
  <si>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</si>
  <si>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</si>
  <si>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</si>
  <si>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</si>
  <si>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</si>
  <si>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</si>
  <si>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</si>
  <si>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</si>
  <si>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</si>
  <si>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</si>
  <si>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</si>
  <si>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</si>
  <si>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</si>
  <si>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</si>
  <si>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</si>
  <si>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</si>
  <si>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</si>
  <si>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</si>
  <si>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</si>
  <si>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</si>
  <si>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</si>
  <si>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</si>
  <si>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</si>
  <si>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</si>
  <si>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</si>
  <si>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</si>
  <si>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</si>
  <si>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</si>
  <si>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</si>
  <si>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</si>
  <si>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</si>
  <si>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</si>
  <si>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</si>
  <si>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</si>
  <si>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</si>
  <si>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</si>
  <si>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</si>
  <si>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</si>
  <si>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</si>
  <si>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</si>
  <si>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</si>
  <si>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</si>
  <si>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</si>
  <si>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</si>
  <si>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</si>
  <si>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</si>
  <si>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</si>
  <si>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</si>
  <si>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</si>
  <si>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</si>
  <si>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</si>
  <si>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</si>
  <si>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</si>
  <si>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</si>
  <si>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</si>
  <si>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</si>
  <si>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</si>
  <si>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</si>
  <si>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</si>
  <si>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</si>
  <si>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</si>
  <si>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</si>
  <si>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</si>
  <si>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</si>
  <si>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</si>
  <si>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</si>
  <si>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</si>
  <si>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Label  "Email không đúng định dạng " will appear under password field.
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</si>
  <si>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</si>
  <si>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</si>
  <si>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</si>
  <si>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 xml:space="preserve">_ Label  "Email không được có khoảng trắng" will appear under password field.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</si>
  <si>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</si>
  <si>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</si>
  <si>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</si>
  <si>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</si>
  <si>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</si>
  <si>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 Redirect the user to the login screen or display a message prompting re-authentication.</t>
  </si>
  <si>
    <t xml:space="preserve">_ Mouse hover on "Đăng Nhập / Đăng Ký" label or        icon.
_ Login attempt using account created successfully.
_ Press the button "Đăng Nhập".
_ Do not perform any actions during the configured timeout period (test 30 minute).
_ Pressing the reload or back button on web browser.
</t>
  </si>
  <si>
    <t xml:space="preserve">_ Mouse hover on "Đăng Nhập / Đăng Ký" label or        icon.
_ Attempt (test 5 times) sign-in using incorrect account. 
_ Press the button "Đăng Nhập".
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</si>
  <si>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</si>
  <si>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</si>
  <si>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</si>
  <si>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</si>
  <si>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</si>
  <si>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</si>
  <si>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</si>
  <si>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</si>
  <si>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</si>
  <si>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</si>
  <si>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</si>
  <si>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</si>
  <si>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Button "Đăng Nhập" will show on page.
_ Verify that all button area are clickable, not only text.
_ Allow user click on to send email.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</si>
  <si>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</si>
  <si>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</si>
  <si>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</si>
  <si>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</si>
  <si>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</si>
  <si>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</si>
  <si>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</si>
  <si>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</si>
  <si>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</si>
  <si>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</si>
  <si>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</si>
  <si>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</si>
  <si>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</si>
  <si>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</si>
  <si>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</si>
  <si>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</si>
  <si>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</si>
  <si>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</si>
  <si>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</si>
  <si>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</si>
  <si>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</si>
  <si>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</si>
  <si>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</si>
  <si>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</si>
  <si>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System will display title "Quên mật khẩu".
_ The title should not be cut off, overflow, and align left.</t>
  </si>
  <si>
    <t xml:space="preserve">_ System will display blank Textbox with placeholder "Nhập Email đã đăng ký" by default.
_ Label "Email*:" will align correctly with textbox.
_ The placeholder will automatically disappear when the user starts typing.
_ Allow user input up to 50 character in textbox "Nhập Email".
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</si>
  <si>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</si>
  <si>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</si>
  <si>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</si>
  <si>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</si>
  <si>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</si>
  <si>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</si>
  <si>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</si>
  <si>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</si>
  <si>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</si>
  <si>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</si>
  <si>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</si>
  <si>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</si>
  <si>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</si>
  <si>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</si>
  <si>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</si>
  <si>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</si>
  <si>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</si>
  <si>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</si>
  <si>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</si>
  <si>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</si>
  <si>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</si>
  <si>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</si>
  <si>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</si>
  <si>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không được phép có ký tự đặc biệt chi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</si>
  <si>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</si>
  <si>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_ Label "Mật khẩu cũ không hợp lệ"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</si>
  <si>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</si>
  <si>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</si>
  <si>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</si>
  <si>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</si>
  <si>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</si>
  <si>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</si>
  <si>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</si>
  <si>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</si>
  <si>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Fill in all three password fields:
+Mật khẩu cũ: 
+Mẩu khẩu mới: Abcd@123
+Xác nhận lại mật khẩu: Abcd@123
_ Pressing the button "Đổi Mật Khẩu".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</si>
  <si>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</si>
  <si>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</si>
  <si>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</si>
  <si>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</si>
  <si>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</si>
  <si>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</si>
  <si>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</si>
  <si>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abcd#$%&amp; (special character)
+Xác nhận lại mật khẩu: abcd#$%&amp;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</si>
  <si>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</si>
  <si>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</si>
  <si>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</si>
  <si>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</si>
  <si>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</si>
  <si>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</si>
  <si>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 xml:space="preserve">_ The Forgot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</si>
  <si>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_ Verify Textbox</t>
  </si>
  <si>
    <t xml:space="preserve">_ System will display blank Textbox with placeholder "Tìm theo tên sản phẩm, thương hiệu" by default.
_ Allow users to enter a minimum of 2 characters in textbox.
_ The placeholder will automatically disappear when the user starts typing.
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</si>
  <si>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</si>
  <si>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</si>
  <si>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</si>
  <si>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</si>
  <si>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</si>
  <si>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</si>
  <si>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</si>
  <si>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</si>
  <si>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Input keyword ")))***" into the Search field.
_ Click on the icon Search.</t>
  </si>
  <si>
    <t>_ Leave the Search field blank / empty.
_ Click on the icon Search.</t>
  </si>
  <si>
    <t>_ The response time must be within an acceptable threshold &lt; 1 second (Chrome DevTools).
_ Redirect to the Search Results page and display all “Chảo” products.</t>
  </si>
  <si>
    <t>_ The response time must be within an acceptable threshold &lt; 0.5 second (Chrome DevTools).
_ Redirect to the Search Results page and display all “Chảo” products.</t>
  </si>
  <si>
    <t xml:space="preserve">_ Copy keyword "Chảo" from the other source.
_ Right click mouse - &gt; paste.
</t>
  </si>
  <si>
    <t>_ Input keyword "Nồi cơm" into the Search field.
_ Click on the icon Search.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</si>
  <si>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</si>
  <si>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</si>
  <si>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</si>
  <si>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</si>
  <si>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</si>
  <si>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Error message will display "Vui lòng nhập thông tin tìm kiếm".
_ Search items was not completed.</t>
  </si>
  <si>
    <t>_ Input keyword "a" into the Search field.
_ Click on the icon Search.</t>
  </si>
  <si>
    <t>_ Input keyword "aaaaa..." (length 50)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</si>
  <si>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</si>
  <si>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</si>
  <si>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</si>
  <si>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</si>
  <si>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</si>
  <si>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</si>
  <si>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</si>
  <si>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</si>
  <si>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</si>
  <si>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</si>
  <si>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</si>
  <si>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</si>
  <si>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1,000,000 to 2,000,000. on "Giá" section.
_ Activate button "TÌM THEO GIÁ".</t>
  </si>
  <si>
    <t>_All "Bình Giữ Nhiệt" products priced from 1,000,000 to 2,000,000 will be displayed.</t>
  </si>
  <si>
    <t>_ Input keyword "Bình Giữ Nhiệt" into the Search field.
_ Click on the icon Search.
_ Adjust the price range from 0 to 0 on "Giá" section.
_ Activate button "TÌM THEO GIÁ".</t>
  </si>
  <si>
    <t>_ No results found for "Bình Giữ Nhiệt" products.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</si>
  <si>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</si>
  <si>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</si>
  <si>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</si>
  <si>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</si>
  <si>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</si>
  <si>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</si>
  <si>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</si>
  <si>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</si>
  <si>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</si>
  <si>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</si>
  <si>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</si>
  <si>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</si>
  <si>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</si>
  <si>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</si>
  <si>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</si>
  <si>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</si>
  <si>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</si>
  <si>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</si>
  <si>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</si>
  <si>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</si>
  <si>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</si>
  <si>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</si>
  <si>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</si>
  <si>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</si>
  <si>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</si>
  <si>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</si>
  <si>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</si>
  <si>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</si>
  <si>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</si>
  <si>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</si>
  <si>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</si>
  <si>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</si>
  <si>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</si>
  <si>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</si>
  <si>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</si>
  <si>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</si>
  <si>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</si>
  <si>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</si>
  <si>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</si>
  <si>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</si>
  <si>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</si>
  <si>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</si>
  <si>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</si>
  <si>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</si>
  <si>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</si>
  <si>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</si>
  <si>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</si>
  <si>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</si>
  <si>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</si>
  <si>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</si>
  <si>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</si>
  <si>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</si>
  <si>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</si>
  <si>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</si>
  <si>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</si>
  <si>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</si>
  <si>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</si>
  <si>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</si>
  <si>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</si>
  <si>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</si>
  <si>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</si>
  <si>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</si>
  <si>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</si>
  <si>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</si>
  <si>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</si>
  <si>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</si>
  <si>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</si>
  <si>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</si>
  <si>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</si>
  <si>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</si>
  <si>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</si>
  <si>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</si>
  <si>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</si>
  <si>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</si>
  <si>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</si>
  <si>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</si>
  <si>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</si>
  <si>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</si>
  <si>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</si>
  <si>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</si>
  <si>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</si>
  <si>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Not show shipping fee.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</si>
  <si>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</si>
  <si>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</si>
  <si>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</si>
  <si>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 Hovering over and select the Cart icon.
_ Press the button "Đến Giỏ Hàng".
_ Press + button 5 times.
_ Press the button "Cập Nhật Giỏ Hàng"
_ Tap dropdown box "Ước tính phí giao hàng".
_ Select "Tp. Hồ Chí Minh" on "Tỉnh / Thành".
_ Select "Quận 7" on "Quận / Huyện".
_ Activate button "Tính Phí".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</si>
  <si>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</si>
  <si>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</si>
  <si>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</si>
  <si>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</si>
  <si>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</si>
  <si>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</si>
  <si>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</si>
  <si>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</si>
  <si>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</si>
  <si>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</si>
  <si>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</si>
  <si>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</si>
  <si>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</si>
  <si>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</si>
  <si>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</si>
  <si>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</si>
  <si>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</si>
  <si>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</si>
  <si>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</si>
  <si>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</si>
  <si>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</si>
  <si>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</si>
  <si>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</si>
  <si>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</si>
  <si>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</si>
  <si>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</si>
  <si>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</si>
  <si>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</si>
  <si>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</si>
  <si>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</si>
  <si>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</si>
  <si>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</si>
  <si>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</si>
  <si>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</si>
  <si>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</si>
  <si>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</si>
  <si>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</si>
  <si>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</si>
  <si>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</si>
  <si>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</si>
  <si>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</si>
  <si>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</si>
  <si>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</si>
  <si>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</si>
  <si>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</si>
  <si>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</si>
  <si>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</si>
  <si>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</si>
  <si>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</si>
  <si>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User review will be sorted by most heplful.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</si>
  <si>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</si>
  <si>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</si>
  <si>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</si>
  <si>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</si>
  <si>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</si>
  <si>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</si>
  <si>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</si>
  <si>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</si>
  <si>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</si>
  <si>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</si>
  <si>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</si>
  <si>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</si>
  <si>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</si>
  <si>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</si>
  <si>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</si>
  <si>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</si>
  <si>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</si>
  <si>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</si>
  <si>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</si>
  <si>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</si>
  <si>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</si>
  <si>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</si>
  <si>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</si>
  <si>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</si>
  <si>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</si>
  <si>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</si>
  <si>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</si>
  <si>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</si>
  <si>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</si>
  <si>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</si>
  <si>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</si>
  <si>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</si>
  <si>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</si>
  <si>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</si>
  <si>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</si>
  <si>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</si>
  <si>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</si>
  <si>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</si>
  <si>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</si>
  <si>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</si>
  <si>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</si>
  <si>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</si>
  <si>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</si>
  <si>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</si>
  <si>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</si>
  <si>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</si>
  <si>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</si>
  <si>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</si>
  <si>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</si>
  <si>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</si>
  <si>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</si>
  <si>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</si>
  <si>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</si>
  <si>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</si>
  <si>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</si>
  <si>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</si>
  <si>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</si>
  <si>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</si>
  <si>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</si>
  <si>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</si>
  <si>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</si>
  <si>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</si>
  <si>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</si>
  <si>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</si>
  <si>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</si>
  <si>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</si>
  <si>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</si>
  <si>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</si>
  <si>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</si>
  <si>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</si>
  <si>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</si>
  <si>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</si>
  <si>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</si>
  <si>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</si>
  <si>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</si>
  <si>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</si>
  <si>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</si>
  <si>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</si>
  <si>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</si>
  <si>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</si>
  <si>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</si>
  <si>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</si>
  <si>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</si>
  <si>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</si>
  <si>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</si>
  <si>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</si>
  <si>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</si>
  <si>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</si>
  <si>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</si>
  <si>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</si>
  <si>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</si>
  <si>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</si>
  <si>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</si>
  <si>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</si>
  <si>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t>_ Allow user created account via email address with +1 add:
userexisted1@domain.extension.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</si>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</sst>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180493</xdr:colOff>
      <xdr:row>9</xdr:row>
      <xdr:rowOff>149541</xdr:rowOff>
    </xdr:from>
    <xdr:to>
      <xdr:col>3</xdr:col>
      <xdr:colOff>380493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180493</xdr:colOff>
      <xdr:row>10</xdr:row>
      <xdr:rowOff>149541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7A824A08-2164-4F04-8988-3187C4F2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11</xdr:row>
      <xdr:rowOff>149541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80D5F4D1-5A08-4108-906A-88CD09B4B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12</xdr:row>
      <xdr:rowOff>149541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8B5CA253-1476-40FF-B12E-CD5EF035E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13</xdr:row>
      <xdr:rowOff>149541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008B622B-DF64-4ADE-B3A2-F906CE96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14</xdr:row>
      <xdr:rowOff>149541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563796F4-425B-4C6C-83C3-D9E8D5354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15</xdr:row>
      <xdr:rowOff>149541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00C786E9-842D-4558-B8D4-918933D4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180493</xdr:colOff>
      <xdr:row>16</xdr:row>
      <xdr:rowOff>149541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A1E234FE-8B03-47FD-8E00-AD5ADAD21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118" y="175688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77111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166684</xdr:colOff>
      <xdr:row>23</xdr:row>
      <xdr:rowOff>142874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7309" y="1235868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9667874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966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4275592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5216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6382999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4069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844278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4069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34</xdr:row>
      <xdr:rowOff>166686</xdr:rowOff>
    </xdr:from>
    <xdr:ext cx="200000" cy="200000"/>
    <xdr:pic>
      <xdr:nvPicPr>
        <xdr:cNvPr id="53" name="Picture 52">
          <a:extLst>
            <a:ext uri="{FF2B5EF4-FFF2-40B4-BE49-F238E27FC236}">
              <a16:creationId xmlns:a16="http://schemas.microsoft.com/office/drawing/2014/main" id="{6543AFF6-5489-4F93-BD49-59837B19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6382999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7309" y="1235868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166684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7309" y="1365646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166684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7309" y="14954249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164431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3001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3001624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35723</xdr:colOff>
      <xdr:row>41</xdr:row>
      <xdr:rowOff>1119184</xdr:rowOff>
    </xdr:from>
    <xdr:to>
      <xdr:col>9</xdr:col>
      <xdr:colOff>27061</xdr:colOff>
      <xdr:row>41</xdr:row>
      <xdr:rowOff>1369215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6629" y="38195247"/>
          <a:ext cx="1181963" cy="250031"/>
        </a:xfrm>
        <a:prstGeom prst="rect">
          <a:avLst/>
        </a:prstGeom>
      </xdr:spPr>
    </xdr:pic>
    <xdr:clientData/>
  </xdr:twoCellAnchor>
  <xdr:twoCellAnchor editAs="oneCell">
    <xdr:from>
      <xdr:col>8</xdr:col>
      <xdr:colOff>83343</xdr:colOff>
      <xdr:row>43</xdr:row>
      <xdr:rowOff>1309687</xdr:rowOff>
    </xdr:from>
    <xdr:to>
      <xdr:col>9</xdr:col>
      <xdr:colOff>0</xdr:colOff>
      <xdr:row>43</xdr:row>
      <xdr:rowOff>1588294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8EC5B5C-6729-F1EE-6D7C-8F3817E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twoCellAnchor>
  <xdr:oneCellAnchor>
    <xdr:from>
      <xdr:col>8</xdr:col>
      <xdr:colOff>83343</xdr:colOff>
      <xdr:row>44</xdr:row>
      <xdr:rowOff>1309687</xdr:rowOff>
    </xdr:from>
    <xdr:ext cx="1107282" cy="278607"/>
    <xdr:pic>
      <xdr:nvPicPr>
        <xdr:cNvPr id="50" name="Picture 49">
          <a:extLst>
            <a:ext uri="{FF2B5EF4-FFF2-40B4-BE49-F238E27FC236}">
              <a16:creationId xmlns:a16="http://schemas.microsoft.com/office/drawing/2014/main" id="{D4CAEB29-0088-4CC7-8694-AA46CECB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70" t="s">
        <v>52</v>
      </c>
      <c r="D2" s="171"/>
      <c r="E2" s="171"/>
      <c r="F2" s="171"/>
      <c r="G2" s="17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29" t="s">
        <v>0</v>
      </c>
      <c r="C4" s="173" t="s">
        <v>60</v>
      </c>
      <c r="D4" s="174"/>
      <c r="E4" s="175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29" t="s">
        <v>2</v>
      </c>
      <c r="C5" s="176" t="s">
        <v>62</v>
      </c>
      <c r="D5" s="177"/>
      <c r="E5" s="178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79" t="s">
        <v>4</v>
      </c>
      <c r="C6" s="181"/>
      <c r="D6" s="182"/>
      <c r="E6" s="183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80"/>
      <c r="C7" s="184"/>
      <c r="D7" s="185"/>
      <c r="E7" s="186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5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workbookViewId="0">
      <selection activeCell="G15" sqref="G15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25.5" x14ac:dyDescent="0.35">
      <c r="A1" s="24"/>
      <c r="B1" s="191" t="s">
        <v>61</v>
      </c>
      <c r="C1" s="192"/>
      <c r="D1" s="192"/>
      <c r="E1" s="192"/>
      <c r="F1" s="192"/>
      <c r="G1" s="192"/>
      <c r="H1" s="19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24"/>
      <c r="B3" s="129" t="s">
        <v>0</v>
      </c>
      <c r="C3" s="187" t="s">
        <v>60</v>
      </c>
      <c r="D3" s="172"/>
      <c r="E3" s="200" t="s">
        <v>1</v>
      </c>
      <c r="F3" s="201"/>
      <c r="G3" s="194" t="s">
        <v>51</v>
      </c>
      <c r="H3" s="19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24"/>
      <c r="B4" s="129" t="s">
        <v>2</v>
      </c>
      <c r="C4" s="196" t="s">
        <v>62</v>
      </c>
      <c r="D4" s="197"/>
      <c r="E4" s="200" t="s">
        <v>3</v>
      </c>
      <c r="F4" s="201"/>
      <c r="G4" s="198"/>
      <c r="H4" s="19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24"/>
      <c r="B5" s="129" t="s">
        <v>4</v>
      </c>
      <c r="C5" s="187"/>
      <c r="D5" s="172"/>
      <c r="E5" s="200" t="s">
        <v>5</v>
      </c>
      <c r="F5" s="201"/>
      <c r="G5" s="188" t="s">
        <v>59</v>
      </c>
      <c r="H5" s="18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25"/>
      <c r="B6" s="129" t="s">
        <v>13</v>
      </c>
      <c r="C6" s="190"/>
      <c r="D6" s="171"/>
      <c r="E6" s="171"/>
      <c r="F6" s="171"/>
      <c r="G6" s="171"/>
      <c r="H6" s="17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25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25">
      <c r="A14" s="29"/>
      <c r="B14" s="144">
        <v>2.2000000000000002</v>
      </c>
      <c r="C14" s="145" t="s">
        <v>107</v>
      </c>
      <c r="D14" s="36">
        <f>'TC-Sign-in'!A5</f>
        <v>1</v>
      </c>
      <c r="E14" s="36">
        <f>'TC-Sign-in'!B5</f>
        <v>0</v>
      </c>
      <c r="F14" s="36">
        <f>'TC-Sign-in'!C5</f>
        <v>13</v>
      </c>
      <c r="G14" s="36">
        <f>'TC-Sign-in'!D5</f>
        <v>3</v>
      </c>
      <c r="H14" s="36">
        <f>'TC-Sign-in'!E5</f>
        <v>17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25">
      <c r="A15" s="29"/>
      <c r="B15" s="144">
        <v>2.2999999999999998</v>
      </c>
      <c r="C15" s="145" t="s">
        <v>108</v>
      </c>
      <c r="D15" s="36">
        <f>'TC-Forgot Password'!A5</f>
        <v>0</v>
      </c>
      <c r="E15" s="36">
        <f>'TC-Forgot Password'!B5</f>
        <v>0</v>
      </c>
      <c r="F15" s="36">
        <f>'TC-Forgot Password'!C5</f>
        <v>11</v>
      </c>
      <c r="G15" s="36">
        <f>'TC-Forgot Password'!D5</f>
        <v>0</v>
      </c>
      <c r="H15" s="36">
        <f>'TC-Forgot Password'!E5</f>
        <v>11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25">
      <c r="A16" s="29"/>
      <c r="B16" s="144">
        <v>2.4</v>
      </c>
      <c r="C16" s="145" t="s">
        <v>109</v>
      </c>
      <c r="D16" s="36">
        <f>'TC-Change Password'!A5</f>
        <v>0</v>
      </c>
      <c r="E16" s="36">
        <f>'TC-Change Password'!B5</f>
        <v>0</v>
      </c>
      <c r="F16" s="36">
        <f>'TC-Change Password'!C5</f>
        <v>22</v>
      </c>
      <c r="G16" s="36">
        <f>'TC-Change Password'!D5</f>
        <v>1</v>
      </c>
      <c r="H16" s="36">
        <f>'TC-Change Password'!E5</f>
        <v>23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25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25">
      <c r="A18" s="29"/>
      <c r="B18" s="35">
        <v>3</v>
      </c>
      <c r="C18" s="135" t="s">
        <v>110</v>
      </c>
      <c r="D18" s="36">
        <f>'TC-Search Items'!A5</f>
        <v>6</v>
      </c>
      <c r="E18" s="36">
        <f>'TC-Search Items'!B5</f>
        <v>1</v>
      </c>
      <c r="F18" s="36">
        <f>'TC-Search Items'!C5</f>
        <v>10</v>
      </c>
      <c r="G18" s="36">
        <f>'TC-Search Items'!D5</f>
        <v>1</v>
      </c>
      <c r="H18" s="36">
        <f>'TC-Search Items'!E5</f>
        <v>18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25">
      <c r="A19" s="29"/>
      <c r="B19" s="35">
        <v>4</v>
      </c>
      <c r="C19" s="134" t="s">
        <v>58</v>
      </c>
      <c r="D19" s="36">
        <f>'TC-Product Detail'!A5</f>
        <v>6</v>
      </c>
      <c r="E19" s="36">
        <f>'TC-Product Detail'!B5</f>
        <v>6</v>
      </c>
      <c r="F19" s="36">
        <f>'TC-Product Detail'!C5</f>
        <v>1</v>
      </c>
      <c r="G19" s="36">
        <f>'TC-Product Detail'!D5</f>
        <v>10</v>
      </c>
      <c r="H19" s="36">
        <f>'TC-Product Detail'!E5</f>
        <v>23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25">
      <c r="A20" s="29"/>
      <c r="B20" s="35">
        <v>5</v>
      </c>
      <c r="C20" s="134" t="s">
        <v>54</v>
      </c>
      <c r="D20" s="36">
        <f>'TC-Shopping Cart'!A5</f>
        <v>19</v>
      </c>
      <c r="E20" s="36">
        <f>'TC-Shopping Cart'!B5</f>
        <v>6</v>
      </c>
      <c r="F20" s="36">
        <f>'TC-Shopping Cart'!C5</f>
        <v>7</v>
      </c>
      <c r="G20" s="36">
        <f>'TC-Shopping Cart'!D5</f>
        <v>1</v>
      </c>
      <c r="H20" s="36">
        <f>'TC-Shopping Cart'!E5</f>
        <v>33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25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29"/>
      <c r="B22" s="35">
        <v>7</v>
      </c>
      <c r="C22" s="134" t="s">
        <v>57</v>
      </c>
      <c r="D22" s="36">
        <f>'TC-Order Manage'!A5</f>
        <v>7</v>
      </c>
      <c r="E22" s="36">
        <f>'TC-Order Manage'!B5</f>
        <v>2</v>
      </c>
      <c r="F22" s="36">
        <f>'TC-Order Manage'!C5</f>
        <v>5</v>
      </c>
      <c r="G22" s="36">
        <f>'TC-Order Manage'!D5</f>
        <v>16</v>
      </c>
      <c r="H22" s="36">
        <f>'TC-Order Manage'!E5</f>
        <v>30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29"/>
      <c r="B23" s="37"/>
      <c r="C23" s="38" t="s">
        <v>21</v>
      </c>
      <c r="D23" s="39">
        <f>SUM(D11:D22)</f>
        <v>67</v>
      </c>
      <c r="E23" s="39">
        <f>SUM(E11:E22)</f>
        <v>19</v>
      </c>
      <c r="F23" s="39">
        <f>SUM(F11:F22)</f>
        <v>73</v>
      </c>
      <c r="G23" s="39">
        <f>SUM(G11:G22)</f>
        <v>32</v>
      </c>
      <c r="H23" s="40">
        <f>SUM(H11:H22)</f>
        <v>191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24"/>
      <c r="B25" s="24"/>
      <c r="C25" s="131" t="s">
        <v>22</v>
      </c>
      <c r="D25" s="24"/>
      <c r="E25" s="132">
        <f>($D23+$E23)*100/$H23</f>
        <v>45.026178010471206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24"/>
      <c r="B26" s="24"/>
      <c r="C26" s="131" t="s">
        <v>24</v>
      </c>
      <c r="D26" s="24"/>
      <c r="E26" s="132">
        <f>$D23*100/($D23+$E23)</f>
        <v>77.906976744186053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25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25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2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65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412</v>
      </c>
      <c r="F10" s="83" t="s">
        <v>16</v>
      </c>
      <c r="G10" s="169" t="s">
        <v>547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3.75" x14ac:dyDescent="0.25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547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25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547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25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547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25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547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25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547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25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547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25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547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25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547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25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547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25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547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25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547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zoomScale="80" zoomScaleNormal="80" workbookViewId="0">
      <selection activeCell="D11" sqref="D11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32.14062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106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2" x14ac:dyDescent="0.25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547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25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539</v>
      </c>
      <c r="F11" s="83" t="s">
        <v>16</v>
      </c>
      <c r="G11" s="169" t="s">
        <v>547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6.5" x14ac:dyDescent="0.25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546</v>
      </c>
      <c r="F12" s="83" t="s">
        <v>17</v>
      </c>
      <c r="G12" s="169" t="s">
        <v>547</v>
      </c>
      <c r="H12" s="83" t="str">
        <f t="shared" si="1"/>
        <v>Hoàng Đỉnh</v>
      </c>
      <c r="I12" s="168" t="s">
        <v>545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x14ac:dyDescent="0.25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540</v>
      </c>
      <c r="F13" s="83" t="s">
        <v>17</v>
      </c>
      <c r="G13" s="169" t="s">
        <v>547</v>
      </c>
      <c r="H13" s="83" t="str">
        <f t="shared" si="1"/>
        <v>Hoàng Đỉnh</v>
      </c>
      <c r="I13" s="168" t="s">
        <v>541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6.5" x14ac:dyDescent="0.25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194</v>
      </c>
      <c r="F14" s="83" t="s">
        <v>16</v>
      </c>
      <c r="G14" s="169" t="s">
        <v>547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25">
      <c r="A16" s="83" t="str">
        <f t="shared" si="0"/>
        <v>[Register-6]</v>
      </c>
      <c r="B16" s="206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547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25">
      <c r="A17" s="83" t="str">
        <f t="shared" si="0"/>
        <v>[Register-7]</v>
      </c>
      <c r="B17" s="207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547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25">
      <c r="A18" s="83" t="str">
        <f t="shared" si="0"/>
        <v>[Register-8]</v>
      </c>
      <c r="B18" s="207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547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25">
      <c r="A19" s="83" t="str">
        <f t="shared" si="0"/>
        <v>[Register-9]</v>
      </c>
      <c r="B19" s="207"/>
      <c r="C19" s="81" t="s">
        <v>112</v>
      </c>
      <c r="D19" s="19" t="s">
        <v>542</v>
      </c>
      <c r="E19" s="81" t="s">
        <v>128</v>
      </c>
      <c r="F19" s="83" t="s">
        <v>17</v>
      </c>
      <c r="G19" s="169" t="s">
        <v>547</v>
      </c>
      <c r="H19" s="83" t="str">
        <f t="shared" si="1"/>
        <v>Hoàng Đỉnh</v>
      </c>
      <c r="I19" s="168" t="s">
        <v>543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25">
      <c r="A20" s="83" t="str">
        <f t="shared" si="0"/>
        <v>[Register-10]</v>
      </c>
      <c r="B20" s="207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547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25">
      <c r="A21" s="83" t="str">
        <f t="shared" si="0"/>
        <v>[Register-11]</v>
      </c>
      <c r="B21" s="207"/>
      <c r="C21" s="81" t="s">
        <v>112</v>
      </c>
      <c r="D21" s="19" t="s">
        <v>233</v>
      </c>
      <c r="E21" s="81" t="s">
        <v>234</v>
      </c>
      <c r="F21" s="83" t="s">
        <v>16</v>
      </c>
      <c r="G21" s="169" t="s">
        <v>547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25">
      <c r="A22" s="83" t="str">
        <f t="shared" si="0"/>
        <v>[Register-12]</v>
      </c>
      <c r="B22" s="207"/>
      <c r="C22" s="81" t="s">
        <v>112</v>
      </c>
      <c r="D22" s="19" t="s">
        <v>235</v>
      </c>
      <c r="E22" s="81" t="s">
        <v>234</v>
      </c>
      <c r="F22" s="83" t="s">
        <v>16</v>
      </c>
      <c r="G22" s="169" t="s">
        <v>547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25">
      <c r="A23" s="83" t="str">
        <f t="shared" si="0"/>
        <v>[Register-13]</v>
      </c>
      <c r="B23" s="207"/>
      <c r="C23" s="81" t="s">
        <v>112</v>
      </c>
      <c r="D23" s="19" t="s">
        <v>236</v>
      </c>
      <c r="E23" s="81" t="s">
        <v>234</v>
      </c>
      <c r="F23" s="83" t="s">
        <v>16</v>
      </c>
      <c r="G23" s="169" t="s">
        <v>547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25">
      <c r="A24" s="83" t="str">
        <f t="shared" si="0"/>
        <v>[Register-14]</v>
      </c>
      <c r="B24" s="207"/>
      <c r="C24" s="81" t="s">
        <v>112</v>
      </c>
      <c r="D24" s="19" t="s">
        <v>237</v>
      </c>
      <c r="E24" s="81" t="s">
        <v>234</v>
      </c>
      <c r="F24" s="83" t="s">
        <v>16</v>
      </c>
      <c r="G24" s="169" t="s">
        <v>547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83" t="str">
        <f t="shared" si="0"/>
        <v>[Register-15]</v>
      </c>
      <c r="B25" s="207"/>
      <c r="C25" s="81" t="s">
        <v>112</v>
      </c>
      <c r="D25" s="19" t="s">
        <v>238</v>
      </c>
      <c r="E25" s="81" t="s">
        <v>142</v>
      </c>
      <c r="F25" s="83" t="s">
        <v>17</v>
      </c>
      <c r="G25" s="169" t="s">
        <v>547</v>
      </c>
      <c r="H25" s="83" t="str">
        <f t="shared" si="1"/>
        <v>Hoàng Đỉnh</v>
      </c>
      <c r="I25" s="84" t="s">
        <v>544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25">
      <c r="A26" s="83" t="str">
        <f>IF(AND(E26=""),"","["&amp;TEXT($B$1,"##")&amp;"-"&amp;TEXT(ROW()-9- COUNTBLANK($E$8:E24) +1,"##")&amp;"]")</f>
        <v>[Register-16]</v>
      </c>
      <c r="B26" s="207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547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25">
      <c r="A27" s="83" t="str">
        <f t="shared" si="0"/>
        <v>[Register-17]</v>
      </c>
      <c r="B27" s="207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547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25">
      <c r="A28" s="83" t="str">
        <f t="shared" si="0"/>
        <v>[Register-18]</v>
      </c>
      <c r="B28" s="207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547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25">
      <c r="A29" s="83" t="str">
        <f t="shared" si="0"/>
        <v>[Register-19]</v>
      </c>
      <c r="B29" s="207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547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25">
      <c r="A30" s="83" t="str">
        <f t="shared" si="0"/>
        <v>[Register-20]</v>
      </c>
      <c r="B30" s="207"/>
      <c r="C30" s="81" t="s">
        <v>112</v>
      </c>
      <c r="D30" s="19" t="s">
        <v>207</v>
      </c>
      <c r="E30" s="81" t="s">
        <v>208</v>
      </c>
      <c r="F30" s="83" t="s">
        <v>16</v>
      </c>
      <c r="G30" s="169" t="s">
        <v>547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25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25">
      <c r="A32" s="83" t="str">
        <f t="shared" si="0"/>
        <v>[Register-21]</v>
      </c>
      <c r="B32" s="208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25">
      <c r="A33" s="83" t="str">
        <f t="shared" ref="A33:A35" si="2">IF(AND(E33=""),"","["&amp;TEXT($B$1,"##")&amp;"-"&amp;TEXT(ROW()-9- COUNTBLANK($E$8:E32) +1,"##")&amp;"]")</f>
        <v>[Register-22]</v>
      </c>
      <c r="B33" s="209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25">
      <c r="A34" s="83" t="str">
        <f t="shared" si="2"/>
        <v>[Register-23]</v>
      </c>
      <c r="B34" s="209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25">
      <c r="A35" s="83" t="str">
        <f t="shared" si="2"/>
        <v>[Register-24]</v>
      </c>
      <c r="B35" s="210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abSelected="1" zoomScale="80" zoomScaleNormal="80" workbookViewId="0">
      <selection activeCell="F11" sqref="F11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</v>
      </c>
      <c r="B5" s="60">
        <f>COUNTIF(F:F,"Fail")</f>
        <v>0</v>
      </c>
      <c r="C5" s="60">
        <f>COUNTIF(F:F,"Untested")</f>
        <v>13</v>
      </c>
      <c r="D5" s="61">
        <f>COUNTIF(F:F,"N/A")</f>
        <v>3</v>
      </c>
      <c r="E5" s="60">
        <f>SUM(A5:D5)</f>
        <v>17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25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25">
      <c r="A11" s="137" t="str">
        <f t="shared" si="0"/>
        <v>[Sign-in-2]</v>
      </c>
      <c r="B11" s="148" t="s">
        <v>187</v>
      </c>
      <c r="C11" s="81" t="s">
        <v>97</v>
      </c>
      <c r="D11" s="19" t="s">
        <v>143</v>
      </c>
      <c r="E11" s="149" t="s">
        <v>230</v>
      </c>
      <c r="F11" s="83" t="s">
        <v>38</v>
      </c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25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38</v>
      </c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25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19</v>
      </c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25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25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195</v>
      </c>
      <c r="F15" s="83" t="s">
        <v>38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25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25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38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25">
      <c r="A19" s="137" t="str">
        <f t="shared" si="0"/>
        <v>[Sign-in-9]</v>
      </c>
      <c r="B19" s="208" t="s">
        <v>158</v>
      </c>
      <c r="C19" s="81" t="s">
        <v>97</v>
      </c>
      <c r="D19" s="19" t="s">
        <v>160</v>
      </c>
      <c r="E19" s="81" t="s">
        <v>159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25">
      <c r="A20" s="137" t="str">
        <f t="shared" si="0"/>
        <v>[Sign-in-10]</v>
      </c>
      <c r="B20" s="209"/>
      <c r="C20" s="81" t="s">
        <v>97</v>
      </c>
      <c r="D20" s="19" t="s">
        <v>164</v>
      </c>
      <c r="E20" s="81" t="s">
        <v>159</v>
      </c>
      <c r="F20" s="83" t="s">
        <v>38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25">
      <c r="A21" s="137" t="str">
        <f t="shared" si="0"/>
        <v>[Sign-in-11]</v>
      </c>
      <c r="B21" s="209"/>
      <c r="C21" s="81" t="s">
        <v>97</v>
      </c>
      <c r="D21" s="19" t="s">
        <v>465</v>
      </c>
      <c r="E21" s="81" t="s">
        <v>464</v>
      </c>
      <c r="F21" s="83"/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25">
      <c r="A22" s="137" t="str">
        <f t="shared" si="0"/>
        <v>[Sign-in-12]</v>
      </c>
      <c r="B22" s="209"/>
      <c r="C22" s="81" t="s">
        <v>97</v>
      </c>
      <c r="D22" s="19" t="s">
        <v>466</v>
      </c>
      <c r="E22" s="81" t="s">
        <v>468</v>
      </c>
      <c r="F22" s="83"/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25">
      <c r="A23" s="137" t="str">
        <f t="shared" si="0"/>
        <v>[Sign-in-13]</v>
      </c>
      <c r="B23" s="209"/>
      <c r="C23" s="81" t="s">
        <v>97</v>
      </c>
      <c r="D23" s="19" t="s">
        <v>467</v>
      </c>
      <c r="E23" s="81" t="s">
        <v>469</v>
      </c>
      <c r="F23" s="83"/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25">
      <c r="A24" s="137" t="str">
        <f>IF(AND(E24=""),"","["&amp;TEXT($B$1,"##")&amp;"-"&amp;TEXT(ROW()-9- COUNTBLANK($E$8:E20) +1,"##")&amp;"]")</f>
        <v>[Sign-in-14]</v>
      </c>
      <c r="B24" s="209"/>
      <c r="C24" s="81" t="s">
        <v>97</v>
      </c>
      <c r="D24" s="19" t="s">
        <v>178</v>
      </c>
      <c r="E24" s="81" t="s">
        <v>161</v>
      </c>
      <c r="F24" s="83" t="s">
        <v>19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137" t="str">
        <f t="shared" si="0"/>
        <v>[Sign-in-15]</v>
      </c>
      <c r="B25" s="209"/>
      <c r="C25" s="81" t="s">
        <v>97</v>
      </c>
      <c r="D25" s="19" t="s">
        <v>179</v>
      </c>
      <c r="E25" s="81" t="s">
        <v>180</v>
      </c>
      <c r="F25" s="83" t="s">
        <v>38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25">
      <c r="A26" s="137" t="str">
        <f t="shared" si="0"/>
        <v>[Sign-in-16]</v>
      </c>
      <c r="B26" s="209"/>
      <c r="C26" s="81" t="s">
        <v>97</v>
      </c>
      <c r="D26" s="19" t="s">
        <v>182</v>
      </c>
      <c r="E26" s="81" t="s">
        <v>181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25">
      <c r="A27" s="137" t="str">
        <f t="shared" si="0"/>
        <v>[Sign-in-17]</v>
      </c>
      <c r="B27" s="209"/>
      <c r="C27" s="81" t="s">
        <v>97</v>
      </c>
      <c r="D27" s="19" t="s">
        <v>183</v>
      </c>
      <c r="E27" s="81" t="s">
        <v>184</v>
      </c>
      <c r="F27" s="83" t="s">
        <v>38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25">
      <c r="A28" s="137" t="str">
        <f>IF(AND(E28=""),"","["&amp;TEXT($B$1,"##")&amp;"-"&amp;TEXT(ROW()-9- COUNTBLANK($E$8:E25) +1,"##")&amp;"]")</f>
        <v>[Sign-in-18]</v>
      </c>
      <c r="B28" s="209"/>
      <c r="C28" s="81" t="s">
        <v>97</v>
      </c>
      <c r="D28" s="19" t="s">
        <v>162</v>
      </c>
      <c r="E28" s="81" t="s">
        <v>165</v>
      </c>
      <c r="F28" s="83" t="s">
        <v>38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25">
      <c r="A29" s="137" t="str">
        <f t="shared" si="0"/>
        <v>[Sign-in-19]</v>
      </c>
      <c r="B29" s="209"/>
      <c r="C29" s="81" t="s">
        <v>97</v>
      </c>
      <c r="D29" s="19" t="s">
        <v>166</v>
      </c>
      <c r="E29" s="81" t="s">
        <v>167</v>
      </c>
      <c r="F29" s="138" t="s">
        <v>38</v>
      </c>
      <c r="G29" s="138"/>
      <c r="H29" s="138"/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25">
      <c r="A30" s="137" t="str">
        <f t="shared" si="0"/>
        <v>[Sign-in-20]</v>
      </c>
      <c r="B30" s="209"/>
      <c r="C30" s="81" t="s">
        <v>97</v>
      </c>
      <c r="D30" s="19" t="s">
        <v>168</v>
      </c>
      <c r="E30" s="81" t="s">
        <v>169</v>
      </c>
      <c r="F30" s="141" t="s">
        <v>38</v>
      </c>
      <c r="G30" s="141"/>
      <c r="H30" s="141"/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25">
      <c r="A31" s="137" t="str">
        <f t="shared" si="0"/>
        <v>[Sign-in-21]</v>
      </c>
      <c r="B31" s="209"/>
      <c r="C31" s="81" t="s">
        <v>97</v>
      </c>
      <c r="D31" s="19" t="s">
        <v>170</v>
      </c>
      <c r="E31" s="81" t="s">
        <v>167</v>
      </c>
      <c r="F31" s="141"/>
      <c r="G31" s="141"/>
      <c r="H31" s="141"/>
      <c r="I31" s="142"/>
    </row>
    <row r="32" spans="1:26" ht="81.75" customHeight="1" x14ac:dyDescent="0.25">
      <c r="A32" s="137" t="str">
        <f t="shared" si="0"/>
        <v>[Sign-in-22]</v>
      </c>
      <c r="B32" s="209"/>
      <c r="C32" s="81" t="s">
        <v>97</v>
      </c>
      <c r="D32" s="19" t="s">
        <v>172</v>
      </c>
      <c r="E32" s="81" t="s">
        <v>171</v>
      </c>
      <c r="F32" s="141"/>
      <c r="G32" s="141"/>
      <c r="H32" s="141"/>
      <c r="I32" s="142"/>
    </row>
    <row r="33" spans="1:9" ht="87.75" customHeight="1" x14ac:dyDescent="0.25">
      <c r="A33" s="137" t="str">
        <f t="shared" si="0"/>
        <v>[Sign-in-23]</v>
      </c>
      <c r="B33" s="209"/>
      <c r="C33" s="81" t="s">
        <v>97</v>
      </c>
      <c r="D33" s="19" t="s">
        <v>173</v>
      </c>
      <c r="E33" s="81" t="s">
        <v>171</v>
      </c>
      <c r="F33" s="141"/>
      <c r="G33" s="141"/>
      <c r="H33" s="141"/>
      <c r="I33" s="142"/>
    </row>
    <row r="34" spans="1:9" ht="65.25" customHeight="1" x14ac:dyDescent="0.25">
      <c r="A34" s="137" t="str">
        <f t="shared" si="0"/>
        <v>[Sign-in-24]</v>
      </c>
      <c r="B34" s="209"/>
      <c r="C34" s="81" t="s">
        <v>97</v>
      </c>
      <c r="D34" s="19" t="s">
        <v>174</v>
      </c>
      <c r="E34" s="81" t="s">
        <v>175</v>
      </c>
      <c r="F34" s="141"/>
      <c r="G34" s="141"/>
      <c r="H34" s="141"/>
      <c r="I34" s="142"/>
    </row>
    <row r="35" spans="1:9" ht="81.75" customHeight="1" x14ac:dyDescent="0.25">
      <c r="A35" s="137" t="str">
        <f t="shared" si="0"/>
        <v>[Sign-in-25]</v>
      </c>
      <c r="B35" s="211"/>
      <c r="C35" s="81" t="s">
        <v>97</v>
      </c>
      <c r="D35" s="19" t="s">
        <v>176</v>
      </c>
      <c r="E35" s="81" t="s">
        <v>177</v>
      </c>
      <c r="F35" s="141"/>
      <c r="G35" s="141"/>
      <c r="H35" s="141"/>
      <c r="I35" s="142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zoomScale="80" zoomScaleNormal="80" workbookViewId="0">
      <selection activeCell="D10" sqref="D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11</v>
      </c>
      <c r="D5" s="61">
        <f>COUNTIF(F:F,"N/A")</f>
        <v>0</v>
      </c>
      <c r="E5" s="60">
        <f>SUM(A5:D5)</f>
        <v>11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76.5" x14ac:dyDescent="0.25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185</v>
      </c>
      <c r="C10" s="81" t="s">
        <v>97</v>
      </c>
      <c r="D10" s="19" t="s">
        <v>186</v>
      </c>
      <c r="E10" s="82" t="s">
        <v>271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25">
      <c r="A11" s="137" t="str">
        <f t="shared" si="0"/>
        <v>[Forgot Password-2]</v>
      </c>
      <c r="B11" s="81" t="s">
        <v>188</v>
      </c>
      <c r="C11" s="81" t="s">
        <v>97</v>
      </c>
      <c r="D11" s="19" t="s">
        <v>186</v>
      </c>
      <c r="E11" s="81" t="s">
        <v>192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25">
      <c r="A12" s="137" t="str">
        <f t="shared" si="0"/>
        <v>[Forgot Password-3]</v>
      </c>
      <c r="B12" s="81" t="s">
        <v>189</v>
      </c>
      <c r="C12" s="81" t="s">
        <v>97</v>
      </c>
      <c r="D12" s="19" t="s">
        <v>186</v>
      </c>
      <c r="E12" s="81" t="s">
        <v>193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02" x14ac:dyDescent="0.25">
      <c r="A13" s="137" t="str">
        <f t="shared" si="0"/>
        <v>[Forgot Password-4]</v>
      </c>
      <c r="B13" s="81" t="s">
        <v>190</v>
      </c>
      <c r="C13" s="81" t="s">
        <v>97</v>
      </c>
      <c r="D13" s="19" t="s">
        <v>186</v>
      </c>
      <c r="E13" s="81" t="s">
        <v>222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25">
      <c r="A14" s="137" t="str">
        <f t="shared" si="0"/>
        <v>[Forgot Password-5]</v>
      </c>
      <c r="B14" s="81" t="s">
        <v>191</v>
      </c>
      <c r="C14" s="81" t="s">
        <v>97</v>
      </c>
      <c r="D14" s="19" t="s">
        <v>186</v>
      </c>
      <c r="E14" s="81" t="s">
        <v>196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25">
      <c r="A16" s="137" t="str">
        <f t="shared" si="0"/>
        <v>[Forgot Password-6]</v>
      </c>
      <c r="B16" s="208" t="s">
        <v>197</v>
      </c>
      <c r="C16" s="81" t="s">
        <v>198</v>
      </c>
      <c r="D16" s="19" t="s">
        <v>199</v>
      </c>
      <c r="E16" s="81" t="s">
        <v>200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25">
      <c r="A17" s="137" t="str">
        <f t="shared" si="0"/>
        <v>[Forgot Password-7]</v>
      </c>
      <c r="B17" s="209"/>
      <c r="C17" s="81" t="s">
        <v>198</v>
      </c>
      <c r="D17" s="19" t="s">
        <v>201</v>
      </c>
      <c r="E17" s="81" t="s">
        <v>202</v>
      </c>
      <c r="F17" s="83" t="s">
        <v>38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25">
      <c r="A18" s="137" t="str">
        <f t="shared" si="0"/>
        <v>[Forgot Password-8]</v>
      </c>
      <c r="B18" s="209"/>
      <c r="C18" s="81" t="s">
        <v>198</v>
      </c>
      <c r="D18" s="19" t="s">
        <v>203</v>
      </c>
      <c r="E18" s="81" t="s">
        <v>204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25">
      <c r="A19" s="137" t="str">
        <f t="shared" si="0"/>
        <v>[Forgot Password-9]</v>
      </c>
      <c r="B19" s="209"/>
      <c r="C19" s="81" t="s">
        <v>198</v>
      </c>
      <c r="D19" s="19" t="s">
        <v>210</v>
      </c>
      <c r="E19" s="81" t="s">
        <v>205</v>
      </c>
      <c r="F19" s="138" t="s">
        <v>38</v>
      </c>
      <c r="G19" s="138"/>
      <c r="H19" s="138"/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25">
      <c r="A20" s="137" t="str">
        <f>IF(AND(E20=""),"","["&amp;TEXT($B$1,"##")&amp;"-"&amp;TEXT(ROW()-9- COUNTBLANK($E$8:E19) +1,"##")&amp;"]")</f>
        <v>[Forgot Password-10]</v>
      </c>
      <c r="B20" s="209"/>
      <c r="C20" s="81" t="s">
        <v>198</v>
      </c>
      <c r="D20" s="19" t="s">
        <v>206</v>
      </c>
      <c r="E20" s="81" t="s">
        <v>209</v>
      </c>
      <c r="F20" s="141" t="s">
        <v>38</v>
      </c>
      <c r="G20" s="141"/>
      <c r="H20" s="141"/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25">
      <c r="A21" s="151" t="str">
        <f>IF(AND(E21=""),"","["&amp;TEXT($B$1,"##")&amp;"-"&amp;TEXT(ROW()-9- COUNTBLANK($E$8:E20) +1,"##")&amp;"]")</f>
        <v>[Forgot Password-11]</v>
      </c>
      <c r="B21" s="211"/>
      <c r="C21" s="152" t="s">
        <v>198</v>
      </c>
      <c r="D21" s="153" t="s">
        <v>211</v>
      </c>
      <c r="E21" s="152" t="s">
        <v>212</v>
      </c>
      <c r="F21" s="141" t="s">
        <v>38</v>
      </c>
      <c r="G21" s="141"/>
      <c r="H21" s="141"/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B22" s="88"/>
      <c r="C22" s="89"/>
      <c r="E22" s="90"/>
      <c r="F22" s="5"/>
      <c r="G22" s="1"/>
      <c r="H22" s="1"/>
      <c r="I22" s="91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1"/>
  </mergeCells>
  <dataValidations count="2">
    <dataValidation type="list" allowBlank="1" showErrorMessage="1" sqref="F10:F14 F16:F21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6"/>
  <sheetViews>
    <sheetView showGridLines="0" topLeftCell="A37" zoomScale="80" zoomScaleNormal="80" workbookViewId="0">
      <selection activeCell="E15" sqref="E1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7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109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22</v>
      </c>
      <c r="D5" s="61">
        <f>COUNTIF(F:F,"N/A")</f>
        <v>1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25">
      <c r="A10" s="80" t="str">
        <f t="shared" ref="A10:A37" si="0">IF(AND(E10=""),"","["&amp;TEXT($B$1,"##")&amp;"-"&amp;TEXT(ROW()-9- COUNTBLANK($E$8:E9) +1,"##")&amp;"]")</f>
        <v>[Change Password-1]</v>
      </c>
      <c r="B10" s="140" t="s">
        <v>213</v>
      </c>
      <c r="C10" s="81" t="s">
        <v>219</v>
      </c>
      <c r="D10" s="19" t="s">
        <v>220</v>
      </c>
      <c r="E10" s="82" t="s">
        <v>272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25">
      <c r="A11" s="137" t="str">
        <f t="shared" si="0"/>
        <v>[Change Password-2]</v>
      </c>
      <c r="B11" s="81" t="s">
        <v>214</v>
      </c>
      <c r="C11" s="81" t="s">
        <v>219</v>
      </c>
      <c r="D11" s="19" t="s">
        <v>220</v>
      </c>
      <c r="E11" s="81" t="s">
        <v>221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25">
      <c r="A12" s="137" t="str">
        <f t="shared" si="0"/>
        <v>[Change Password-3]</v>
      </c>
      <c r="B12" s="81" t="s">
        <v>215</v>
      </c>
      <c r="C12" s="81" t="s">
        <v>219</v>
      </c>
      <c r="D12" s="19" t="s">
        <v>220</v>
      </c>
      <c r="E12" s="81" t="s">
        <v>231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25">
      <c r="A13" s="137" t="str">
        <f t="shared" si="0"/>
        <v>[Change Password-4]</v>
      </c>
      <c r="B13" s="81" t="s">
        <v>216</v>
      </c>
      <c r="C13" s="81" t="s">
        <v>219</v>
      </c>
      <c r="D13" s="19" t="s">
        <v>220</v>
      </c>
      <c r="E13" s="81" t="s">
        <v>260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25">
      <c r="A14" s="137" t="str">
        <f t="shared" si="0"/>
        <v>[Change Password-5]</v>
      </c>
      <c r="B14" s="81" t="s">
        <v>217</v>
      </c>
      <c r="C14" s="81" t="s">
        <v>219</v>
      </c>
      <c r="D14" s="19" t="s">
        <v>220</v>
      </c>
      <c r="E14" s="81" t="s">
        <v>232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25">
      <c r="A15" s="137" t="str">
        <f t="shared" si="0"/>
        <v>[Change Password-6]</v>
      </c>
      <c r="B15" s="81" t="s">
        <v>228</v>
      </c>
      <c r="C15" s="81" t="s">
        <v>219</v>
      </c>
      <c r="D15" s="19" t="s">
        <v>220</v>
      </c>
      <c r="E15" s="81" t="s">
        <v>229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25">
      <c r="A16" s="137" t="str">
        <f>IF(AND(E16=""),"","["&amp;TEXT($B$1,"##")&amp;"-"&amp;TEXT(ROW()-9- COUNTBLANK($E$8:E14) +1,"##")&amp;"]")</f>
        <v>[Change Password-7]</v>
      </c>
      <c r="B16" s="81" t="s">
        <v>218</v>
      </c>
      <c r="C16" s="81" t="s">
        <v>219</v>
      </c>
      <c r="D16" s="19" t="s">
        <v>220</v>
      </c>
      <c r="E16" s="81" t="s">
        <v>223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25">
      <c r="A18" s="154" t="str">
        <f t="shared" si="0"/>
        <v/>
      </c>
      <c r="B18" s="212" t="s">
        <v>242</v>
      </c>
      <c r="C18" s="212"/>
      <c r="D18" s="212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25">
      <c r="A19" s="137" t="str">
        <f t="shared" si="0"/>
        <v>[Change Password-8]</v>
      </c>
      <c r="B19" s="208" t="s">
        <v>224</v>
      </c>
      <c r="C19" s="81" t="s">
        <v>227</v>
      </c>
      <c r="D19" s="19" t="s">
        <v>225</v>
      </c>
      <c r="E19" s="81" t="s">
        <v>226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25">
      <c r="A20" s="137" t="str">
        <f t="shared" si="0"/>
        <v>[Change Password-9]</v>
      </c>
      <c r="B20" s="209"/>
      <c r="C20" s="81" t="s">
        <v>227</v>
      </c>
      <c r="D20" s="19" t="s">
        <v>259</v>
      </c>
      <c r="E20" s="81" t="s">
        <v>243</v>
      </c>
      <c r="F20" s="83" t="s">
        <v>38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25">
      <c r="A21" s="137" t="str">
        <f t="shared" si="0"/>
        <v>[Change Password-10]</v>
      </c>
      <c r="B21" s="209"/>
      <c r="C21" s="81" t="s">
        <v>227</v>
      </c>
      <c r="D21" s="19" t="s">
        <v>262</v>
      </c>
      <c r="E21" s="81" t="s">
        <v>261</v>
      </c>
      <c r="F21" s="83" t="s">
        <v>38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>IF(AND(E22=""),"","["&amp;TEXT($B$1,"##")&amp;"-"&amp;TEXT(ROW()-9- COUNTBLANK($E$8:E21) +1,"##")&amp;"]")</f>
        <v>[Change Password-11]</v>
      </c>
      <c r="B22" s="209"/>
      <c r="C22" s="81" t="s">
        <v>227</v>
      </c>
      <c r="D22" s="19" t="s">
        <v>268</v>
      </c>
      <c r="E22" s="81" t="s">
        <v>243</v>
      </c>
      <c r="F22" s="83" t="s">
        <v>38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25">
      <c r="A23" s="137" t="str">
        <f t="shared" si="0"/>
        <v>[Change Password-12]</v>
      </c>
      <c r="B23" s="209"/>
      <c r="C23" s="81" t="s">
        <v>227</v>
      </c>
      <c r="D23" s="19" t="s">
        <v>269</v>
      </c>
      <c r="E23" s="81" t="s">
        <v>245</v>
      </c>
      <c r="F23" s="83"/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x14ac:dyDescent="0.25">
      <c r="A24" s="137" t="str">
        <f t="shared" si="0"/>
        <v>[Change Password-13]</v>
      </c>
      <c r="B24" s="209"/>
      <c r="C24" s="81" t="s">
        <v>227</v>
      </c>
      <c r="D24" s="19" t="s">
        <v>239</v>
      </c>
      <c r="E24" s="81" t="s">
        <v>243</v>
      </c>
      <c r="F24" s="83"/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25">
      <c r="A25" s="137" t="str">
        <f t="shared" si="0"/>
        <v>[Change Password-14]</v>
      </c>
      <c r="B25" s="209"/>
      <c r="C25" s="81" t="s">
        <v>227</v>
      </c>
      <c r="D25" s="19" t="s">
        <v>267</v>
      </c>
      <c r="E25" s="81" t="s">
        <v>245</v>
      </c>
      <c r="F25" s="83"/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25">
      <c r="A26" s="137" t="str">
        <f t="shared" si="0"/>
        <v>[Change Password-15]</v>
      </c>
      <c r="B26" s="209"/>
      <c r="C26" s="81" t="s">
        <v>227</v>
      </c>
      <c r="D26" s="19" t="s">
        <v>344</v>
      </c>
      <c r="E26" s="81" t="s">
        <v>244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25">
      <c r="A27" s="137" t="str">
        <f t="shared" si="0"/>
        <v>[Change Password-16]</v>
      </c>
      <c r="B27" s="209"/>
      <c r="C27" s="81" t="s">
        <v>227</v>
      </c>
      <c r="D27" s="19" t="s">
        <v>263</v>
      </c>
      <c r="E27" s="81" t="s">
        <v>245</v>
      </c>
      <c r="F27" s="83" t="s">
        <v>38</v>
      </c>
      <c r="G27" s="83"/>
      <c r="H27" s="83"/>
      <c r="I27" s="84"/>
    </row>
    <row r="28" spans="1:26" ht="112.5" customHeight="1" x14ac:dyDescent="0.25">
      <c r="A28" s="137" t="str">
        <f t="shared" si="0"/>
        <v>[Change Password-17]</v>
      </c>
      <c r="B28" s="209"/>
      <c r="C28" s="81" t="s">
        <v>227</v>
      </c>
      <c r="D28" s="19" t="s">
        <v>264</v>
      </c>
      <c r="E28" s="81" t="s">
        <v>245</v>
      </c>
      <c r="F28" s="83" t="s">
        <v>38</v>
      </c>
      <c r="G28" s="83"/>
      <c r="H28" s="83"/>
      <c r="I28" s="84"/>
    </row>
    <row r="29" spans="1:26" ht="111.75" customHeight="1" x14ac:dyDescent="0.25">
      <c r="A29" s="137" t="str">
        <f t="shared" si="0"/>
        <v>[Change Password-18]</v>
      </c>
      <c r="B29" s="209"/>
      <c r="C29" s="81" t="s">
        <v>227</v>
      </c>
      <c r="D29" s="19" t="s">
        <v>265</v>
      </c>
      <c r="E29" s="81" t="s">
        <v>246</v>
      </c>
      <c r="F29" s="83" t="s">
        <v>38</v>
      </c>
      <c r="G29" s="83"/>
      <c r="H29" s="83"/>
      <c r="I29" s="84"/>
    </row>
    <row r="30" spans="1:26" ht="110.25" customHeight="1" x14ac:dyDescent="0.25">
      <c r="A30" s="137" t="str">
        <f t="shared" si="0"/>
        <v>[Change Password-19]</v>
      </c>
      <c r="B30" s="209"/>
      <c r="C30" s="81" t="s">
        <v>227</v>
      </c>
      <c r="D30" s="19" t="s">
        <v>240</v>
      </c>
      <c r="E30" s="81" t="s">
        <v>247</v>
      </c>
      <c r="F30" s="83" t="s">
        <v>38</v>
      </c>
      <c r="G30" s="83"/>
      <c r="H30" s="83"/>
      <c r="I30" s="84"/>
    </row>
    <row r="31" spans="1:26" ht="108" customHeight="1" x14ac:dyDescent="0.25">
      <c r="A31" s="137" t="str">
        <f t="shared" si="0"/>
        <v>[Change Password-20]</v>
      </c>
      <c r="B31" s="209"/>
      <c r="C31" s="81" t="s">
        <v>227</v>
      </c>
      <c r="D31" s="19" t="s">
        <v>266</v>
      </c>
      <c r="E31" s="81" t="s">
        <v>247</v>
      </c>
      <c r="F31" s="83" t="s">
        <v>38</v>
      </c>
      <c r="G31" s="83"/>
      <c r="H31" s="83"/>
      <c r="I31" s="84"/>
    </row>
    <row r="32" spans="1:26" ht="116.25" customHeight="1" x14ac:dyDescent="0.25">
      <c r="A32" s="137" t="str">
        <f t="shared" si="0"/>
        <v>[Change Password-21]</v>
      </c>
      <c r="B32" s="209"/>
      <c r="C32" s="81" t="s">
        <v>227</v>
      </c>
      <c r="D32" s="19" t="s">
        <v>241</v>
      </c>
      <c r="E32" s="81" t="s">
        <v>248</v>
      </c>
      <c r="F32" s="83" t="s">
        <v>38</v>
      </c>
      <c r="G32" s="83"/>
      <c r="H32" s="83"/>
      <c r="I32" s="84"/>
    </row>
    <row r="33" spans="1:9" ht="115.5" customHeight="1" x14ac:dyDescent="0.25">
      <c r="A33" s="137" t="str">
        <f t="shared" si="0"/>
        <v>[Change Password-22]</v>
      </c>
      <c r="B33" s="209"/>
      <c r="C33" s="81" t="s">
        <v>227</v>
      </c>
      <c r="D33" s="19" t="s">
        <v>249</v>
      </c>
      <c r="E33" s="81" t="s">
        <v>250</v>
      </c>
      <c r="F33" s="83" t="s">
        <v>38</v>
      </c>
      <c r="G33" s="83"/>
      <c r="H33" s="83"/>
      <c r="I33" s="84"/>
    </row>
    <row r="34" spans="1:9" ht="114.75" customHeight="1" x14ac:dyDescent="0.25">
      <c r="A34" s="137" t="str">
        <f t="shared" si="0"/>
        <v>[Change Password-23]</v>
      </c>
      <c r="B34" s="209"/>
      <c r="C34" s="81" t="s">
        <v>227</v>
      </c>
      <c r="D34" s="19" t="s">
        <v>251</v>
      </c>
      <c r="E34" s="81" t="s">
        <v>252</v>
      </c>
      <c r="F34" s="83" t="s">
        <v>38</v>
      </c>
      <c r="G34" s="83"/>
      <c r="H34" s="83"/>
      <c r="I34" s="84"/>
    </row>
    <row r="35" spans="1:9" ht="121.5" customHeight="1" x14ac:dyDescent="0.25">
      <c r="A35" s="137" t="str">
        <f t="shared" si="0"/>
        <v>[Change Password-24]</v>
      </c>
      <c r="B35" s="209"/>
      <c r="C35" s="81" t="s">
        <v>227</v>
      </c>
      <c r="D35" s="19" t="s">
        <v>253</v>
      </c>
      <c r="E35" s="81" t="s">
        <v>254</v>
      </c>
      <c r="F35" s="83" t="s">
        <v>38</v>
      </c>
      <c r="G35" s="83"/>
      <c r="H35" s="83"/>
      <c r="I35" s="84"/>
    </row>
    <row r="36" spans="1:9" ht="114" customHeight="1" x14ac:dyDescent="0.25">
      <c r="A36" s="137" t="str">
        <f t="shared" si="0"/>
        <v>[Change Password-25]</v>
      </c>
      <c r="B36" s="209"/>
      <c r="C36" s="81" t="s">
        <v>227</v>
      </c>
      <c r="D36" s="19" t="s">
        <v>255</v>
      </c>
      <c r="E36" s="81" t="s">
        <v>256</v>
      </c>
      <c r="F36" s="83" t="s">
        <v>38</v>
      </c>
      <c r="G36" s="83"/>
      <c r="H36" s="83"/>
      <c r="I36" s="84"/>
    </row>
    <row r="37" spans="1:9" ht="117.75" customHeight="1" x14ac:dyDescent="0.25">
      <c r="A37" s="137" t="str">
        <f t="shared" si="0"/>
        <v>[Change Password-26]</v>
      </c>
      <c r="B37" s="210"/>
      <c r="C37" s="81" t="s">
        <v>227</v>
      </c>
      <c r="D37" s="19" t="s">
        <v>257</v>
      </c>
      <c r="E37" s="81" t="s">
        <v>258</v>
      </c>
      <c r="F37" s="83" t="s">
        <v>38</v>
      </c>
      <c r="G37" s="83"/>
      <c r="H37" s="83"/>
      <c r="I37" s="84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</sheetData>
  <autoFilter ref="A8:I26" xr:uid="{00000000-0009-0000-0000-000002000000}"/>
  <mergeCells count="5">
    <mergeCell ref="B19:B37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7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110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316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6</v>
      </c>
      <c r="B5" s="60">
        <f>COUNTIF(F:F,"Fail")</f>
        <v>1</v>
      </c>
      <c r="C5" s="60">
        <f>COUNTIF(F:F,"Untested")</f>
        <v>10</v>
      </c>
      <c r="D5" s="61">
        <f>COUNTIF(F:F,"N/A")</f>
        <v>1</v>
      </c>
      <c r="E5" s="60">
        <f>SUM(A5:D5)</f>
        <v>18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1" x14ac:dyDescent="0.25">
      <c r="A10" s="80" t="str">
        <f t="shared" ref="A10:A27" si="0">IF(AND(E10=""),"","["&amp;TEXT($B$1,"##")&amp;"-"&amp;TEXT(ROW()-9- COUNTBLANK($E$8:E9) +1,"##")&amp;"]")</f>
        <v>[Search Items-1]</v>
      </c>
      <c r="B10" s="140" t="s">
        <v>270</v>
      </c>
      <c r="C10" s="81" t="s">
        <v>67</v>
      </c>
      <c r="D10" s="19" t="s">
        <v>68</v>
      </c>
      <c r="E10" s="82" t="s">
        <v>319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89.25" x14ac:dyDescent="0.25">
      <c r="A11" s="83" t="str">
        <f t="shared" si="0"/>
        <v>[Search Items-2]</v>
      </c>
      <c r="B11" s="81" t="s">
        <v>273</v>
      </c>
      <c r="C11" s="81" t="s">
        <v>67</v>
      </c>
      <c r="D11" s="19" t="s">
        <v>68</v>
      </c>
      <c r="E11" s="81" t="s">
        <v>274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25">
      <c r="A12" s="83" t="str">
        <f t="shared" si="0"/>
        <v>[Search Items-3]</v>
      </c>
      <c r="B12" s="81" t="s">
        <v>275</v>
      </c>
      <c r="C12" s="81" t="s">
        <v>67</v>
      </c>
      <c r="D12" s="19" t="s">
        <v>68</v>
      </c>
      <c r="E12" s="81" t="s">
        <v>276</v>
      </c>
      <c r="F12" s="83" t="s">
        <v>19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5.5" x14ac:dyDescent="0.25">
      <c r="A14" s="83" t="str">
        <f t="shared" si="0"/>
        <v>[Search Items-4]</v>
      </c>
      <c r="B14" s="208" t="s">
        <v>277</v>
      </c>
      <c r="C14" s="81" t="s">
        <v>67</v>
      </c>
      <c r="D14" s="19" t="s">
        <v>313</v>
      </c>
      <c r="E14" s="81" t="s">
        <v>350</v>
      </c>
      <c r="F14" s="83"/>
      <c r="G14" s="83"/>
      <c r="H14" s="83"/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25.5" x14ac:dyDescent="0.25">
      <c r="A15" s="83" t="str">
        <f t="shared" si="0"/>
        <v>[Search Items-5]</v>
      </c>
      <c r="B15" s="209"/>
      <c r="C15" s="81" t="s">
        <v>67</v>
      </c>
      <c r="D15" s="19" t="s">
        <v>279</v>
      </c>
      <c r="E15" s="81" t="s">
        <v>281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5.5" x14ac:dyDescent="0.25">
      <c r="A16" s="83" t="str">
        <f t="shared" si="0"/>
        <v>[Search Items-6]</v>
      </c>
      <c r="B16" s="209"/>
      <c r="C16" s="81" t="s">
        <v>67</v>
      </c>
      <c r="D16" s="19" t="s">
        <v>280</v>
      </c>
      <c r="E16" s="81" t="s">
        <v>281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8.25" x14ac:dyDescent="0.25">
      <c r="A17" s="83" t="str">
        <f t="shared" si="0"/>
        <v>[Search Items-7]</v>
      </c>
      <c r="B17" s="209"/>
      <c r="C17" s="81" t="s">
        <v>67</v>
      </c>
      <c r="D17" s="19" t="s">
        <v>287</v>
      </c>
      <c r="E17" s="81" t="s">
        <v>278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8.25" x14ac:dyDescent="0.25">
      <c r="A18" s="83" t="str">
        <f t="shared" si="0"/>
        <v>[Search Items-8]</v>
      </c>
      <c r="B18" s="209"/>
      <c r="C18" s="81" t="s">
        <v>67</v>
      </c>
      <c r="D18" s="19" t="s">
        <v>295</v>
      </c>
      <c r="E18" s="81" t="s">
        <v>292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8.25" x14ac:dyDescent="0.25">
      <c r="A19" s="83" t="str">
        <f t="shared" si="0"/>
        <v>[Search Items-9]</v>
      </c>
      <c r="B19" s="209"/>
      <c r="C19" s="81" t="s">
        <v>67</v>
      </c>
      <c r="D19" s="19" t="s">
        <v>296</v>
      </c>
      <c r="E19" s="81" t="s">
        <v>297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25.5" x14ac:dyDescent="0.25">
      <c r="A20" s="83" t="str">
        <f t="shared" si="0"/>
        <v>[Search Items-10]</v>
      </c>
      <c r="B20" s="209"/>
      <c r="C20" s="81" t="s">
        <v>67</v>
      </c>
      <c r="D20" s="19" t="s">
        <v>283</v>
      </c>
      <c r="E20" s="81" t="s">
        <v>293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25.5" x14ac:dyDescent="0.25">
      <c r="A21" s="83" t="str">
        <f t="shared" si="0"/>
        <v>[Search Items-11]</v>
      </c>
      <c r="B21" s="209"/>
      <c r="C21" s="81" t="s">
        <v>67</v>
      </c>
      <c r="D21" s="19" t="s">
        <v>282</v>
      </c>
      <c r="E21" s="81" t="s">
        <v>293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25.5" x14ac:dyDescent="0.25">
      <c r="A22" s="83" t="str">
        <f t="shared" si="0"/>
        <v>[Search Items-12]</v>
      </c>
      <c r="B22" s="209"/>
      <c r="C22" s="81" t="s">
        <v>67</v>
      </c>
      <c r="D22" s="19" t="s">
        <v>284</v>
      </c>
      <c r="E22" s="81" t="s">
        <v>294</v>
      </c>
      <c r="F22" s="86" t="s">
        <v>38</v>
      </c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51" x14ac:dyDescent="0.25">
      <c r="A23" s="83" t="str">
        <f t="shared" si="0"/>
        <v>[Search Items-13]</v>
      </c>
      <c r="B23" s="209"/>
      <c r="C23" s="81" t="s">
        <v>67</v>
      </c>
      <c r="D23" s="19" t="s">
        <v>288</v>
      </c>
      <c r="E23" s="81" t="s">
        <v>285</v>
      </c>
      <c r="F23" s="86" t="s">
        <v>38</v>
      </c>
      <c r="G23" s="83"/>
      <c r="H23" s="83"/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51" x14ac:dyDescent="0.25">
      <c r="A24" s="83" t="str">
        <f t="shared" si="0"/>
        <v>[Search Items-14]</v>
      </c>
      <c r="B24" s="209"/>
      <c r="C24" s="81" t="s">
        <v>67</v>
      </c>
      <c r="D24" s="19" t="s">
        <v>288</v>
      </c>
      <c r="E24" s="81" t="s">
        <v>286</v>
      </c>
      <c r="F24" s="86" t="s">
        <v>38</v>
      </c>
      <c r="G24" s="83"/>
      <c r="H24" s="83"/>
      <c r="I24" s="87"/>
    </row>
    <row r="25" spans="1:26" ht="38.25" x14ac:dyDescent="0.25">
      <c r="A25" s="83" t="str">
        <f t="shared" si="0"/>
        <v>[Search Items-15]</v>
      </c>
      <c r="B25" s="209"/>
      <c r="C25" s="81" t="s">
        <v>67</v>
      </c>
      <c r="D25" s="19" t="s">
        <v>302</v>
      </c>
      <c r="E25" s="81" t="s">
        <v>289</v>
      </c>
      <c r="F25" s="86" t="s">
        <v>38</v>
      </c>
      <c r="G25" s="83"/>
      <c r="H25" s="83"/>
      <c r="I25" s="87"/>
    </row>
    <row r="26" spans="1:26" ht="51" x14ac:dyDescent="0.25">
      <c r="A26" s="83" t="str">
        <f t="shared" si="0"/>
        <v>[Search Items-16]</v>
      </c>
      <c r="B26" s="209"/>
      <c r="C26" s="81" t="s">
        <v>67</v>
      </c>
      <c r="D26" s="19" t="s">
        <v>303</v>
      </c>
      <c r="E26" s="81" t="s">
        <v>290</v>
      </c>
      <c r="F26" s="86" t="s">
        <v>38</v>
      </c>
      <c r="G26" s="83"/>
      <c r="H26" s="83"/>
      <c r="I26" s="87"/>
    </row>
    <row r="27" spans="1:26" ht="51" x14ac:dyDescent="0.25">
      <c r="A27" s="83" t="str">
        <f t="shared" si="0"/>
        <v>[Search Items-17]</v>
      </c>
      <c r="B27" s="209"/>
      <c r="C27" s="81" t="s">
        <v>67</v>
      </c>
      <c r="D27" s="19" t="s">
        <v>304</v>
      </c>
      <c r="E27" s="81" t="s">
        <v>291</v>
      </c>
      <c r="F27" s="86" t="s">
        <v>38</v>
      </c>
      <c r="G27" s="83"/>
      <c r="H27" s="83"/>
      <c r="I27" s="87"/>
    </row>
    <row r="28" spans="1:26" ht="63.75" x14ac:dyDescent="0.25">
      <c r="A28" s="83" t="str">
        <f t="shared" ref="A28:A29" si="1">IF(AND(E28=""),"","["&amp;TEXT($B$1,"##")&amp;"-"&amp;TEXT(ROW()-9- COUNTBLANK($E$8:E27) +1,"##")&amp;"]")</f>
        <v>[Search Items-18]</v>
      </c>
      <c r="B28" s="209"/>
      <c r="C28" s="81" t="s">
        <v>67</v>
      </c>
      <c r="D28" s="19" t="s">
        <v>305</v>
      </c>
      <c r="E28" s="81" t="s">
        <v>298</v>
      </c>
      <c r="F28" s="86" t="s">
        <v>38</v>
      </c>
      <c r="G28" s="83"/>
      <c r="H28" s="83"/>
      <c r="I28" s="87"/>
    </row>
    <row r="29" spans="1:26" ht="63.75" x14ac:dyDescent="0.25">
      <c r="A29" s="83" t="str">
        <f t="shared" si="1"/>
        <v>[Search Items-19]</v>
      </c>
      <c r="B29" s="209"/>
      <c r="C29" s="81" t="s">
        <v>67</v>
      </c>
      <c r="D29" s="19" t="s">
        <v>306</v>
      </c>
      <c r="E29" s="81" t="s">
        <v>299</v>
      </c>
      <c r="F29" s="86" t="s">
        <v>38</v>
      </c>
      <c r="G29" s="83"/>
      <c r="H29" s="83"/>
      <c r="I29" s="87"/>
    </row>
    <row r="30" spans="1:26" ht="63.75" x14ac:dyDescent="0.25">
      <c r="A30" s="83" t="str">
        <f t="shared" ref="A30:A34" si="2">IF(AND(E30=""),"","["&amp;TEXT($B$1,"##")&amp;"-"&amp;TEXT(ROW()-9- COUNTBLANK($E$8:E29) +1,"##")&amp;"]")</f>
        <v>[Search Items-20]</v>
      </c>
      <c r="B30" s="209"/>
      <c r="C30" s="81" t="s">
        <v>67</v>
      </c>
      <c r="D30" s="19" t="s">
        <v>307</v>
      </c>
      <c r="E30" s="81" t="s">
        <v>300</v>
      </c>
      <c r="F30" s="86"/>
      <c r="G30" s="83"/>
      <c r="H30" s="83"/>
      <c r="I30" s="87"/>
    </row>
    <row r="31" spans="1:26" ht="63.75" x14ac:dyDescent="0.25">
      <c r="A31" s="83" t="str">
        <f t="shared" si="2"/>
        <v>[Search Items-21]</v>
      </c>
      <c r="B31" s="209"/>
      <c r="C31" s="81" t="s">
        <v>67</v>
      </c>
      <c r="D31" s="19" t="s">
        <v>308</v>
      </c>
      <c r="E31" s="81" t="s">
        <v>301</v>
      </c>
      <c r="F31" s="86"/>
      <c r="G31" s="83"/>
      <c r="H31" s="83"/>
      <c r="I31" s="87"/>
    </row>
    <row r="32" spans="1:26" ht="76.5" x14ac:dyDescent="0.25">
      <c r="A32" s="83" t="str">
        <f t="shared" si="2"/>
        <v>[Search Items-22]</v>
      </c>
      <c r="B32" s="209"/>
      <c r="C32" s="81" t="s">
        <v>67</v>
      </c>
      <c r="D32" s="19" t="s">
        <v>309</v>
      </c>
      <c r="E32" s="81" t="s">
        <v>310</v>
      </c>
      <c r="F32" s="86"/>
      <c r="G32" s="83"/>
      <c r="H32" s="83"/>
      <c r="I32" s="87"/>
    </row>
    <row r="33" spans="1:26" ht="76.5" x14ac:dyDescent="0.25">
      <c r="A33" s="83" t="str">
        <f t="shared" si="2"/>
        <v>[Search Items-23]</v>
      </c>
      <c r="B33" s="209"/>
      <c r="C33" s="81" t="s">
        <v>67</v>
      </c>
      <c r="D33" s="19" t="s">
        <v>311</v>
      </c>
      <c r="E33" s="81" t="s">
        <v>312</v>
      </c>
      <c r="F33" s="86"/>
      <c r="G33" s="83"/>
      <c r="H33" s="83"/>
      <c r="I33" s="87"/>
    </row>
    <row r="34" spans="1:26" ht="51" x14ac:dyDescent="0.25">
      <c r="A34" s="83" t="str">
        <f t="shared" si="2"/>
        <v>[Search Items-24]</v>
      </c>
      <c r="B34" s="210"/>
      <c r="C34" s="81" t="s">
        <v>67</v>
      </c>
      <c r="D34" s="19" t="s">
        <v>314</v>
      </c>
      <c r="E34" s="81" t="s">
        <v>315</v>
      </c>
      <c r="F34" s="86"/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.25" customHeight="1" x14ac:dyDescent="0.25">
      <c r="B35" s="88"/>
      <c r="C35" s="89"/>
      <c r="E35" s="90"/>
      <c r="F35" s="5"/>
      <c r="G35" s="1"/>
      <c r="H35" s="1"/>
      <c r="I35" s="91"/>
    </row>
    <row r="36" spans="1:26" ht="14.25" customHeight="1" x14ac:dyDescent="0.25">
      <c r="B36" s="88"/>
      <c r="C36" s="89"/>
      <c r="E36" s="90"/>
      <c r="F36" s="5"/>
      <c r="G36" s="1"/>
      <c r="H36" s="1"/>
      <c r="I36" s="91"/>
    </row>
    <row r="37" spans="1:26" ht="14.25" customHeight="1" x14ac:dyDescent="0.25">
      <c r="B37" s="88"/>
      <c r="C37" s="89"/>
      <c r="E37" s="90"/>
      <c r="F37" s="5"/>
      <c r="G37" s="1"/>
      <c r="H37" s="1"/>
      <c r="I37" s="91"/>
    </row>
    <row r="38" spans="1:26" ht="14.25" customHeight="1" x14ac:dyDescent="0.25">
      <c r="B38" s="88"/>
      <c r="C38" s="89"/>
      <c r="E38" s="90"/>
      <c r="F38" s="5"/>
      <c r="G38" s="1"/>
      <c r="H38" s="1"/>
      <c r="I38" s="91"/>
    </row>
    <row r="39" spans="1:26" ht="14.25" customHeight="1" x14ac:dyDescent="0.25">
      <c r="B39" s="88"/>
      <c r="C39" s="89"/>
      <c r="E39" s="90"/>
      <c r="F39" s="5"/>
      <c r="G39" s="1"/>
      <c r="H39" s="1"/>
      <c r="I39" s="91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</sheetData>
  <autoFilter ref="A8:I20" xr:uid="{00000000-0009-0000-0000-000002000000}"/>
  <mergeCells count="4">
    <mergeCell ref="B1:E1"/>
    <mergeCell ref="B2:E2"/>
    <mergeCell ref="B3:E3"/>
    <mergeCell ref="B14:B34"/>
  </mergeCells>
  <dataValidations count="2">
    <dataValidation type="list" allowBlank="1" showErrorMessage="1" sqref="F10:F12 F15:F34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23" sqref="E23"/>
    </sheetView>
  </sheetViews>
  <sheetFormatPr defaultColWidth="14.42578125" defaultRowHeight="15" customHeight="1" x14ac:dyDescent="0.25"/>
  <cols>
    <col min="1" max="1" width="21.42578125" customWidth="1"/>
    <col min="2" max="2" width="27" customWidth="1"/>
    <col min="3" max="3" width="28.570312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6</v>
      </c>
      <c r="B5" s="60">
        <f>COUNTIF(F:F,"Fail")</f>
        <v>6</v>
      </c>
      <c r="C5" s="60">
        <f>COUNTIF(F:F,"Untested")</f>
        <v>1</v>
      </c>
      <c r="D5" s="61">
        <f>COUNTIF(F:F,"N/A")</f>
        <v>10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78.5" x14ac:dyDescent="0.25">
      <c r="A10" s="80" t="str">
        <f t="shared" ref="A10:A39" si="0">IF(AND(E10=""),"","["&amp;TEXT($B$1,"##")&amp;"-"&amp;TEXT(ROW()-9- COUNTBLANK($E$8:E9) +1,"##")&amp;"]")</f>
        <v>[Product Detail-1]</v>
      </c>
      <c r="B10" s="81" t="s">
        <v>399</v>
      </c>
      <c r="C10" s="81" t="s">
        <v>400</v>
      </c>
      <c r="D10" s="19" t="s">
        <v>401</v>
      </c>
      <c r="E10" s="82" t="s">
        <v>416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2" x14ac:dyDescent="0.25">
      <c r="A11" s="137" t="str">
        <f t="shared" si="0"/>
        <v>[Product Detail-2]</v>
      </c>
      <c r="B11" s="81" t="s">
        <v>402</v>
      </c>
      <c r="C11" s="81" t="s">
        <v>400</v>
      </c>
      <c r="D11" s="19" t="s">
        <v>401</v>
      </c>
      <c r="E11" s="149" t="s">
        <v>415</v>
      </c>
      <c r="F11" s="83"/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2" x14ac:dyDescent="0.25">
      <c r="A12" s="137" t="str">
        <f t="shared" si="0"/>
        <v>[Product Detail-3]</v>
      </c>
      <c r="B12" s="81" t="s">
        <v>403</v>
      </c>
      <c r="C12" s="81" t="s">
        <v>400</v>
      </c>
      <c r="D12" s="19" t="s">
        <v>401</v>
      </c>
      <c r="E12" s="149" t="s">
        <v>405</v>
      </c>
      <c r="F12" s="83"/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25">
      <c r="A13" s="137" t="str">
        <f t="shared" si="0"/>
        <v>[Product Detail-4]</v>
      </c>
      <c r="B13" s="81" t="s">
        <v>404</v>
      </c>
      <c r="C13" s="81" t="s">
        <v>400</v>
      </c>
      <c r="D13" s="19" t="s">
        <v>401</v>
      </c>
      <c r="E13" s="149" t="s">
        <v>406</v>
      </c>
      <c r="F13" s="83"/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2" x14ac:dyDescent="0.25">
      <c r="A14" s="137" t="str">
        <f t="shared" si="0"/>
        <v>[Product Detail-5]</v>
      </c>
      <c r="B14" s="81" t="s">
        <v>407</v>
      </c>
      <c r="C14" s="81" t="s">
        <v>400</v>
      </c>
      <c r="D14" s="19" t="s">
        <v>401</v>
      </c>
      <c r="E14" s="149" t="s">
        <v>408</v>
      </c>
      <c r="F14" s="83"/>
      <c r="G14" s="80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2" x14ac:dyDescent="0.25">
      <c r="A15" s="137" t="str">
        <f t="shared" si="0"/>
        <v>[Product Detail-6]</v>
      </c>
      <c r="B15" s="81" t="s">
        <v>417</v>
      </c>
      <c r="C15" s="81" t="s">
        <v>400</v>
      </c>
      <c r="D15" s="19" t="s">
        <v>401</v>
      </c>
      <c r="E15" s="149" t="s">
        <v>418</v>
      </c>
      <c r="F15" s="83"/>
      <c r="G15" s="80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2" x14ac:dyDescent="0.25">
      <c r="A16" s="137" t="str">
        <f t="shared" si="0"/>
        <v>[Product Detail-7]</v>
      </c>
      <c r="B16" s="81" t="s">
        <v>409</v>
      </c>
      <c r="C16" s="81" t="s">
        <v>400</v>
      </c>
      <c r="D16" s="19" t="s">
        <v>401</v>
      </c>
      <c r="E16" s="149" t="s">
        <v>459</v>
      </c>
      <c r="F16" s="83" t="s">
        <v>17</v>
      </c>
      <c r="G16" s="80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2" x14ac:dyDescent="0.25">
      <c r="A17" s="137" t="str">
        <f t="shared" si="0"/>
        <v>[Product Detail-8]</v>
      </c>
      <c r="B17" s="81" t="s">
        <v>410</v>
      </c>
      <c r="C17" s="81" t="s">
        <v>400</v>
      </c>
      <c r="D17" s="19" t="s">
        <v>401</v>
      </c>
      <c r="E17" s="149" t="s">
        <v>411</v>
      </c>
      <c r="F17" s="83" t="s">
        <v>19</v>
      </c>
      <c r="G17" s="80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" x14ac:dyDescent="0.25">
      <c r="A18" s="137" t="str">
        <f t="shared" si="0"/>
        <v>[Product Detail-9]</v>
      </c>
      <c r="B18" s="81" t="s">
        <v>413</v>
      </c>
      <c r="C18" s="81" t="s">
        <v>400</v>
      </c>
      <c r="D18" s="19" t="s">
        <v>401</v>
      </c>
      <c r="E18" s="149" t="s">
        <v>414</v>
      </c>
      <c r="F18" s="83" t="s">
        <v>17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" x14ac:dyDescent="0.25">
      <c r="A19" s="137" t="str">
        <f t="shared" si="0"/>
        <v>[Product Detail-10]</v>
      </c>
      <c r="B19" s="81" t="s">
        <v>419</v>
      </c>
      <c r="C19" s="81" t="s">
        <v>400</v>
      </c>
      <c r="D19" s="19" t="s">
        <v>401</v>
      </c>
      <c r="E19" s="149" t="s">
        <v>429</v>
      </c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" x14ac:dyDescent="0.25">
      <c r="A20" s="137" t="str">
        <f t="shared" si="0"/>
        <v>[Product Detail-11]</v>
      </c>
      <c r="B20" s="81" t="s">
        <v>420</v>
      </c>
      <c r="C20" s="81" t="s">
        <v>400</v>
      </c>
      <c r="D20" s="19" t="s">
        <v>401</v>
      </c>
      <c r="E20" s="81" t="s">
        <v>449</v>
      </c>
      <c r="F20" s="83" t="s">
        <v>17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2" x14ac:dyDescent="0.25">
      <c r="A21" s="137" t="str">
        <f t="shared" si="0"/>
        <v>[Product Detail-12]</v>
      </c>
      <c r="B21" s="81" t="s">
        <v>421</v>
      </c>
      <c r="C21" s="81" t="s">
        <v>400</v>
      </c>
      <c r="D21" s="19" t="s">
        <v>401</v>
      </c>
      <c r="E21" s="149" t="s">
        <v>426</v>
      </c>
      <c r="F21" s="83" t="s">
        <v>19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 t="shared" si="0"/>
        <v>[Product Detail-13]</v>
      </c>
      <c r="B22" s="81" t="s">
        <v>422</v>
      </c>
      <c r="C22" s="81" t="s">
        <v>400</v>
      </c>
      <c r="D22" s="19" t="s">
        <v>401</v>
      </c>
      <c r="E22" s="149" t="s">
        <v>424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2" x14ac:dyDescent="0.25">
      <c r="A23" s="137" t="str">
        <f t="shared" si="0"/>
        <v>[Product Detail-14]</v>
      </c>
      <c r="B23" s="81" t="s">
        <v>423</v>
      </c>
      <c r="C23" s="81" t="s">
        <v>400</v>
      </c>
      <c r="D23" s="19" t="s">
        <v>401</v>
      </c>
      <c r="E23" s="149" t="s">
        <v>425</v>
      </c>
      <c r="F23" s="83" t="s">
        <v>19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25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25">
      <c r="A25" s="137" t="str">
        <f t="shared" si="0"/>
        <v>[Product Detail-15]</v>
      </c>
      <c r="B25" s="208" t="s">
        <v>427</v>
      </c>
      <c r="C25" s="81" t="s">
        <v>431</v>
      </c>
      <c r="D25" s="19" t="s">
        <v>428</v>
      </c>
      <c r="E25" s="81" t="s">
        <v>461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25">
      <c r="A26" s="137" t="str">
        <f t="shared" si="0"/>
        <v>[Product Detail-16]</v>
      </c>
      <c r="B26" s="209"/>
      <c r="C26" s="81" t="s">
        <v>431</v>
      </c>
      <c r="D26" s="19" t="s">
        <v>460</v>
      </c>
      <c r="E26" s="81" t="s">
        <v>462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25">
      <c r="A27" s="137" t="str">
        <f t="shared" si="0"/>
        <v>[Product Detail-17]</v>
      </c>
      <c r="B27" s="209"/>
      <c r="C27" s="81" t="s">
        <v>432</v>
      </c>
      <c r="D27" s="19" t="s">
        <v>428</v>
      </c>
      <c r="E27" s="81" t="s">
        <v>433</v>
      </c>
      <c r="F27" s="83" t="s">
        <v>17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25">
      <c r="A28" s="137" t="str">
        <f t="shared" si="0"/>
        <v>[Product Detail-18]</v>
      </c>
      <c r="B28" s="209"/>
      <c r="C28" s="81" t="s">
        <v>431</v>
      </c>
      <c r="D28" s="19" t="s">
        <v>430</v>
      </c>
      <c r="E28" s="81" t="s">
        <v>434</v>
      </c>
      <c r="F28" s="83" t="s">
        <v>17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25">
      <c r="A29" s="137" t="str">
        <f t="shared" si="0"/>
        <v>[Product Detail-19]</v>
      </c>
      <c r="B29" s="209"/>
      <c r="C29" s="81" t="s">
        <v>431</v>
      </c>
      <c r="D29" s="19" t="s">
        <v>436</v>
      </c>
      <c r="E29" s="81" t="s">
        <v>435</v>
      </c>
      <c r="F29" s="83" t="s">
        <v>17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25">
      <c r="A30" s="137" t="str">
        <f t="shared" si="0"/>
        <v>[Product Detail-20]</v>
      </c>
      <c r="B30" s="209"/>
      <c r="C30" s="81" t="s">
        <v>431</v>
      </c>
      <c r="D30" s="19" t="s">
        <v>437</v>
      </c>
      <c r="E30" s="81" t="s">
        <v>463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25">
      <c r="A31" s="137" t="str">
        <f t="shared" si="0"/>
        <v>[Product Detail-21]</v>
      </c>
      <c r="B31" s="209"/>
      <c r="C31" s="81" t="s">
        <v>431</v>
      </c>
      <c r="D31" s="19" t="s">
        <v>438</v>
      </c>
      <c r="E31" s="81" t="s">
        <v>439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25">
      <c r="A32" s="137" t="str">
        <f t="shared" si="0"/>
        <v>[Product Detail-22]</v>
      </c>
      <c r="B32" s="209"/>
      <c r="C32" s="81" t="s">
        <v>440</v>
      </c>
      <c r="D32" s="19" t="s">
        <v>441</v>
      </c>
      <c r="E32" s="81" t="s">
        <v>442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25">
      <c r="A33" s="137" t="str">
        <f t="shared" si="0"/>
        <v>[Product Detail-23]</v>
      </c>
      <c r="B33" s="209"/>
      <c r="C33" s="81" t="s">
        <v>431</v>
      </c>
      <c r="D33" s="19" t="s">
        <v>443</v>
      </c>
      <c r="E33" s="81" t="s">
        <v>444</v>
      </c>
      <c r="F33" s="83" t="s">
        <v>19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25">
      <c r="A34" s="137" t="str">
        <f t="shared" si="0"/>
        <v>[Product Detail-24]</v>
      </c>
      <c r="B34" s="209"/>
      <c r="C34" s="81" t="s">
        <v>431</v>
      </c>
      <c r="D34" s="19" t="s">
        <v>445</v>
      </c>
      <c r="E34" s="81" t="s">
        <v>446</v>
      </c>
      <c r="F34" s="83" t="s">
        <v>19</v>
      </c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25">
      <c r="A35" s="137" t="str">
        <f t="shared" si="0"/>
        <v>[Product Detail-25]</v>
      </c>
      <c r="B35" s="209"/>
      <c r="C35" s="81" t="s">
        <v>431</v>
      </c>
      <c r="D35" s="19" t="s">
        <v>447</v>
      </c>
      <c r="E35" s="81" t="s">
        <v>448</v>
      </c>
      <c r="F35" s="83" t="s">
        <v>19</v>
      </c>
      <c r="G35" s="83"/>
      <c r="H35" s="83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25">
      <c r="A36" s="137" t="str">
        <f t="shared" si="0"/>
        <v>[Product Detail-26]</v>
      </c>
      <c r="B36" s="209"/>
      <c r="C36" s="81" t="s">
        <v>450</v>
      </c>
      <c r="D36" s="19" t="s">
        <v>452</v>
      </c>
      <c r="E36" s="81" t="s">
        <v>451</v>
      </c>
      <c r="F36" s="83" t="s">
        <v>19</v>
      </c>
      <c r="G36" s="83"/>
      <c r="H36" s="83"/>
      <c r="I36" s="84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27.5" x14ac:dyDescent="0.25">
      <c r="A37" s="137" t="str">
        <f t="shared" si="0"/>
        <v>[Product Detail-27]</v>
      </c>
      <c r="B37" s="209"/>
      <c r="C37" s="81" t="s">
        <v>450</v>
      </c>
      <c r="D37" s="19" t="s">
        <v>454</v>
      </c>
      <c r="E37" s="81" t="s">
        <v>453</v>
      </c>
      <c r="F37" s="83" t="s">
        <v>16</v>
      </c>
      <c r="G37" s="83"/>
      <c r="H37" s="83"/>
      <c r="I37" s="84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27.5" x14ac:dyDescent="0.25">
      <c r="A38" s="137" t="str">
        <f t="shared" si="0"/>
        <v>[Product Detail-28]</v>
      </c>
      <c r="B38" s="209"/>
      <c r="C38" s="81" t="s">
        <v>450</v>
      </c>
      <c r="D38" s="19" t="s">
        <v>455</v>
      </c>
      <c r="E38" s="81" t="s">
        <v>457</v>
      </c>
      <c r="F38" s="83" t="s">
        <v>19</v>
      </c>
      <c r="G38" s="83"/>
      <c r="H38" s="83"/>
      <c r="I38" s="84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27.5" x14ac:dyDescent="0.25">
      <c r="A39" s="137" t="str">
        <f t="shared" si="0"/>
        <v>[Product Detail-29]</v>
      </c>
      <c r="B39" s="210"/>
      <c r="C39" s="81" t="s">
        <v>450</v>
      </c>
      <c r="D39" s="19" t="s">
        <v>456</v>
      </c>
      <c r="E39" s="81" t="s">
        <v>458</v>
      </c>
      <c r="F39" s="86" t="s">
        <v>19</v>
      </c>
      <c r="G39" s="83"/>
      <c r="H39" s="83"/>
      <c r="I39" s="87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topLeftCell="A8" zoomScale="80" zoomScaleNormal="80" workbookViewId="0">
      <selection activeCell="E33" sqref="E33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54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19</v>
      </c>
      <c r="B5" s="60">
        <f>COUNTIF(F:F,"Fail")</f>
        <v>6</v>
      </c>
      <c r="C5" s="60">
        <f>COUNTIF(F:F,"Untested")</f>
        <v>7</v>
      </c>
      <c r="D5" s="61">
        <f>COUNTIF(F:F,"N/A")</f>
        <v>1</v>
      </c>
      <c r="E5" s="60">
        <f>SUM(A5:D5)</f>
        <v>33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320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89.25" x14ac:dyDescent="0.25">
      <c r="A10" s="80" t="str">
        <f t="shared" ref="A10:A45" si="0">IF(AND(E10=""),"","["&amp;TEXT($B$1,"##")&amp;"-"&amp;TEXT(ROW()-9- COUNTBLANK($E$8:E9) +1,"##")&amp;"]")</f>
        <v>[Shopping Cart-1]</v>
      </c>
      <c r="B10" s="81" t="s">
        <v>321</v>
      </c>
      <c r="C10" s="81" t="s">
        <v>318</v>
      </c>
      <c r="D10" s="19" t="s">
        <v>317</v>
      </c>
      <c r="E10" s="82" t="s">
        <v>323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3.75" x14ac:dyDescent="0.25">
      <c r="A11" s="83" t="str">
        <f>IF(AND(E11=""),"","["&amp;TEXT($B$1,"##")&amp;"-"&amp;TEXT(ROW()-9- COUNTBLANK($E$8:E9) +1,"##")&amp;"]")</f>
        <v>[Shopping Cart-2]</v>
      </c>
      <c r="B11" s="81" t="s">
        <v>322</v>
      </c>
      <c r="C11" s="81" t="s">
        <v>318</v>
      </c>
      <c r="D11" s="19" t="s">
        <v>317</v>
      </c>
      <c r="E11" s="81" t="s">
        <v>329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3.75" x14ac:dyDescent="0.25">
      <c r="A12" s="83" t="str">
        <f>IF(AND(E12=""),"","["&amp;TEXT($B$1,"##")&amp;"-"&amp;TEXT(ROW()-9- COUNTBLANK($E$8:E10) +1,"##")&amp;"]")</f>
        <v>[Shopping Cart-3]</v>
      </c>
      <c r="B12" s="81" t="s">
        <v>324</v>
      </c>
      <c r="C12" s="81" t="s">
        <v>318</v>
      </c>
      <c r="D12" s="19" t="s">
        <v>317</v>
      </c>
      <c r="E12" s="81" t="s">
        <v>328</v>
      </c>
      <c r="F12" s="83" t="s">
        <v>17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x14ac:dyDescent="0.25">
      <c r="A13" s="83" t="str">
        <f t="shared" si="0"/>
        <v>[Shopping Cart-4]</v>
      </c>
      <c r="B13" s="81" t="s">
        <v>325</v>
      </c>
      <c r="C13" s="81" t="s">
        <v>318</v>
      </c>
      <c r="D13" s="19" t="s">
        <v>317</v>
      </c>
      <c r="E13" s="81" t="s">
        <v>330</v>
      </c>
      <c r="F13" s="83" t="s">
        <v>19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63.75" x14ac:dyDescent="0.25">
      <c r="A14" s="83" t="str">
        <f t="shared" si="0"/>
        <v>[Shopping Cart-5]</v>
      </c>
      <c r="B14" s="81" t="s">
        <v>326</v>
      </c>
      <c r="C14" s="81" t="s">
        <v>318</v>
      </c>
      <c r="D14" s="19" t="s">
        <v>317</v>
      </c>
      <c r="E14" s="81" t="s">
        <v>331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75" customHeight="1" x14ac:dyDescent="0.25">
      <c r="A15" s="83" t="str">
        <f t="shared" si="0"/>
        <v>[Shopping Cart-6]</v>
      </c>
      <c r="B15" s="81" t="s">
        <v>327</v>
      </c>
      <c r="C15" s="81" t="s">
        <v>318</v>
      </c>
      <c r="D15" s="19" t="s">
        <v>317</v>
      </c>
      <c r="E15" s="81" t="s">
        <v>332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25">
      <c r="A16" s="75"/>
      <c r="B16" s="75" t="s">
        <v>351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89.25" x14ac:dyDescent="0.25">
      <c r="A17" s="83" t="str">
        <f t="shared" si="0"/>
        <v>[Shopping Cart-7]</v>
      </c>
      <c r="B17" s="81" t="s">
        <v>333</v>
      </c>
      <c r="C17" s="81" t="s">
        <v>318</v>
      </c>
      <c r="D17" s="19" t="s">
        <v>334</v>
      </c>
      <c r="E17" s="82" t="s">
        <v>335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71.25" customHeight="1" x14ac:dyDescent="0.25">
      <c r="A18" s="83" t="str">
        <f t="shared" si="0"/>
        <v>[Shopping Cart-8]</v>
      </c>
      <c r="B18" s="81" t="s">
        <v>336</v>
      </c>
      <c r="C18" s="81" t="s">
        <v>318</v>
      </c>
      <c r="D18" s="19" t="s">
        <v>353</v>
      </c>
      <c r="E18" s="81" t="s">
        <v>338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78" customHeight="1" x14ac:dyDescent="0.25">
      <c r="A19" s="83" t="str">
        <f t="shared" si="0"/>
        <v>[Shopping Cart-9]</v>
      </c>
      <c r="B19" s="81" t="s">
        <v>337</v>
      </c>
      <c r="C19" s="81" t="s">
        <v>318</v>
      </c>
      <c r="D19" s="19" t="s">
        <v>353</v>
      </c>
      <c r="E19" s="81" t="s">
        <v>339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70.5" customHeight="1" x14ac:dyDescent="0.25">
      <c r="A20" s="83" t="str">
        <f t="shared" si="0"/>
        <v>[Shopping Cart-10]</v>
      </c>
      <c r="B20" s="81" t="s">
        <v>384</v>
      </c>
      <c r="C20" s="81" t="s">
        <v>318</v>
      </c>
      <c r="D20" s="19" t="s">
        <v>353</v>
      </c>
      <c r="E20" s="81" t="s">
        <v>340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70.5" customHeight="1" x14ac:dyDescent="0.25">
      <c r="A21" s="83" t="str">
        <f t="shared" ref="A21" si="1">IF(AND(E21=""),"","["&amp;TEXT($B$1,"##")&amp;"-"&amp;TEXT(ROW()-9- COUNTBLANK($E$8:E20) +1,"##")&amp;"]")</f>
        <v>[Shopping Cart-11]</v>
      </c>
      <c r="B21" s="81" t="s">
        <v>385</v>
      </c>
      <c r="C21" s="81" t="s">
        <v>318</v>
      </c>
      <c r="D21" s="19" t="s">
        <v>353</v>
      </c>
      <c r="E21" s="81" t="s">
        <v>386</v>
      </c>
      <c r="F21" s="83" t="s">
        <v>17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5.75" customHeight="1" x14ac:dyDescent="0.25">
      <c r="A22" s="83" t="str">
        <f>IF(AND(E22=""),"","["&amp;TEXT($B$1,"##")&amp;"-"&amp;TEXT(ROW()-9- COUNTBLANK($E$8:E20) +1,"##")&amp;"]")</f>
        <v>[Shopping Cart-12]</v>
      </c>
      <c r="B22" s="81" t="s">
        <v>341</v>
      </c>
      <c r="C22" s="81" t="s">
        <v>318</v>
      </c>
      <c r="D22" s="19" t="s">
        <v>353</v>
      </c>
      <c r="E22" s="81" t="s">
        <v>342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73.5" customHeight="1" x14ac:dyDescent="0.25">
      <c r="A23" s="83" t="str">
        <f t="shared" si="0"/>
        <v>[Shopping Cart-13]</v>
      </c>
      <c r="B23" s="81" t="s">
        <v>343</v>
      </c>
      <c r="C23" s="81" t="s">
        <v>318</v>
      </c>
      <c r="D23" s="19" t="s">
        <v>353</v>
      </c>
      <c r="E23" s="81" t="s">
        <v>345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75.75" customHeight="1" x14ac:dyDescent="0.25">
      <c r="A24" s="83" t="str">
        <f t="shared" si="0"/>
        <v>[Shopping Cart-14]</v>
      </c>
      <c r="B24" s="81" t="s">
        <v>346</v>
      </c>
      <c r="C24" s="81" t="s">
        <v>318</v>
      </c>
      <c r="D24" s="19" t="s">
        <v>353</v>
      </c>
      <c r="E24" s="81" t="s">
        <v>348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5" customHeight="1" x14ac:dyDescent="0.25">
      <c r="A25" s="83" t="str">
        <f t="shared" ref="A25" si="2">IF(AND(E25=""),"","["&amp;TEXT($B$1,"##")&amp;"-"&amp;TEXT(ROW()-9- COUNTBLANK($E$8:E24) +1,"##")&amp;"]")</f>
        <v>[Shopping Cart-15]</v>
      </c>
      <c r="B25" s="81" t="s">
        <v>347</v>
      </c>
      <c r="C25" s="81" t="s">
        <v>318</v>
      </c>
      <c r="D25" s="19" t="s">
        <v>353</v>
      </c>
      <c r="E25" s="81" t="s">
        <v>349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25">
      <c r="A26" s="83" t="str">
        <f t="shared" si="0"/>
        <v>[Shopping Cart-16]</v>
      </c>
      <c r="B26" s="81" t="s">
        <v>352</v>
      </c>
      <c r="C26" s="81" t="s">
        <v>318</v>
      </c>
      <c r="D26" s="19" t="s">
        <v>353</v>
      </c>
      <c r="E26" s="81" t="s">
        <v>354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25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1" x14ac:dyDescent="0.25">
      <c r="A28" s="83" t="str">
        <f>IF(AND(E28=""),"","["&amp;TEXT($B$1,"##")&amp;"-"&amp;TEXT(ROW()-9- COUNTBLANK($E$8:E27) +1,"##")&amp;"]")</f>
        <v>[Shopping Cart-17]</v>
      </c>
      <c r="B28" s="208" t="s">
        <v>355</v>
      </c>
      <c r="C28" s="81" t="s">
        <v>358</v>
      </c>
      <c r="D28" s="19" t="s">
        <v>360</v>
      </c>
      <c r="E28" s="81" t="s">
        <v>361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3.75" x14ac:dyDescent="0.25">
      <c r="A29" s="83" t="str">
        <f t="shared" si="0"/>
        <v>[Shopping Cart-18]</v>
      </c>
      <c r="B29" s="209"/>
      <c r="C29" s="81" t="s">
        <v>318</v>
      </c>
      <c r="D29" s="19" t="s">
        <v>359</v>
      </c>
      <c r="E29" s="81" t="s">
        <v>357</v>
      </c>
      <c r="F29" s="83" t="s">
        <v>16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3.75" x14ac:dyDescent="0.25">
      <c r="A30" s="83" t="str">
        <f t="shared" si="0"/>
        <v>[Shopping Cart-19]</v>
      </c>
      <c r="B30" s="209"/>
      <c r="C30" s="81" t="s">
        <v>318</v>
      </c>
      <c r="D30" s="19" t="s">
        <v>356</v>
      </c>
      <c r="E30" s="81" t="s">
        <v>363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25">
      <c r="A31" s="83" t="str">
        <f t="shared" si="0"/>
        <v>[Shopping Cart-20]</v>
      </c>
      <c r="B31" s="209"/>
      <c r="C31" s="81" t="s">
        <v>318</v>
      </c>
      <c r="D31" s="19" t="s">
        <v>362</v>
      </c>
      <c r="E31" s="81" t="s">
        <v>364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25">
      <c r="A32" s="163" t="str">
        <f t="shared" si="0"/>
        <v>[Shopping Cart-21]</v>
      </c>
      <c r="B32" s="213" t="s">
        <v>365</v>
      </c>
      <c r="C32" s="164" t="s">
        <v>366</v>
      </c>
      <c r="D32" s="19" t="s">
        <v>367</v>
      </c>
      <c r="E32" s="81" t="s">
        <v>371</v>
      </c>
      <c r="F32" s="83" t="s">
        <v>16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25">
      <c r="A33" s="163" t="str">
        <f t="shared" si="0"/>
        <v>[Shopping Cart-22]</v>
      </c>
      <c r="B33" s="214"/>
      <c r="C33" s="164" t="s">
        <v>368</v>
      </c>
      <c r="D33" s="19" t="s">
        <v>369</v>
      </c>
      <c r="E33" s="81" t="s">
        <v>370</v>
      </c>
      <c r="F33" s="83" t="s">
        <v>16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25">
      <c r="A34" s="163"/>
      <c r="B34" s="214"/>
      <c r="C34" s="164" t="s">
        <v>368</v>
      </c>
      <c r="D34" s="19" t="s">
        <v>367</v>
      </c>
      <c r="E34" s="81" t="s">
        <v>513</v>
      </c>
      <c r="F34" s="83"/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25">
      <c r="A35" s="163" t="str">
        <f>IF(AND(E35=""),"","["&amp;TEXT($B$1,"##")&amp;"-"&amp;TEXT(ROW()-9- COUNTBLANK($E$8:E33) +1,"##")&amp;"]")</f>
        <v>[Shopping Cart-24]</v>
      </c>
      <c r="B35" s="214"/>
      <c r="C35" s="164" t="s">
        <v>366</v>
      </c>
      <c r="D35" s="19" t="s">
        <v>372</v>
      </c>
      <c r="E35" s="81" t="s">
        <v>377</v>
      </c>
      <c r="F35" s="86" t="s">
        <v>38</v>
      </c>
      <c r="G35" s="83"/>
      <c r="H35" s="83"/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0.25" x14ac:dyDescent="0.25">
      <c r="A36" s="163" t="str">
        <f t="shared" si="0"/>
        <v>[Shopping Cart-25]</v>
      </c>
      <c r="B36" s="214"/>
      <c r="C36" s="164" t="s">
        <v>373</v>
      </c>
      <c r="D36" s="19" t="s">
        <v>374</v>
      </c>
      <c r="E36" s="81" t="s">
        <v>378</v>
      </c>
      <c r="F36" s="86" t="s">
        <v>38</v>
      </c>
      <c r="G36" s="83"/>
      <c r="H36" s="83"/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0.25" x14ac:dyDescent="0.25">
      <c r="A37" s="163" t="str">
        <f t="shared" si="0"/>
        <v>[Shopping Cart-26]</v>
      </c>
      <c r="B37" s="214"/>
      <c r="C37" s="164" t="s">
        <v>375</v>
      </c>
      <c r="D37" s="19" t="s">
        <v>376</v>
      </c>
      <c r="E37" s="81" t="s">
        <v>379</v>
      </c>
      <c r="F37" s="86" t="s">
        <v>38</v>
      </c>
      <c r="G37" s="83"/>
      <c r="H37" s="83"/>
      <c r="I37" s="87"/>
    </row>
    <row r="38" spans="1:26" ht="140.25" x14ac:dyDescent="0.25">
      <c r="A38" s="163" t="str">
        <f t="shared" si="0"/>
        <v>[Shopping Cart-27]</v>
      </c>
      <c r="B38" s="214"/>
      <c r="C38" s="164" t="s">
        <v>375</v>
      </c>
      <c r="D38" s="19" t="s">
        <v>380</v>
      </c>
      <c r="E38" s="81" t="s">
        <v>381</v>
      </c>
      <c r="F38" s="86" t="s">
        <v>38</v>
      </c>
      <c r="G38" s="83"/>
      <c r="H38" s="83"/>
      <c r="I38" s="87"/>
    </row>
    <row r="39" spans="1:26" ht="140.25" x14ac:dyDescent="0.25">
      <c r="A39" s="163" t="str">
        <f t="shared" si="0"/>
        <v>[Shopping Cart-28]</v>
      </c>
      <c r="B39" s="214"/>
      <c r="C39" s="164" t="s">
        <v>375</v>
      </c>
      <c r="D39" s="19" t="s">
        <v>382</v>
      </c>
      <c r="E39" s="81" t="s">
        <v>392</v>
      </c>
      <c r="F39" s="86" t="s">
        <v>16</v>
      </c>
      <c r="G39" s="83"/>
      <c r="H39" s="83"/>
      <c r="I39" s="87"/>
    </row>
    <row r="40" spans="1:26" ht="140.25" x14ac:dyDescent="0.25">
      <c r="A40" s="163" t="str">
        <f t="shared" si="0"/>
        <v>[Shopping Cart-29]</v>
      </c>
      <c r="B40" s="214"/>
      <c r="C40" s="164" t="s">
        <v>375</v>
      </c>
      <c r="D40" s="19" t="s">
        <v>383</v>
      </c>
      <c r="E40" s="81" t="s">
        <v>392</v>
      </c>
      <c r="F40" s="86" t="s">
        <v>38</v>
      </c>
      <c r="G40" s="83"/>
      <c r="H40" s="83"/>
      <c r="I40" s="87"/>
    </row>
    <row r="41" spans="1:26" ht="140.25" x14ac:dyDescent="0.25">
      <c r="A41" s="163" t="str">
        <f t="shared" si="0"/>
        <v>[Shopping Cart-30]</v>
      </c>
      <c r="B41" s="214"/>
      <c r="C41" s="164" t="s">
        <v>375</v>
      </c>
      <c r="D41" s="19" t="s">
        <v>387</v>
      </c>
      <c r="E41" s="81" t="s">
        <v>388</v>
      </c>
      <c r="F41" s="86" t="s">
        <v>38</v>
      </c>
      <c r="G41" s="83"/>
      <c r="H41" s="83"/>
      <c r="I41" s="87"/>
    </row>
    <row r="42" spans="1:26" ht="140.25" x14ac:dyDescent="0.25">
      <c r="A42" s="163" t="str">
        <f t="shared" si="0"/>
        <v>[Shopping Cart-31]</v>
      </c>
      <c r="B42" s="214"/>
      <c r="C42" s="164" t="s">
        <v>375</v>
      </c>
      <c r="D42" s="19" t="s">
        <v>389</v>
      </c>
      <c r="E42" s="81" t="s">
        <v>393</v>
      </c>
      <c r="F42" s="86" t="s">
        <v>17</v>
      </c>
      <c r="G42" s="83"/>
      <c r="H42" s="83"/>
      <c r="I42" s="87" t="s">
        <v>390</v>
      </c>
    </row>
    <row r="43" spans="1:26" ht="140.25" x14ac:dyDescent="0.25">
      <c r="A43" s="163" t="str">
        <f t="shared" si="0"/>
        <v>[Shopping Cart-32]</v>
      </c>
      <c r="B43" s="215"/>
      <c r="C43" s="164" t="s">
        <v>375</v>
      </c>
      <c r="D43" s="19" t="s">
        <v>391</v>
      </c>
      <c r="E43" s="81" t="s">
        <v>393</v>
      </c>
      <c r="F43" s="86" t="s">
        <v>38</v>
      </c>
      <c r="G43" s="83"/>
      <c r="H43" s="83"/>
      <c r="I43" s="87"/>
    </row>
    <row r="44" spans="1:26" ht="140.25" x14ac:dyDescent="0.25">
      <c r="A44" s="163" t="str">
        <f t="shared" si="0"/>
        <v>[Shopping Cart-33]</v>
      </c>
      <c r="B44" s="148"/>
      <c r="C44" s="164" t="s">
        <v>375</v>
      </c>
      <c r="D44" s="19" t="s">
        <v>395</v>
      </c>
      <c r="E44" s="81" t="s">
        <v>396</v>
      </c>
      <c r="F44" s="86" t="s">
        <v>17</v>
      </c>
      <c r="G44" s="83"/>
      <c r="H44" s="83"/>
      <c r="I44" s="87" t="s">
        <v>394</v>
      </c>
    </row>
    <row r="45" spans="1:26" ht="140.25" x14ac:dyDescent="0.25">
      <c r="A45" s="163" t="str">
        <f t="shared" si="0"/>
        <v>[Shopping Cart-34]</v>
      </c>
      <c r="B45" s="148"/>
      <c r="C45" s="164" t="s">
        <v>375</v>
      </c>
      <c r="D45" s="19" t="s">
        <v>398</v>
      </c>
      <c r="E45" s="81" t="s">
        <v>397</v>
      </c>
      <c r="F45" s="86" t="s">
        <v>17</v>
      </c>
      <c r="G45" s="83"/>
      <c r="H45" s="83"/>
      <c r="I45" s="87" t="s">
        <v>394</v>
      </c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165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25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25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25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25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25">
      <c r="B1005" s="88"/>
      <c r="C1005" s="89"/>
      <c r="E1005" s="90"/>
      <c r="F1005" s="5"/>
      <c r="G1005" s="1"/>
      <c r="H1005" s="1"/>
      <c r="I1005" s="91"/>
    </row>
  </sheetData>
  <autoFilter ref="A8:I26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25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25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25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25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25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25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25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7</v>
      </c>
      <c r="B5" s="60">
        <f>COUNTIF(F:F,"Fail")</f>
        <v>2</v>
      </c>
      <c r="C5" s="60">
        <f>COUNTIF(F:F,"Untested")</f>
        <v>5</v>
      </c>
      <c r="D5" s="61">
        <f>COUNTIF(F:F,"N/A")</f>
        <v>16</v>
      </c>
      <c r="E5" s="60">
        <f>SUM(A5:D5)</f>
        <v>30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481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2" si="0">IF(AND(E10=""),"","["&amp;TEXT($B$1,"##")&amp;"-"&amp;TEXT(ROW()-9- COUNTBLANK($E$8:E9) +1,"##")&amp;"]")</f>
        <v>[Order Manage-1]</v>
      </c>
      <c r="B10" s="81" t="s">
        <v>470</v>
      </c>
      <c r="C10" s="81" t="s">
        <v>483</v>
      </c>
      <c r="D10" s="19" t="s">
        <v>471</v>
      </c>
      <c r="E10" s="82" t="s">
        <v>484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4.75" x14ac:dyDescent="0.25">
      <c r="A11" s="137" t="str">
        <f t="shared" si="0"/>
        <v>[Order Manage-2]</v>
      </c>
      <c r="B11" s="81" t="s">
        <v>472</v>
      </c>
      <c r="C11" s="81" t="s">
        <v>483</v>
      </c>
      <c r="D11" s="19" t="s">
        <v>471</v>
      </c>
      <c r="E11" s="81" t="s">
        <v>487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4.75" x14ac:dyDescent="0.25">
      <c r="A12" s="137" t="str">
        <f t="shared" si="0"/>
        <v>[Order Manage-3]</v>
      </c>
      <c r="B12" s="81" t="s">
        <v>473</v>
      </c>
      <c r="C12" s="81" t="s">
        <v>483</v>
      </c>
      <c r="D12" s="19" t="s">
        <v>471</v>
      </c>
      <c r="E12" s="81" t="s">
        <v>488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25">
      <c r="A13" s="137" t="str">
        <f t="shared" si="0"/>
        <v>[Order Manage-4]</v>
      </c>
      <c r="B13" s="81" t="s">
        <v>474</v>
      </c>
      <c r="C13" s="81" t="s">
        <v>483</v>
      </c>
      <c r="D13" s="19" t="s">
        <v>471</v>
      </c>
      <c r="E13" s="81" t="s">
        <v>489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4.75" x14ac:dyDescent="0.25">
      <c r="A14" s="137" t="str">
        <f t="shared" si="0"/>
        <v>[Order Manage-5]</v>
      </c>
      <c r="B14" s="81" t="s">
        <v>475</v>
      </c>
      <c r="C14" s="81" t="s">
        <v>483</v>
      </c>
      <c r="D14" s="19" t="s">
        <v>471</v>
      </c>
      <c r="E14" s="81" t="s">
        <v>490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4.75" x14ac:dyDescent="0.25">
      <c r="A15" s="137" t="str">
        <f t="shared" si="0"/>
        <v>[Order Manage-6]</v>
      </c>
      <c r="B15" s="81" t="s">
        <v>476</v>
      </c>
      <c r="C15" s="81" t="s">
        <v>483</v>
      </c>
      <c r="D15" s="19" t="s">
        <v>471</v>
      </c>
      <c r="E15" s="81" t="s">
        <v>491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4.75" x14ac:dyDescent="0.25">
      <c r="A16" s="137" t="str">
        <f t="shared" si="0"/>
        <v>[Order Manage-7]</v>
      </c>
      <c r="B16" s="81" t="s">
        <v>477</v>
      </c>
      <c r="C16" s="81" t="s">
        <v>483</v>
      </c>
      <c r="D16" s="19" t="s">
        <v>471</v>
      </c>
      <c r="E16" s="81" t="s">
        <v>492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4.75" x14ac:dyDescent="0.25">
      <c r="A17" s="137" t="str">
        <f t="shared" ref="A17:A18" si="1">IF(AND(E17=""),"","["&amp;TEXT($B$1,"##")&amp;"-"&amp;TEXT(ROW()-9- COUNTBLANK($E$8:E16) +1,"##")&amp;"]")</f>
        <v>[Order Manage-8]</v>
      </c>
      <c r="B17" s="81" t="s">
        <v>494</v>
      </c>
      <c r="C17" s="81" t="s">
        <v>483</v>
      </c>
      <c r="D17" s="19" t="s">
        <v>471</v>
      </c>
      <c r="E17" s="81" t="s">
        <v>495</v>
      </c>
      <c r="F17" s="83" t="s">
        <v>17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4.75" x14ac:dyDescent="0.25">
      <c r="A18" s="137" t="str">
        <f t="shared" si="1"/>
        <v>[Order Manage-9]</v>
      </c>
      <c r="B18" s="81" t="s">
        <v>478</v>
      </c>
      <c r="C18" s="81" t="s">
        <v>483</v>
      </c>
      <c r="D18" s="19" t="s">
        <v>471</v>
      </c>
      <c r="E18" s="81" t="s">
        <v>493</v>
      </c>
      <c r="F18" s="83" t="s">
        <v>19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4.75" x14ac:dyDescent="0.25">
      <c r="A19" s="137" t="str">
        <f t="shared" si="0"/>
        <v>[Order Manage-10]</v>
      </c>
      <c r="B19" s="81" t="s">
        <v>479</v>
      </c>
      <c r="C19" s="81" t="s">
        <v>483</v>
      </c>
      <c r="D19" s="19" t="s">
        <v>471</v>
      </c>
      <c r="E19" s="81" t="s">
        <v>511</v>
      </c>
      <c r="F19" s="83" t="s">
        <v>19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4.75" x14ac:dyDescent="0.25">
      <c r="A20" s="137" t="str">
        <f t="shared" si="0"/>
        <v>[Order Manage-11]</v>
      </c>
      <c r="B20" s="81" t="s">
        <v>480</v>
      </c>
      <c r="C20" s="81" t="s">
        <v>483</v>
      </c>
      <c r="D20" s="19" t="s">
        <v>471</v>
      </c>
      <c r="E20" s="81" t="s">
        <v>497</v>
      </c>
      <c r="F20" s="83" t="s">
        <v>19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75"/>
      <c r="B21" s="75" t="s">
        <v>482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4.75" x14ac:dyDescent="0.25">
      <c r="A22" s="80" t="str">
        <f t="shared" si="0"/>
        <v>[Order Manage-12]</v>
      </c>
      <c r="B22" s="81" t="s">
        <v>486</v>
      </c>
      <c r="C22" s="81" t="s">
        <v>483</v>
      </c>
      <c r="D22" s="19" t="s">
        <v>485</v>
      </c>
      <c r="E22" s="82" t="s">
        <v>496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4.75" x14ac:dyDescent="0.25">
      <c r="A24" s="137" t="str">
        <f>IF(AND(E24=""),"","["&amp;TEXT($B$1,"##")&amp;"-"&amp;TEXT(ROW()-9- COUNTBLANK($E$8:E23) +1,"##")&amp;"]")</f>
        <v>[Order Manage-13]</v>
      </c>
      <c r="B24" s="208" t="s">
        <v>498</v>
      </c>
      <c r="C24" s="81" t="s">
        <v>483</v>
      </c>
      <c r="D24" s="19" t="s">
        <v>499</v>
      </c>
      <c r="E24" s="81" t="s">
        <v>500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6.5" x14ac:dyDescent="0.25">
      <c r="A25" s="137" t="str">
        <f>IF(AND(E25=""),"","["&amp;TEXT($B$1,"##")&amp;"-"&amp;TEXT(ROW()-9- COUNTBLANK($E$8:E24) +1,"##")&amp;"]")</f>
        <v>[Order Manage-14]</v>
      </c>
      <c r="B25" s="209"/>
      <c r="C25" s="81" t="s">
        <v>366</v>
      </c>
      <c r="D25" s="19" t="s">
        <v>514</v>
      </c>
      <c r="E25" s="81" t="s">
        <v>515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4.75" x14ac:dyDescent="0.25">
      <c r="A26" s="137" t="str">
        <f>IF(AND(E26=""),"","["&amp;TEXT($B$1,"##")&amp;"-"&amp;TEXT(ROW()-9- COUNTBLANK($E$8:E24) +1,"##")&amp;"]")</f>
        <v>[Order Manage-15]</v>
      </c>
      <c r="B26" s="209"/>
      <c r="C26" s="81" t="s">
        <v>483</v>
      </c>
      <c r="D26" s="19" t="s">
        <v>501</v>
      </c>
      <c r="E26" s="81" t="s">
        <v>523</v>
      </c>
      <c r="F26" s="83" t="s">
        <v>19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4.75" x14ac:dyDescent="0.25">
      <c r="A27" s="137" t="str">
        <f>IF(AND(E27=""),"","["&amp;TEXT($B$1,"##")&amp;"-"&amp;TEXT(ROW()-9- COUNTBLANK($E$8:E25) +1,"##")&amp;"]")</f>
        <v>[Order Manage-16]</v>
      </c>
      <c r="B27" s="209"/>
      <c r="C27" s="81" t="s">
        <v>483</v>
      </c>
      <c r="D27" s="19" t="s">
        <v>501</v>
      </c>
      <c r="E27" s="81" t="s">
        <v>527</v>
      </c>
      <c r="F27" s="83"/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25">
      <c r="A28" s="137" t="str">
        <f>IF(AND(E28=""),"","["&amp;TEXT($B$1,"##")&amp;"-"&amp;TEXT(ROW()-9- COUNTBLANK($E$8:E25) +1,"##")&amp;"]")</f>
        <v>[Order Manage-17]</v>
      </c>
      <c r="B28" s="209"/>
      <c r="C28" s="81" t="s">
        <v>483</v>
      </c>
      <c r="D28" s="19" t="s">
        <v>524</v>
      </c>
      <c r="E28" s="81" t="s">
        <v>525</v>
      </c>
      <c r="F28" s="83"/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4.75" x14ac:dyDescent="0.25">
      <c r="A29" s="137" t="str">
        <f>IF(AND(E29=""),"","["&amp;TEXT($B$1,"##")&amp;"-"&amp;TEXT(ROW()-9- COUNTBLANK($E$8:E26) +1,"##")&amp;"]")</f>
        <v>[Order Manage-18]</v>
      </c>
      <c r="B29" s="209"/>
      <c r="C29" s="81" t="s">
        <v>483</v>
      </c>
      <c r="D29" s="19" t="s">
        <v>512</v>
      </c>
      <c r="E29" s="81" t="s">
        <v>526</v>
      </c>
      <c r="F29" s="83" t="s">
        <v>19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4.75" x14ac:dyDescent="0.25">
      <c r="A30" s="137" t="str">
        <f>IF(AND(E30=""),"","["&amp;TEXT($B$1,"##")&amp;"-"&amp;TEXT(ROW()-9- COUNTBLANK($E$8:E28) +1,"##")&amp;"]")</f>
        <v>[Order Manage-19]</v>
      </c>
      <c r="B30" s="209"/>
      <c r="C30" s="81" t="s">
        <v>483</v>
      </c>
      <c r="D30" s="19" t="s">
        <v>502</v>
      </c>
      <c r="E30" s="81" t="s">
        <v>503</v>
      </c>
      <c r="F30" s="83" t="s">
        <v>19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4.75" x14ac:dyDescent="0.25">
      <c r="A31" s="137" t="str">
        <f>IF(AND(E31=""),"","["&amp;TEXT($B$1,"##")&amp;"-"&amp;TEXT(ROW()-9- COUNTBLANK($E$8:E29) +1,"##")&amp;"]")</f>
        <v>[Order Manage-20]</v>
      </c>
      <c r="B31" s="209"/>
      <c r="C31" s="81" t="s">
        <v>483</v>
      </c>
      <c r="D31" s="19" t="s">
        <v>504</v>
      </c>
      <c r="E31" s="81" t="s">
        <v>505</v>
      </c>
      <c r="F31" s="83" t="s">
        <v>19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.75" x14ac:dyDescent="0.25">
      <c r="A32" s="137" t="str">
        <f>IF(AND(E32=""),"","["&amp;TEXT($B$1,"##")&amp;"-"&amp;TEXT(ROW()-9- COUNTBLANK($E$8:E30) +1,"##")&amp;"]")</f>
        <v>[Order Manage-21]</v>
      </c>
      <c r="B32" s="209"/>
      <c r="C32" s="81" t="s">
        <v>483</v>
      </c>
      <c r="D32" s="19" t="s">
        <v>506</v>
      </c>
      <c r="E32" s="81" t="s">
        <v>505</v>
      </c>
      <c r="F32" s="83" t="s">
        <v>19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4.75" x14ac:dyDescent="0.25">
      <c r="A33" s="137" t="str">
        <f>IF(AND(E33=""),"","["&amp;TEXT($B$1,"##")&amp;"-"&amp;TEXT(ROW()-9- COUNTBLANK($E$8:E31) +1,"##")&amp;"]")</f>
        <v>[Order Manage-22]</v>
      </c>
      <c r="B33" s="209"/>
      <c r="C33" s="81" t="s">
        <v>483</v>
      </c>
      <c r="D33" s="19" t="s">
        <v>507</v>
      </c>
      <c r="E33" s="81" t="s">
        <v>508</v>
      </c>
      <c r="F33" s="86" t="s">
        <v>19</v>
      </c>
      <c r="G33" s="83"/>
      <c r="H33" s="83"/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4.75" x14ac:dyDescent="0.25">
      <c r="A34" s="137" t="str">
        <f>IF(AND(E34=""),"","["&amp;TEXT($B$1,"##")&amp;"-"&amp;TEXT(ROW()-9- COUNTBLANK($E$8:E32) +1,"##")&amp;"]")</f>
        <v>[Order Manage-23]</v>
      </c>
      <c r="B34" s="209"/>
      <c r="C34" s="81" t="s">
        <v>483</v>
      </c>
      <c r="D34" s="19" t="s">
        <v>509</v>
      </c>
      <c r="E34" s="81" t="s">
        <v>510</v>
      </c>
      <c r="F34" s="86" t="s">
        <v>19</v>
      </c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27.5" x14ac:dyDescent="0.25">
      <c r="A35" s="137" t="str">
        <f>IF(AND(E35=""),"","["&amp;TEXT($B$1,"##")&amp;"-"&amp;TEXT(ROW()-9- COUNTBLANK($E$8:E33) +1,"##")&amp;"]")</f>
        <v>[Order Manage-24]</v>
      </c>
      <c r="B35" s="209"/>
      <c r="C35" s="81" t="s">
        <v>518</v>
      </c>
      <c r="D35" s="19" t="s">
        <v>517</v>
      </c>
      <c r="E35" s="81" t="s">
        <v>528</v>
      </c>
      <c r="F35" s="86" t="s">
        <v>19</v>
      </c>
      <c r="G35" s="83"/>
      <c r="H35" s="83"/>
      <c r="I35" s="87"/>
    </row>
    <row r="36" spans="1:26" ht="178.5" x14ac:dyDescent="0.25">
      <c r="A36" s="137" t="str">
        <f>IF(AND(E36=""),"","["&amp;TEXT($B$1,"##")&amp;"-"&amp;TEXT(ROW()-9- COUNTBLANK($E$8:E34) +1,"##")&amp;"]")</f>
        <v>[Order Manage-25]</v>
      </c>
      <c r="B36" s="209"/>
      <c r="C36" s="81" t="s">
        <v>516</v>
      </c>
      <c r="D36" s="19" t="s">
        <v>517</v>
      </c>
      <c r="E36" s="81" t="s">
        <v>528</v>
      </c>
      <c r="F36" s="86" t="s">
        <v>38</v>
      </c>
      <c r="G36" s="83"/>
      <c r="H36" s="83"/>
      <c r="I36" s="87"/>
    </row>
    <row r="37" spans="1:26" ht="178.5" x14ac:dyDescent="0.25">
      <c r="A37" s="137" t="str">
        <f>IF(AND(E37=""),"","["&amp;TEXT($B$1,"##")&amp;"-"&amp;TEXT(ROW()-9- COUNTBLANK($E$8:E35) +1,"##")&amp;"]")</f>
        <v>[Order Manage-26]</v>
      </c>
      <c r="B37" s="209"/>
      <c r="C37" s="81" t="s">
        <v>516</v>
      </c>
      <c r="D37" s="19" t="s">
        <v>519</v>
      </c>
      <c r="E37" s="81" t="s">
        <v>529</v>
      </c>
      <c r="F37" s="86" t="s">
        <v>38</v>
      </c>
      <c r="G37" s="83"/>
      <c r="H37" s="83"/>
      <c r="I37" s="87"/>
    </row>
    <row r="38" spans="1:26" ht="178.5" x14ac:dyDescent="0.25">
      <c r="A38" s="137" t="str">
        <f>IF(AND(E38=""),"","["&amp;TEXT($B$1,"##")&amp;"-"&amp;TEXT(ROW()-9- COUNTBLANK($E$8:E36) +1,"##")&amp;"]")</f>
        <v>[Order Manage-27]</v>
      </c>
      <c r="B38" s="209"/>
      <c r="C38" s="81" t="s">
        <v>516</v>
      </c>
      <c r="D38" s="19" t="s">
        <v>520</v>
      </c>
      <c r="E38" s="81" t="s">
        <v>529</v>
      </c>
      <c r="F38" s="86" t="s">
        <v>38</v>
      </c>
      <c r="G38" s="83"/>
      <c r="H38" s="83"/>
      <c r="I38" s="87"/>
    </row>
    <row r="39" spans="1:26" ht="178.5" x14ac:dyDescent="0.25">
      <c r="A39" s="137" t="str">
        <f>IF(AND(E39=""),"","["&amp;TEXT($B$1,"##")&amp;"-"&amp;TEXT(ROW()-9- COUNTBLANK($E$8:E37) +1,"##")&amp;"]")</f>
        <v>[Order Manage-28]</v>
      </c>
      <c r="B39" s="209"/>
      <c r="C39" s="81" t="s">
        <v>516</v>
      </c>
      <c r="D39" s="19" t="s">
        <v>521</v>
      </c>
      <c r="E39" s="81" t="s">
        <v>522</v>
      </c>
      <c r="F39" s="86" t="s">
        <v>38</v>
      </c>
      <c r="G39" s="83"/>
      <c r="H39" s="83"/>
      <c r="I39" s="87"/>
    </row>
    <row r="40" spans="1:26" ht="178.5" x14ac:dyDescent="0.25">
      <c r="A40" s="137" t="str">
        <f>IF(AND(E40=""),"","["&amp;TEXT($B$1,"##")&amp;"-"&amp;TEXT(ROW()-9- COUNTBLANK($E$8:E39) +1,"##")&amp;"]")</f>
        <v>[Order Manage-29]</v>
      </c>
      <c r="B40" s="209"/>
      <c r="C40" s="81" t="s">
        <v>530</v>
      </c>
      <c r="D40" s="19" t="s">
        <v>531</v>
      </c>
      <c r="E40" s="81" t="s">
        <v>532</v>
      </c>
      <c r="F40" s="86" t="s">
        <v>19</v>
      </c>
      <c r="G40" s="83"/>
      <c r="H40" s="83"/>
      <c r="I40" s="87"/>
    </row>
    <row r="41" spans="1:26" ht="178.5" x14ac:dyDescent="0.25">
      <c r="A41" s="137" t="str">
        <f>IF(AND(E41=""),"","["&amp;TEXT($B$1,"##")&amp;"-"&amp;TEXT(ROW()-9- COUNTBLANK($E$8:E40) +1,"##")&amp;"]")</f>
        <v>[Order Manage-30]</v>
      </c>
      <c r="B41" s="209"/>
      <c r="C41" s="81" t="s">
        <v>533</v>
      </c>
      <c r="D41" s="19" t="s">
        <v>531</v>
      </c>
      <c r="E41" s="81" t="s">
        <v>534</v>
      </c>
      <c r="F41" s="86" t="s">
        <v>19</v>
      </c>
      <c r="G41" s="83"/>
      <c r="H41" s="83"/>
      <c r="I41" s="87"/>
    </row>
    <row r="42" spans="1:26" ht="178.5" x14ac:dyDescent="0.25">
      <c r="A42" s="137" t="str">
        <f>IF(AND(E42=""),"","["&amp;TEXT($B$1,"##")&amp;"-"&amp;TEXT(ROW()-9- COUNTBLANK($E$8:E41) +1,"##")&amp;"]")</f>
        <v>[Order Manage-31]</v>
      </c>
      <c r="B42" s="209"/>
      <c r="C42" s="81" t="s">
        <v>516</v>
      </c>
      <c r="D42" s="19" t="s">
        <v>535</v>
      </c>
      <c r="E42" s="81" t="s">
        <v>536</v>
      </c>
      <c r="F42" s="86" t="s">
        <v>19</v>
      </c>
      <c r="G42" s="83"/>
      <c r="H42" s="83"/>
      <c r="I42" s="87"/>
    </row>
    <row r="43" spans="1:26" ht="178.5" x14ac:dyDescent="0.25">
      <c r="A43" s="137" t="str">
        <f>IF(AND(E43=""),"","["&amp;TEXT($B$1,"##")&amp;"-"&amp;TEXT(ROW()-9- COUNTBLANK($E$8:E42) +1,"##")&amp;"]")</f>
        <v>[Order Manage-32]</v>
      </c>
      <c r="B43" s="210"/>
      <c r="C43" s="81" t="s">
        <v>516</v>
      </c>
      <c r="D43" s="19" t="s">
        <v>538</v>
      </c>
      <c r="E43" s="81" t="s">
        <v>537</v>
      </c>
      <c r="F43" s="86" t="s">
        <v>38</v>
      </c>
      <c r="G43" s="83"/>
      <c r="H43" s="83"/>
      <c r="I43" s="87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</sheetData>
  <autoFilter ref="A8:I31" xr:uid="{00000000-0009-0000-0000-000002000000}"/>
  <mergeCells count="4">
    <mergeCell ref="B1:E1"/>
    <mergeCell ref="B2:E2"/>
    <mergeCell ref="B3:E3"/>
    <mergeCell ref="B24:B43"/>
  </mergeCells>
  <dataValidations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25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25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25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25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25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25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25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25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25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25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25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25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25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25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25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25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25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25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25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25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2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2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2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2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2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25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25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2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2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2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2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2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2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2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2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2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2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2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25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25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25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25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25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25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25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25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25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2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25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25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25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25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25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25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25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25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25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2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25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25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25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25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25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25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25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25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25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2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25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25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25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25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25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25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25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25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25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2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25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25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25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25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25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25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25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25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25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2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25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25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25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25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25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25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25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25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25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2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25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25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25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25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25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25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25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25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25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2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25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25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25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25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25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25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25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25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25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25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25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25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25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25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25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25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25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25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2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25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25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25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25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25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25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25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25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25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2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25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25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25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25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25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25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25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25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25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2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25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25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25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25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25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25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25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25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25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2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25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25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25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25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25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25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25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25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25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2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25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25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25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25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25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25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25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25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25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2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25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25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25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25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25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25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25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25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25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2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25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25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25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25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25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25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25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25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25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2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25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25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25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25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25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25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25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25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25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2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25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25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25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25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25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25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25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25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25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25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25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25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25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25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25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25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25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25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2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25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25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25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25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25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25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25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25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25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2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25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25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25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25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25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25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25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25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25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2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25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25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25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25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25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25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25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25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25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2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25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25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25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25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25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25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25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25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25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2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25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25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25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25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25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25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25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25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25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2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25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25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25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25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25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25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25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25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25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2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25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25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25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25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25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25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25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25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25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2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25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25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25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25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25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25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25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25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25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2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25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25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25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25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25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25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25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25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25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25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25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25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25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25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25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25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25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25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2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25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25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25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25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25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25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25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25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25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2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25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25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25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25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25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25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25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25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25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2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25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25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25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25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25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25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25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25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25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2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25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25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25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25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25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25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25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25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25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2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25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25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25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25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25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25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25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25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25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2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25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25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25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25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25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25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25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25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25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2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25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25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25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25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25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25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25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25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25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2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25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25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25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25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25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25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25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25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25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2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25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25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25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25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25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25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25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25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25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25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25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25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25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25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25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25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25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25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2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25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25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25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25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25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25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25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25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25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2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25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25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25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25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25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25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25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25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25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2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25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25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25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25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25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25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25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25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25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2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25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25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25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25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25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25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25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25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25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2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25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25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25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25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25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25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25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25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25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2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25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25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25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25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25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25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25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25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25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2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25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25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25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25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25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25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25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25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25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2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25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25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25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25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25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25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25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25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25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2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25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25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25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25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25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25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25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25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25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25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25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25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25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25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25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25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25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25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2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25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25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25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25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25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25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25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25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25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2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25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25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25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25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25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25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25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25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25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2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25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25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25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25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25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25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25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25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25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2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25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25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25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25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25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25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25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25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25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2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25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25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25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25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25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25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25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25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25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2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25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25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25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25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25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25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25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25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25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2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25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25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25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25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25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25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25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25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25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2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25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25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25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25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25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25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25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25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25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2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25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25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25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25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25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25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25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25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25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25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25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25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25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25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25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25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25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25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2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25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25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25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25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25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25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25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25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25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2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25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25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25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25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25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25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25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25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25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2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25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25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25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25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25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25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25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25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25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2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25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25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25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25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25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25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25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25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25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2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25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25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25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25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25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25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25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25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25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2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25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25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25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25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25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25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25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25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25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2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25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25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25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25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25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25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25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25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25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2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25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25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25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25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25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25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25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25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25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2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25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25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25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25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25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25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25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25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25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25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25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25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25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25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25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25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25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25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2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25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25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25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25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25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25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25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25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25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2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25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25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25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25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25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25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25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25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25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2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25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25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25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25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25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25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25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25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25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2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25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25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25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25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25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25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25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25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25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2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25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25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25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25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25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25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25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25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25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2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25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25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25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25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25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25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25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25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25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2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25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25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25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25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25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Xuất Nhập Khẩu</cp:lastModifiedBy>
  <dcterms:created xsi:type="dcterms:W3CDTF">2019-04-08T09:14:46Z</dcterms:created>
  <dcterms:modified xsi:type="dcterms:W3CDTF">2025-10-13T09:03:07Z</dcterms:modified>
</cp:coreProperties>
</file>